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248b.xlsx" sheetId="1" r:id="rId1"/>
  </sheets>
  <definedNames>
    <definedName name="_xlnm._FilterDatabase" localSheetId="0" hidden="1">svy310001_pkg_0248b.xlsx!$A$1:$K$524</definedName>
    <definedName name="pkg_0248b">svy310001_pkg_0248b.xlsx!$A$1:$W$524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</calcChain>
</file>

<file path=xl/sharedStrings.xml><?xml version="1.0" encoding="utf-8"?>
<sst xmlns="http://schemas.openxmlformats.org/spreadsheetml/2006/main" count="2115" uniqueCount="2115">
  <si>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</si>
  <si>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</si>
  <si>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</si>
  <si>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</si>
  <si>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</si>
  <si>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</si>
  <si>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</si>
  <si>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</si>
  <si>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</si>
  <si>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</si>
  <si>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</si>
  <si>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Wt_TblFeed</t>
  </si>
  <si>
    <t>Wt_HMC_025_050</t>
  </si>
  <si>
    <t>Diamond</t>
  </si>
  <si>
    <t>Pyrope_P</t>
  </si>
  <si>
    <t>Pyrope_E</t>
  </si>
  <si>
    <t>Total_Garnet</t>
  </si>
  <si>
    <t>ChrmDiop</t>
  </si>
  <si>
    <t>Chrom_Spin</t>
  </si>
  <si>
    <t>Ilmn_Picro</t>
  </si>
  <si>
    <t>OPX</t>
  </si>
  <si>
    <t>Ol</t>
  </si>
  <si>
    <t>Total_Grains</t>
  </si>
  <si>
    <t>84B_2001_BS1001</t>
  </si>
  <si>
    <t>21:0010:000001</t>
  </si>
  <si>
    <t>21:0247:000001</t>
  </si>
  <si>
    <t>21:0247:000001:0007:0003:00</t>
  </si>
  <si>
    <t>84B_2001_BS1004</t>
  </si>
  <si>
    <t>21:0010:000002</t>
  </si>
  <si>
    <t>21:0247:000004</t>
  </si>
  <si>
    <t>21:0247:000004:0007:0003:00</t>
  </si>
  <si>
    <t>84B_2001_BS1005</t>
  </si>
  <si>
    <t>21:0010:000003</t>
  </si>
  <si>
    <t>21:0247:000005</t>
  </si>
  <si>
    <t>21:0247:000005:0007:0003:00</t>
  </si>
  <si>
    <t>84B_2001_BS1007</t>
  </si>
  <si>
    <t>21:0010:000004</t>
  </si>
  <si>
    <t>21:0247:000007</t>
  </si>
  <si>
    <t>21:0247:000007:0007:0003:00</t>
  </si>
  <si>
    <t>84B_2001_BS1008</t>
  </si>
  <si>
    <t>21:0010:000005</t>
  </si>
  <si>
    <t>21:0247:000008</t>
  </si>
  <si>
    <t>21:0247:000008:0007:0003:00</t>
  </si>
  <si>
    <t>84B_2001_BS1009</t>
  </si>
  <si>
    <t>21:0010:000006</t>
  </si>
  <si>
    <t>21:0247:000009</t>
  </si>
  <si>
    <t>21:0247:000009:0007:0003:00</t>
  </si>
  <si>
    <t>84B_2001_BS1011</t>
  </si>
  <si>
    <t>21:0010:000007</t>
  </si>
  <si>
    <t>21:0247:000011</t>
  </si>
  <si>
    <t>21:0247:000011:0007:0003:00</t>
  </si>
  <si>
    <t>84B_2001_BS1012</t>
  </si>
  <si>
    <t>21:0010:000008</t>
  </si>
  <si>
    <t>21:0247:000012</t>
  </si>
  <si>
    <t>21:0247:000012:0007:0003:00</t>
  </si>
  <si>
    <t>84B_2001_BS1013</t>
  </si>
  <si>
    <t>21:0010:000009</t>
  </si>
  <si>
    <t>21:0247:000013</t>
  </si>
  <si>
    <t>21:0247:000013:0007:0003:00</t>
  </si>
  <si>
    <t>84B_2001_BS1014</t>
  </si>
  <si>
    <t>21:0010:000010</t>
  </si>
  <si>
    <t>21:0247:000014</t>
  </si>
  <si>
    <t>21:0247:000014:0007:0003:00</t>
  </si>
  <si>
    <t>84B_2001_BS1018</t>
  </si>
  <si>
    <t>21:0010:000011</t>
  </si>
  <si>
    <t>21:0247:000017</t>
  </si>
  <si>
    <t>21:0247:000017:0007:0003:00</t>
  </si>
  <si>
    <t>84B_2001_BS1019</t>
  </si>
  <si>
    <t>21:0010:000012</t>
  </si>
  <si>
    <t>21:0247:000018</t>
  </si>
  <si>
    <t>21:0247:000018:0007:0003:00</t>
  </si>
  <si>
    <t>84B_2001_BS1022</t>
  </si>
  <si>
    <t>21:0010:000013</t>
  </si>
  <si>
    <t>21:0247:000020</t>
  </si>
  <si>
    <t>21:0247:000020:0007:0003:00</t>
  </si>
  <si>
    <t>84B_2001_BS2001</t>
  </si>
  <si>
    <t>21:0010:000014</t>
  </si>
  <si>
    <t>21:0247:000021</t>
  </si>
  <si>
    <t>21:0247:000021:0007:0003:00</t>
  </si>
  <si>
    <t>84B_2001_BS2002</t>
  </si>
  <si>
    <t>21:0010:000015</t>
  </si>
  <si>
    <t>21:0247:000022</t>
  </si>
  <si>
    <t>21:0247:000022:0007:0003:00</t>
  </si>
  <si>
    <t>84B_2001_BS2003</t>
  </si>
  <si>
    <t>21:0010:000016</t>
  </si>
  <si>
    <t>21:0247:000023</t>
  </si>
  <si>
    <t>21:0247:000023:0007:0003:00</t>
  </si>
  <si>
    <t>84B_2001_BS2004</t>
  </si>
  <si>
    <t>21:0010:000017</t>
  </si>
  <si>
    <t>21:0247:000024</t>
  </si>
  <si>
    <t>21:0247:000024:0007:0003:00</t>
  </si>
  <si>
    <t>84G_2001_BS1001</t>
  </si>
  <si>
    <t>21:0010:000018</t>
  </si>
  <si>
    <t>21:0247:000026</t>
  </si>
  <si>
    <t>21:0247:000026:0007:0003:00</t>
  </si>
  <si>
    <t>84G_2001_BS1002</t>
  </si>
  <si>
    <t>21:0010:000019</t>
  </si>
  <si>
    <t>21:0247:000027</t>
  </si>
  <si>
    <t>21:0247:000027:0007:0003:00</t>
  </si>
  <si>
    <t>84G_2001_BS1004</t>
  </si>
  <si>
    <t>21:0010:000020</t>
  </si>
  <si>
    <t>21:0247:000028</t>
  </si>
  <si>
    <t>21:0247:000028:0007:0003:00</t>
  </si>
  <si>
    <t>84G_2001_BS1005</t>
  </si>
  <si>
    <t>21:0010:000021</t>
  </si>
  <si>
    <t>21:0247:000029</t>
  </si>
  <si>
    <t>21:0247:000029:0007:0003:00</t>
  </si>
  <si>
    <t>84G_2001_BS1006</t>
  </si>
  <si>
    <t>21:0010:000022</t>
  </si>
  <si>
    <t>21:0247:000030</t>
  </si>
  <si>
    <t>21:0247:000030:0007:0003:00</t>
  </si>
  <si>
    <t>84G_2001_BS1007</t>
  </si>
  <si>
    <t>21:0010:000023</t>
  </si>
  <si>
    <t>21:0247:000031</t>
  </si>
  <si>
    <t>21:0247:000031:0007:0003:00</t>
  </si>
  <si>
    <t>84G_2001_BS1008</t>
  </si>
  <si>
    <t>21:0010:000024</t>
  </si>
  <si>
    <t>21:0247:000032</t>
  </si>
  <si>
    <t>21:0247:000032:0007:0003:00</t>
  </si>
  <si>
    <t>84G_2001_BS1009</t>
  </si>
  <si>
    <t>21:0010:000025</t>
  </si>
  <si>
    <t>21:0247:000033</t>
  </si>
  <si>
    <t>21:0247:000033:0007:0003:00</t>
  </si>
  <si>
    <t>84G_2001_BS1011</t>
  </si>
  <si>
    <t>21:0010:000026</t>
  </si>
  <si>
    <t>21:0247:000035</t>
  </si>
  <si>
    <t>21:0247:000035:0007:0003:00</t>
  </si>
  <si>
    <t>84G_2001_BS1012</t>
  </si>
  <si>
    <t>21:0010:000027</t>
  </si>
  <si>
    <t>21:0247:000036</t>
  </si>
  <si>
    <t>21:0247:000036:0007:0003:00</t>
  </si>
  <si>
    <t>84G_2001_BS1013</t>
  </si>
  <si>
    <t>21:0010:000028</t>
  </si>
  <si>
    <t>21:0247:000037</t>
  </si>
  <si>
    <t>21:0247:000037:0007:0003:00</t>
  </si>
  <si>
    <t>84G_2001_BS1014</t>
  </si>
  <si>
    <t>21:0010:000029</t>
  </si>
  <si>
    <t>21:0247:000038</t>
  </si>
  <si>
    <t>21:0247:000038:0007:0003:00</t>
  </si>
  <si>
    <t>84B_2002_BS1002</t>
  </si>
  <si>
    <t>21:0010:000030</t>
  </si>
  <si>
    <t>21:0248:000001</t>
  </si>
  <si>
    <t>21:0248:000001:0007:0003:00</t>
  </si>
  <si>
    <t>84B_2002_BS1003</t>
  </si>
  <si>
    <t>21:0010:000031</t>
  </si>
  <si>
    <t>21:0248:000002</t>
  </si>
  <si>
    <t>21:0248:000002:0007:0003:00</t>
  </si>
  <si>
    <t>84B_2002_BS1004</t>
  </si>
  <si>
    <t>21:0010:000032</t>
  </si>
  <si>
    <t>21:0248:000003</t>
  </si>
  <si>
    <t>21:0248:000003:0007:0003:00</t>
  </si>
  <si>
    <t>84B_2002_BS1008</t>
  </si>
  <si>
    <t>21:0010:000033</t>
  </si>
  <si>
    <t>21:0248:000006</t>
  </si>
  <si>
    <t>21:0248:000006:0007:0003:00</t>
  </si>
  <si>
    <t>84B_2002_BS1010</t>
  </si>
  <si>
    <t>21:0010:000034</t>
  </si>
  <si>
    <t>21:0248:000008</t>
  </si>
  <si>
    <t>21:0248:000008:0007:0003:00</t>
  </si>
  <si>
    <t>84B_2002_BS1016</t>
  </si>
  <si>
    <t>21:0010:000035</t>
  </si>
  <si>
    <t>21:0248:000013</t>
  </si>
  <si>
    <t>21:0248:000013:0007:0003:00</t>
  </si>
  <si>
    <t>84B_2002_BS1019</t>
  </si>
  <si>
    <t>21:0010:000036</t>
  </si>
  <si>
    <t>21:0248:000016</t>
  </si>
  <si>
    <t>21:0248:000016:0007:0003:00</t>
  </si>
  <si>
    <t>84B_2002_BS1020</t>
  </si>
  <si>
    <t>21:0010:000037</t>
  </si>
  <si>
    <t>21:0248:000017</t>
  </si>
  <si>
    <t>21:0248:000017:0007:0003:00</t>
  </si>
  <si>
    <t>84B_2002_BS1022</t>
  </si>
  <si>
    <t>21:0010:000038</t>
  </si>
  <si>
    <t>21:0248:000018</t>
  </si>
  <si>
    <t>21:0248:000018:0007:0003:00</t>
  </si>
  <si>
    <t>84B_2002_BS1024</t>
  </si>
  <si>
    <t>21:0010:000039</t>
  </si>
  <si>
    <t>21:0248:000019</t>
  </si>
  <si>
    <t>21:0248:000019:0007:0003:00</t>
  </si>
  <si>
    <t>84B_2002_BS1025</t>
  </si>
  <si>
    <t>21:0010:000040</t>
  </si>
  <si>
    <t>21:0248:000020</t>
  </si>
  <si>
    <t>21:0248:000020:0007:0003:00</t>
  </si>
  <si>
    <t>84B_2002_BS1026</t>
  </si>
  <si>
    <t>21:0010:000041</t>
  </si>
  <si>
    <t>21:0248:000021</t>
  </si>
  <si>
    <t>21:0248:000021:0007:0003:00</t>
  </si>
  <si>
    <t>84B_2002_BS1027</t>
  </si>
  <si>
    <t>21:0010:000042</t>
  </si>
  <si>
    <t>21:0248:000022</t>
  </si>
  <si>
    <t>21:0248:000022:0007:0003:00</t>
  </si>
  <si>
    <t>84B_2002_BS2002</t>
  </si>
  <si>
    <t>21:0010:000043</t>
  </si>
  <si>
    <t>21:0248:000023</t>
  </si>
  <si>
    <t>21:0248:000023:0007:0003:00</t>
  </si>
  <si>
    <t>84B_2002_BS2004</t>
  </si>
  <si>
    <t>21:0010:000044</t>
  </si>
  <si>
    <t>21:0248:000024</t>
  </si>
  <si>
    <t>21:0248:000024:0007:0003:00</t>
  </si>
  <si>
    <t>84B_2002_BS2005</t>
  </si>
  <si>
    <t>21:0010:000045</t>
  </si>
  <si>
    <t>21:0248:000025</t>
  </si>
  <si>
    <t>21:0248:000025:0007:0003:00</t>
  </si>
  <si>
    <t>84B_2002_BS2008</t>
  </si>
  <si>
    <t>21:0010:000046</t>
  </si>
  <si>
    <t>21:0248:000028</t>
  </si>
  <si>
    <t>21:0248:000028:0007:0003:00</t>
  </si>
  <si>
    <t>84B_2002_BS2009</t>
  </si>
  <si>
    <t>21:0010:000047</t>
  </si>
  <si>
    <t>21:0248:000029</t>
  </si>
  <si>
    <t>21:0248:000029:0007:0003:00</t>
  </si>
  <si>
    <t>84B_2002_BS2010</t>
  </si>
  <si>
    <t>21:0010:000048</t>
  </si>
  <si>
    <t>21:0248:000030</t>
  </si>
  <si>
    <t>21:0248:000030:0007:0003:00</t>
  </si>
  <si>
    <t>84B_2002_BS2014</t>
  </si>
  <si>
    <t>21:0010:000049</t>
  </si>
  <si>
    <t>21:0248:000033</t>
  </si>
  <si>
    <t>21:0248:000033:0007:0003:00</t>
  </si>
  <si>
    <t>84B_2002_BS2015</t>
  </si>
  <si>
    <t>21:0010:000050</t>
  </si>
  <si>
    <t>21:0248:000034</t>
  </si>
  <si>
    <t>21:0248:000034:0007:0003:00</t>
  </si>
  <si>
    <t>84B_2002_BS2016</t>
  </si>
  <si>
    <t>21:0010:000051</t>
  </si>
  <si>
    <t>21:0248:000035</t>
  </si>
  <si>
    <t>21:0248:000035:0007:0003:00</t>
  </si>
  <si>
    <t>84B_2002_BS2022</t>
  </si>
  <si>
    <t>21:0010:000052</t>
  </si>
  <si>
    <t>21:0248:000040</t>
  </si>
  <si>
    <t>21:0248:000040:0007:0003:00</t>
  </si>
  <si>
    <t>84B_2002_BS2025</t>
  </si>
  <si>
    <t>21:0010:000053</t>
  </si>
  <si>
    <t>21:0248:000042</t>
  </si>
  <si>
    <t>21:0248:000042:0007:0003:00</t>
  </si>
  <si>
    <t>84B_2002_BS2027</t>
  </si>
  <si>
    <t>21:0010:000054</t>
  </si>
  <si>
    <t>21:0248:000044</t>
  </si>
  <si>
    <t>21:0248:000044:0007:0003:00</t>
  </si>
  <si>
    <t>84B_2002_BS2028</t>
  </si>
  <si>
    <t>21:0010:000055</t>
  </si>
  <si>
    <t>21:0248:000045</t>
  </si>
  <si>
    <t>21:0248:000045:0007:0003:00</t>
  </si>
  <si>
    <t>84B_2002_BS2029</t>
  </si>
  <si>
    <t>21:0010:000056</t>
  </si>
  <si>
    <t>21:0248:000046</t>
  </si>
  <si>
    <t>21:0248:000046:0007:0003:00</t>
  </si>
  <si>
    <t>84B_2002_BS3002</t>
  </si>
  <si>
    <t>21:0010:000057</t>
  </si>
  <si>
    <t>21:0248:000047</t>
  </si>
  <si>
    <t>21:0248:000047:0007:0003:00</t>
  </si>
  <si>
    <t>84B_2002_BS3005</t>
  </si>
  <si>
    <t>21:0010:000058</t>
  </si>
  <si>
    <t>21:0248:000050</t>
  </si>
  <si>
    <t>21:0248:000050:0007:0003:00</t>
  </si>
  <si>
    <t>84B_2002_BS3007</t>
  </si>
  <si>
    <t>21:0010:000059</t>
  </si>
  <si>
    <t>21:0248:000052</t>
  </si>
  <si>
    <t>21:0248:000052:0007:0003:00</t>
  </si>
  <si>
    <t>84B_2002_BS3009</t>
  </si>
  <si>
    <t>21:0010:000060</t>
  </si>
  <si>
    <t>21:0248:000054</t>
  </si>
  <si>
    <t>21:0248:000054:0007:0003:00</t>
  </si>
  <si>
    <t>84B_2002_BS3012</t>
  </si>
  <si>
    <t>21:0010:000061</t>
  </si>
  <si>
    <t>21:0248:000056</t>
  </si>
  <si>
    <t>21:0248:000056:0007:0003:00</t>
  </si>
  <si>
    <t>84B_2002_BS3013</t>
  </si>
  <si>
    <t>21:0010:000062</t>
  </si>
  <si>
    <t>21:0248:000057</t>
  </si>
  <si>
    <t>21:0248:000057:0007:0003:00</t>
  </si>
  <si>
    <t>84B_2002_BS3017</t>
  </si>
  <si>
    <t>21:0010:000063</t>
  </si>
  <si>
    <t>21:0248:000060</t>
  </si>
  <si>
    <t>21:0248:000060:0007:0003:00</t>
  </si>
  <si>
    <t>84B_2002_BS3018</t>
  </si>
  <si>
    <t>21:0010:000064</t>
  </si>
  <si>
    <t>21:0248:000061</t>
  </si>
  <si>
    <t>21:0248:000061:0007:0003:00</t>
  </si>
  <si>
    <t>84C_2002_BS2004</t>
  </si>
  <si>
    <t>21:0010:000065</t>
  </si>
  <si>
    <t>21:0248:000065</t>
  </si>
  <si>
    <t>21:0248:000065:0007:0003:00</t>
  </si>
  <si>
    <t>84C_2002_BS2006</t>
  </si>
  <si>
    <t>21:0010:000066</t>
  </si>
  <si>
    <t>21:0248:000067</t>
  </si>
  <si>
    <t>21:0248:000067:0007:0003:00</t>
  </si>
  <si>
    <t>84C_2002_BS2008</t>
  </si>
  <si>
    <t>21:0010:000067</t>
  </si>
  <si>
    <t>21:0248:000069</t>
  </si>
  <si>
    <t>21:0248:000069:0007:0003:00</t>
  </si>
  <si>
    <t>84C_2002_BS2010</t>
  </si>
  <si>
    <t>21:0010:000068</t>
  </si>
  <si>
    <t>21:0248:000071</t>
  </si>
  <si>
    <t>21:0248:000071:0007:0003:00</t>
  </si>
  <si>
    <t>84C_2002_BS3002</t>
  </si>
  <si>
    <t>21:0010:000069</t>
  </si>
  <si>
    <t>21:0248:000072</t>
  </si>
  <si>
    <t>21:0248:000072:0007:0003:00</t>
  </si>
  <si>
    <t>84C_2002_BS3005</t>
  </si>
  <si>
    <t>21:0010:000070</t>
  </si>
  <si>
    <t>21:0248:000075</t>
  </si>
  <si>
    <t>21:0248:000075:0007:0003:00</t>
  </si>
  <si>
    <t>84F_2002_BS1004</t>
  </si>
  <si>
    <t>21:0010:000071</t>
  </si>
  <si>
    <t>21:0248:000080</t>
  </si>
  <si>
    <t>21:0248:000080:0007:0003:00</t>
  </si>
  <si>
    <t>84F_2002_BS1005</t>
  </si>
  <si>
    <t>21:0010:000072</t>
  </si>
  <si>
    <t>21:0248:000081</t>
  </si>
  <si>
    <t>21:0248:000081:0007:0003:00</t>
  </si>
  <si>
    <t>84F_2002_BS1006</t>
  </si>
  <si>
    <t>21:0010:000073</t>
  </si>
  <si>
    <t>21:0248:000082</t>
  </si>
  <si>
    <t>21:0248:000082:0007:0003:00</t>
  </si>
  <si>
    <t>84F_2002_BS1009</t>
  </si>
  <si>
    <t>21:0010:000074</t>
  </si>
  <si>
    <t>21:0248:000085</t>
  </si>
  <si>
    <t>21:0248:000085:0007:0003:00</t>
  </si>
  <si>
    <t>84F_2002_BS1010</t>
  </si>
  <si>
    <t>21:0010:000075</t>
  </si>
  <si>
    <t>21:0248:000086</t>
  </si>
  <si>
    <t>21:0248:000086:0007:0003:00</t>
  </si>
  <si>
    <t>84F_2002_BS1011</t>
  </si>
  <si>
    <t>21:0010:000076</t>
  </si>
  <si>
    <t>21:0248:000087</t>
  </si>
  <si>
    <t>21:0248:000087:0007:0003:00</t>
  </si>
  <si>
    <t>84F_2002_BS2002</t>
  </si>
  <si>
    <t>21:0010:000077</t>
  </si>
  <si>
    <t>21:0248:000088</t>
  </si>
  <si>
    <t>21:0248:000088:0007:0003:00</t>
  </si>
  <si>
    <t>84F_2002_BS2004</t>
  </si>
  <si>
    <t>21:0010:000078</t>
  </si>
  <si>
    <t>21:0248:000090</t>
  </si>
  <si>
    <t>21:0248:000090:0007:0003:00</t>
  </si>
  <si>
    <t>84F_2002_BS2005</t>
  </si>
  <si>
    <t>21:0010:000079</t>
  </si>
  <si>
    <t>21:0248:000091</t>
  </si>
  <si>
    <t>21:0248:000091:0007:0003:00</t>
  </si>
  <si>
    <t>84F_2002_BS2006</t>
  </si>
  <si>
    <t>21:0010:000080</t>
  </si>
  <si>
    <t>21:0248:000092</t>
  </si>
  <si>
    <t>21:0248:000092:0007:0003:00</t>
  </si>
  <si>
    <t>84F_2002_BS2007</t>
  </si>
  <si>
    <t>21:0010:000081</t>
  </si>
  <si>
    <t>21:0248:000093</t>
  </si>
  <si>
    <t>21:0248:000093:0007:0003:00</t>
  </si>
  <si>
    <t>84F_2002_BS3002</t>
  </si>
  <si>
    <t>21:0010:000082</t>
  </si>
  <si>
    <t>21:0248:000094</t>
  </si>
  <si>
    <t>21:0248:000094:0007:0003:00</t>
  </si>
  <si>
    <t>84F_2002_BS3005</t>
  </si>
  <si>
    <t>21:0010:000083</t>
  </si>
  <si>
    <t>21:0248:000097</t>
  </si>
  <si>
    <t>21:0248:000097:0007:0003:00</t>
  </si>
  <si>
    <t>84F_2002_BS3009</t>
  </si>
  <si>
    <t>21:0010:000084</t>
  </si>
  <si>
    <t>21:0248:000100</t>
  </si>
  <si>
    <t>21:0248:000100:0007:0003:00</t>
  </si>
  <si>
    <t>84F_2002_BS3011</t>
  </si>
  <si>
    <t>21:0010:000085</t>
  </si>
  <si>
    <t>21:0248:000102</t>
  </si>
  <si>
    <t>21:0248:000102:0007:0003:00</t>
  </si>
  <si>
    <t>84G_2002_BS1004</t>
  </si>
  <si>
    <t>21:0010:000086</t>
  </si>
  <si>
    <t>21:0248:000106</t>
  </si>
  <si>
    <t>21:0248:000106:0007:0003:00</t>
  </si>
  <si>
    <t>84G_2002_BS1006</t>
  </si>
  <si>
    <t>21:0010:000087</t>
  </si>
  <si>
    <t>21:0248:000108</t>
  </si>
  <si>
    <t>21:0248:000108:0007:0003:00</t>
  </si>
  <si>
    <t>84G_2002_BS1008</t>
  </si>
  <si>
    <t>21:0010:000088</t>
  </si>
  <si>
    <t>21:0248:000110</t>
  </si>
  <si>
    <t>21:0248:000110:0007:0003:00</t>
  </si>
  <si>
    <t>84G_2002_BS1010</t>
  </si>
  <si>
    <t>21:0010:000089</t>
  </si>
  <si>
    <t>21:0248:000112</t>
  </si>
  <si>
    <t>21:0248:000112:0007:0003:00</t>
  </si>
  <si>
    <t>84G_2002_BS1013</t>
  </si>
  <si>
    <t>21:0010:000090</t>
  </si>
  <si>
    <t>21:0248:000115</t>
  </si>
  <si>
    <t>21:0248:000115:0007:0003:00</t>
  </si>
  <si>
    <t>84G_2002_BS1014</t>
  </si>
  <si>
    <t>21:0010:000091</t>
  </si>
  <si>
    <t>21:0248:000116</t>
  </si>
  <si>
    <t>21:0248:000116:0007:0003:00</t>
  </si>
  <si>
    <t>84G_2002_BS1016</t>
  </si>
  <si>
    <t>21:0010:000092</t>
  </si>
  <si>
    <t>21:0248:000118</t>
  </si>
  <si>
    <t>21:0248:000118:0007:0003:00</t>
  </si>
  <si>
    <t>84G_2002_BS1019</t>
  </si>
  <si>
    <t>21:0010:000093</t>
  </si>
  <si>
    <t>21:0248:000120</t>
  </si>
  <si>
    <t>21:0248:000120:0007:0003:00</t>
  </si>
  <si>
    <t>84G_2002_BS1023</t>
  </si>
  <si>
    <t>21:0010:000094</t>
  </si>
  <si>
    <t>21:0248:000123</t>
  </si>
  <si>
    <t>21:0248:000123:0007:0003:00</t>
  </si>
  <si>
    <t>84G_2002_BS1026</t>
  </si>
  <si>
    <t>21:0010:000095</t>
  </si>
  <si>
    <t>21:0248:000125</t>
  </si>
  <si>
    <t>21:0248:000125:0007:0003:00</t>
  </si>
  <si>
    <t>84G_2002_BS1027</t>
  </si>
  <si>
    <t>21:0010:000096</t>
  </si>
  <si>
    <t>21:0248:000126</t>
  </si>
  <si>
    <t>21:0248:000126:0007:0003:00</t>
  </si>
  <si>
    <t>84G_2002_BS1028</t>
  </si>
  <si>
    <t>21:0010:000097</t>
  </si>
  <si>
    <t>21:0248:000127</t>
  </si>
  <si>
    <t>21:0248:000127:0007:0003:00</t>
  </si>
  <si>
    <t>84G_2002_BS1033</t>
  </si>
  <si>
    <t>21:0010:000098</t>
  </si>
  <si>
    <t>21:0248:000131</t>
  </si>
  <si>
    <t>21:0248:000131:0007:0003:00</t>
  </si>
  <si>
    <t>84G_2002_BS1034</t>
  </si>
  <si>
    <t>21:0010:000099</t>
  </si>
  <si>
    <t>21:0248:000132</t>
  </si>
  <si>
    <t>21:0248:000132:0007:0003:00</t>
  </si>
  <si>
    <t>84G_2002_BS1036</t>
  </si>
  <si>
    <t>21:0010:000100</t>
  </si>
  <si>
    <t>21:0248:000134</t>
  </si>
  <si>
    <t>21:0248:000134:0007:0003:00</t>
  </si>
  <si>
    <t>84G_2002_BS1037</t>
  </si>
  <si>
    <t>21:0010:000101</t>
  </si>
  <si>
    <t>21:0248:000135</t>
  </si>
  <si>
    <t>21:0248:000135:0007:0003:00</t>
  </si>
  <si>
    <t>84G_2002_BS1040</t>
  </si>
  <si>
    <t>21:0010:000102</t>
  </si>
  <si>
    <t>21:0248:000138</t>
  </si>
  <si>
    <t>21:0248:000138:0007:0003:00</t>
  </si>
  <si>
    <t>84G_2002_BS1042</t>
  </si>
  <si>
    <t>21:0010:000103</t>
  </si>
  <si>
    <t>21:0248:000139</t>
  </si>
  <si>
    <t>21:0248:000139:0007:0003:00</t>
  </si>
  <si>
    <t>84G_2002_BS1043</t>
  </si>
  <si>
    <t>21:0010:000104</t>
  </si>
  <si>
    <t>21:0248:000140</t>
  </si>
  <si>
    <t>21:0248:000140:0007:0003:00</t>
  </si>
  <si>
    <t>84G_2002_BS1045</t>
  </si>
  <si>
    <t>21:0010:000105</t>
  </si>
  <si>
    <t>21:0248:000141</t>
  </si>
  <si>
    <t>21:0248:000141:0007:0003:00</t>
  </si>
  <si>
    <t>84G_2002_BS1046</t>
  </si>
  <si>
    <t>21:0010:000106</t>
  </si>
  <si>
    <t>21:0248:000142</t>
  </si>
  <si>
    <t>21:0248:000142:0007:0003:00</t>
  </si>
  <si>
    <t>84G_2002_BS1047</t>
  </si>
  <si>
    <t>21:0010:000107</t>
  </si>
  <si>
    <t>21:0248:000143</t>
  </si>
  <si>
    <t>21:0248:000143:0007:0003:00</t>
  </si>
  <si>
    <t>84G_2002_BS1048</t>
  </si>
  <si>
    <t>21:0010:000108</t>
  </si>
  <si>
    <t>21:0248:000144</t>
  </si>
  <si>
    <t>21:0248:000144:0007:0003:00</t>
  </si>
  <si>
    <t>84G_2002_BS1049</t>
  </si>
  <si>
    <t>21:0010:000109</t>
  </si>
  <si>
    <t>21:0248:000145</t>
  </si>
  <si>
    <t>21:0248:000145:0007:0003:00</t>
  </si>
  <si>
    <t>84G_2002_BS1051</t>
  </si>
  <si>
    <t>21:0010:000110</t>
  </si>
  <si>
    <t>21:0248:000146</t>
  </si>
  <si>
    <t>21:0248:000146:0007:0003:00</t>
  </si>
  <si>
    <t>84G_2002_BS2005</t>
  </si>
  <si>
    <t>21:0010:000111</t>
  </si>
  <si>
    <t>21:0248:000150</t>
  </si>
  <si>
    <t>21:0248:000150:0007:0003:00</t>
  </si>
  <si>
    <t>84G_2002_BS2007</t>
  </si>
  <si>
    <t>21:0010:000112</t>
  </si>
  <si>
    <t>21:0248:000151</t>
  </si>
  <si>
    <t>21:0248:000151:0007:0003:00</t>
  </si>
  <si>
    <t>84G_2002_BS2009</t>
  </si>
  <si>
    <t>21:0010:000113</t>
  </si>
  <si>
    <t>21:0248:000152</t>
  </si>
  <si>
    <t>21:0248:000152:0007:0003:00</t>
  </si>
  <si>
    <t>84G_2002_BS2011</t>
  </si>
  <si>
    <t>21:0010:000114</t>
  </si>
  <si>
    <t>21:0248:000154</t>
  </si>
  <si>
    <t>21:0248:000154:0007:0003:00</t>
  </si>
  <si>
    <t>84G_2002_BS2012</t>
  </si>
  <si>
    <t>21:0010:000115</t>
  </si>
  <si>
    <t>21:0248:000155</t>
  </si>
  <si>
    <t>21:0248:000155:0007:0003:00</t>
  </si>
  <si>
    <t>84G_2002_BS2014</t>
  </si>
  <si>
    <t>21:0010:000116</t>
  </si>
  <si>
    <t>21:0248:000157</t>
  </si>
  <si>
    <t>21:0248:000157:0007:0003:00</t>
  </si>
  <si>
    <t>84G_2002_BS2015</t>
  </si>
  <si>
    <t>21:0010:000117</t>
  </si>
  <si>
    <t>21:0248:000158</t>
  </si>
  <si>
    <t>21:0248:000158:0007:0003:00</t>
  </si>
  <si>
    <t>84G_2002_BS2016</t>
  </si>
  <si>
    <t>21:0010:000118</t>
  </si>
  <si>
    <t>21:0248:000159</t>
  </si>
  <si>
    <t>21:0248:000159:0007:0003:00</t>
  </si>
  <si>
    <t>84G_2002_BS2018</t>
  </si>
  <si>
    <t>21:0010:000119</t>
  </si>
  <si>
    <t>21:0248:000161</t>
  </si>
  <si>
    <t>21:0248:000161:0007:0003:00</t>
  </si>
  <si>
    <t>84G_2002_BS2022</t>
  </si>
  <si>
    <t>21:0010:000120</t>
  </si>
  <si>
    <t>21:0248:000164</t>
  </si>
  <si>
    <t>21:0248:000164:0007:0003:00</t>
  </si>
  <si>
    <t>84G_2002_BS2023</t>
  </si>
  <si>
    <t>21:0010:000121</t>
  </si>
  <si>
    <t>21:0248:000165</t>
  </si>
  <si>
    <t>21:0248:000165:0007:0003:00</t>
  </si>
  <si>
    <t>84G_2002_BS2025</t>
  </si>
  <si>
    <t>21:0010:000122</t>
  </si>
  <si>
    <t>21:0248:000166</t>
  </si>
  <si>
    <t>21:0248:000166:0007:0003:00</t>
  </si>
  <si>
    <t>84G_2002_BS2026</t>
  </si>
  <si>
    <t>21:0010:000123</t>
  </si>
  <si>
    <t>21:0248:000167</t>
  </si>
  <si>
    <t>21:0248:000167:0007:0003:00</t>
  </si>
  <si>
    <t>84G_2002_BS2027</t>
  </si>
  <si>
    <t>21:0010:000124</t>
  </si>
  <si>
    <t>21:0248:000168</t>
  </si>
  <si>
    <t>21:0248:000168:0007:0003:00</t>
  </si>
  <si>
    <t>84G_2002_BS2028</t>
  </si>
  <si>
    <t>21:0010:000125</t>
  </si>
  <si>
    <t>21:0248:000169</t>
  </si>
  <si>
    <t>21:0248:000169:0007:0003:00</t>
  </si>
  <si>
    <t>84G_2002_BS2029</t>
  </si>
  <si>
    <t>21:0010:000126</t>
  </si>
  <si>
    <t>21:0248:000170</t>
  </si>
  <si>
    <t>21:0248:000170:0007:0003:00</t>
  </si>
  <si>
    <t>84G_2002_BS2031</t>
  </si>
  <si>
    <t>21:0010:000127</t>
  </si>
  <si>
    <t>21:0248:000172</t>
  </si>
  <si>
    <t>21:0248:000172:0007:0003:00</t>
  </si>
  <si>
    <t>84G_2002_BS2033</t>
  </si>
  <si>
    <t>21:0010:000128</t>
  </si>
  <si>
    <t>21:0248:000174</t>
  </si>
  <si>
    <t>21:0248:000174:0007:0003:00</t>
  </si>
  <si>
    <t>84G_2002_BS2035</t>
  </si>
  <si>
    <t>21:0010:000129</t>
  </si>
  <si>
    <t>21:0248:000176</t>
  </si>
  <si>
    <t>21:0248:000176:0007:0003:00</t>
  </si>
  <si>
    <t>84G_2002_BS2036</t>
  </si>
  <si>
    <t>21:0010:000130</t>
  </si>
  <si>
    <t>21:0248:000177</t>
  </si>
  <si>
    <t>21:0248:000177:0007:0003:00</t>
  </si>
  <si>
    <t>84G_2002_BS2037</t>
  </si>
  <si>
    <t>21:0010:000131</t>
  </si>
  <si>
    <t>21:0248:000178</t>
  </si>
  <si>
    <t>21:0248:000178:0007:0003:00</t>
  </si>
  <si>
    <t>84G_2002_BS2039</t>
  </si>
  <si>
    <t>21:0010:000132</t>
  </si>
  <si>
    <t>21:0248:000179</t>
  </si>
  <si>
    <t>21:0248:000179:0007:0003:00</t>
  </si>
  <si>
    <t>84G_2002_BS2040</t>
  </si>
  <si>
    <t>21:0010:000133</t>
  </si>
  <si>
    <t>21:0248:000180</t>
  </si>
  <si>
    <t>21:0248:000180:0007:0003:00</t>
  </si>
  <si>
    <t>84G_2002_BS2042</t>
  </si>
  <si>
    <t>21:0010:000134</t>
  </si>
  <si>
    <t>21:0248:000181</t>
  </si>
  <si>
    <t>21:0248:000181:0007:0003:00</t>
  </si>
  <si>
    <t>84G_2002_BS2044</t>
  </si>
  <si>
    <t>21:0010:000135</t>
  </si>
  <si>
    <t>21:0248:000182</t>
  </si>
  <si>
    <t>21:0248:000182:0007:0003:00</t>
  </si>
  <si>
    <t>84G_2002_BS3004</t>
  </si>
  <si>
    <t>21:0010:000136</t>
  </si>
  <si>
    <t>21:0248:000185</t>
  </si>
  <si>
    <t>21:0248:000185:0007:0003:00</t>
  </si>
  <si>
    <t>84G_2002_BS3009</t>
  </si>
  <si>
    <t>21:0010:000137</t>
  </si>
  <si>
    <t>21:0248:000190</t>
  </si>
  <si>
    <t>21:0248:000190:0007:0003:00</t>
  </si>
  <si>
    <t>84G_2002_BS3010</t>
  </si>
  <si>
    <t>21:0010:000138</t>
  </si>
  <si>
    <t>21:0248:000191</t>
  </si>
  <si>
    <t>21:0248:000191:0007:0003:00</t>
  </si>
  <si>
    <t>84G_2002_BS3011</t>
  </si>
  <si>
    <t>21:0010:000139</t>
  </si>
  <si>
    <t>21:0248:000192</t>
  </si>
  <si>
    <t>21:0248:000192:0007:0003:00</t>
  </si>
  <si>
    <t>84G_2002_BS3013</t>
  </si>
  <si>
    <t>21:0010:000140</t>
  </si>
  <si>
    <t>21:0248:000193</t>
  </si>
  <si>
    <t>21:0248:000193:0007:0003:00</t>
  </si>
  <si>
    <t>84G_2002_BS3016</t>
  </si>
  <si>
    <t>21:0010:000141</t>
  </si>
  <si>
    <t>21:0248:000195</t>
  </si>
  <si>
    <t>21:0248:000195:0007:0003:00</t>
  </si>
  <si>
    <t>84G_2002_BS3018</t>
  </si>
  <si>
    <t>21:0010:000142</t>
  </si>
  <si>
    <t>21:0248:000197</t>
  </si>
  <si>
    <t>21:0248:000197:0007:0003:00</t>
  </si>
  <si>
    <t>84G_2002_BS3019</t>
  </si>
  <si>
    <t>21:0010:000143</t>
  </si>
  <si>
    <t>21:0248:000198</t>
  </si>
  <si>
    <t>21:0248:000198:0007:0003:00</t>
  </si>
  <si>
    <t>84G_2002_BS3025</t>
  </si>
  <si>
    <t>21:0010:000144</t>
  </si>
  <si>
    <t>21:0248:000202</t>
  </si>
  <si>
    <t>21:0248:000202:0007:0003:00</t>
  </si>
  <si>
    <t>84G_2002_BS3027</t>
  </si>
  <si>
    <t>21:0010:000145</t>
  </si>
  <si>
    <t>21:0248:000204</t>
  </si>
  <si>
    <t>21:0248:000204:0007:0003:00</t>
  </si>
  <si>
    <t>84G_2002_BS3029</t>
  </si>
  <si>
    <t>21:0010:000146</t>
  </si>
  <si>
    <t>21:0248:000206</t>
  </si>
  <si>
    <t>21:0248:000206:0007:0003:00</t>
  </si>
  <si>
    <t>84G_2002_BS3030</t>
  </si>
  <si>
    <t>21:0010:000147</t>
  </si>
  <si>
    <t>21:0248:000207</t>
  </si>
  <si>
    <t>21:0248:000207:0007:0003:00</t>
  </si>
  <si>
    <t>84G_2002_BS3031</t>
  </si>
  <si>
    <t>21:0010:000148</t>
  </si>
  <si>
    <t>21:0248:000208</t>
  </si>
  <si>
    <t>21:0248:000208:0007:0003:00</t>
  </si>
  <si>
    <t>84G_2002_BS3032</t>
  </si>
  <si>
    <t>21:0010:000149</t>
  </si>
  <si>
    <t>21:0248:000209</t>
  </si>
  <si>
    <t>21:0248:000209:0007:0003:00</t>
  </si>
  <si>
    <t>84G_2002_BS3033</t>
  </si>
  <si>
    <t>21:0010:000150</t>
  </si>
  <si>
    <t>21:0248:000210</t>
  </si>
  <si>
    <t>21:0248:000210:0007:0003:00</t>
  </si>
  <si>
    <t>84G_2002_BS3034</t>
  </si>
  <si>
    <t>21:0010:000151</t>
  </si>
  <si>
    <t>21:0248:000211</t>
  </si>
  <si>
    <t>21:0248:000211:0007:0003:00</t>
  </si>
  <si>
    <t>84G_2002_BS3035</t>
  </si>
  <si>
    <t>21:0010:000152</t>
  </si>
  <si>
    <t>21:0248:000212</t>
  </si>
  <si>
    <t>21:0248:000212:0007:0003:00</t>
  </si>
  <si>
    <t>84G_2002_BS3036</t>
  </si>
  <si>
    <t>21:0010:000153</t>
  </si>
  <si>
    <t>21:0248:000213</t>
  </si>
  <si>
    <t>21:0248:000213:0007:0003:00</t>
  </si>
  <si>
    <t>84G_2002_BS3037</t>
  </si>
  <si>
    <t>21:0010:000154</t>
  </si>
  <si>
    <t>21:0248:000214</t>
  </si>
  <si>
    <t>21:0248:000214:0007:0003:00</t>
  </si>
  <si>
    <t>92DDA0051</t>
  </si>
  <si>
    <t>21:0234:000001</t>
  </si>
  <si>
    <t>21:0006:000001</t>
  </si>
  <si>
    <t>21:0006:000001:0005:0005:00</t>
  </si>
  <si>
    <t>92DDA0052</t>
  </si>
  <si>
    <t>21:0234:000002</t>
  </si>
  <si>
    <t>21:0006:000002</t>
  </si>
  <si>
    <t>21:0006:000002:0005:0005:00</t>
  </si>
  <si>
    <t>92DDA0053</t>
  </si>
  <si>
    <t>21:0234:000003</t>
  </si>
  <si>
    <t>21:0006:000003</t>
  </si>
  <si>
    <t>21:0006:000003:0005:0005:00</t>
  </si>
  <si>
    <t>92DDA0054</t>
  </si>
  <si>
    <t>21:0234:000004</t>
  </si>
  <si>
    <t>21:0006:000004</t>
  </si>
  <si>
    <t>21:0006:000004:0005:0005:00</t>
  </si>
  <si>
    <t>92DDA0055</t>
  </si>
  <si>
    <t>21:0234:000005</t>
  </si>
  <si>
    <t>21:0006:000005</t>
  </si>
  <si>
    <t>21:0006:000005:0005:0005:00</t>
  </si>
  <si>
    <t>92DDA0056</t>
  </si>
  <si>
    <t>21:0234:000006</t>
  </si>
  <si>
    <t>21:0006:000006</t>
  </si>
  <si>
    <t>21:0006:000006:0005:0005:00</t>
  </si>
  <si>
    <t>92DDA0057</t>
  </si>
  <si>
    <t>21:0234:000007</t>
  </si>
  <si>
    <t>21:0006:000007</t>
  </si>
  <si>
    <t>21:0006:000007:0005:0005:00</t>
  </si>
  <si>
    <t>92DDA0058</t>
  </si>
  <si>
    <t>21:0234:000008</t>
  </si>
  <si>
    <t>21:0006:000008</t>
  </si>
  <si>
    <t>21:0006:000008:0005:0005:00</t>
  </si>
  <si>
    <t>92DDA0059</t>
  </si>
  <si>
    <t>21:0234:000009</t>
  </si>
  <si>
    <t>21:0006:000009</t>
  </si>
  <si>
    <t>21:0006:000009:0005:0005:00</t>
  </si>
  <si>
    <t>92DDA0060</t>
  </si>
  <si>
    <t>21:0234:000010</t>
  </si>
  <si>
    <t>21:0006:000010</t>
  </si>
  <si>
    <t>21:0006:000010:0005:0005:00</t>
  </si>
  <si>
    <t>92DDA0061</t>
  </si>
  <si>
    <t>21:0234:000011</t>
  </si>
  <si>
    <t>21:0006:000011</t>
  </si>
  <si>
    <t>21:0006:000011:0005:0005:00</t>
  </si>
  <si>
    <t>92DDA0062</t>
  </si>
  <si>
    <t>21:0234:000012</t>
  </si>
  <si>
    <t>21:0006:000012</t>
  </si>
  <si>
    <t>21:0006:000012:0005:0005:00</t>
  </si>
  <si>
    <t>92DDA0063</t>
  </si>
  <si>
    <t>21:0234:000013</t>
  </si>
  <si>
    <t>21:0006:000013</t>
  </si>
  <si>
    <t>21:0006:000013:0005:0005:00</t>
  </si>
  <si>
    <t>92DDA0064</t>
  </si>
  <si>
    <t>21:0234:000014</t>
  </si>
  <si>
    <t>21:0006:000014</t>
  </si>
  <si>
    <t>21:0006:000014:0005:0005:00</t>
  </si>
  <si>
    <t>92DDA0065</t>
  </si>
  <si>
    <t>21:0234:000015</t>
  </si>
  <si>
    <t>21:0006:000015</t>
  </si>
  <si>
    <t>21:0006:000015:0005:0005:00</t>
  </si>
  <si>
    <t>92DDA0066</t>
  </si>
  <si>
    <t>21:0234:000016</t>
  </si>
  <si>
    <t>21:0006:000016</t>
  </si>
  <si>
    <t>21:0006:000016:0005:0005:00</t>
  </si>
  <si>
    <t>92DDA0067</t>
  </si>
  <si>
    <t>21:0234:000017</t>
  </si>
  <si>
    <t>21:0006:000017</t>
  </si>
  <si>
    <t>21:0006:000017:0005:0005:00</t>
  </si>
  <si>
    <t>92DDA0068</t>
  </si>
  <si>
    <t>21:0234:000018</t>
  </si>
  <si>
    <t>21:0006:000018</t>
  </si>
  <si>
    <t>21:0006:000018:0005:0005:00</t>
  </si>
  <si>
    <t>92DDA0069</t>
  </si>
  <si>
    <t>21:0234:000019</t>
  </si>
  <si>
    <t>21:0006:000019</t>
  </si>
  <si>
    <t>21:0006:000019:0005:0005:00</t>
  </si>
  <si>
    <t>92DDA0070</t>
  </si>
  <si>
    <t>21:0234:000020</t>
  </si>
  <si>
    <t>21:0006:000020</t>
  </si>
  <si>
    <t>21:0006:000020:0005:0005:00</t>
  </si>
  <si>
    <t>92DDA0071</t>
  </si>
  <si>
    <t>21:0234:000021</t>
  </si>
  <si>
    <t>21:0006:000021</t>
  </si>
  <si>
    <t>21:0006:000021:0005:0005:00</t>
  </si>
  <si>
    <t>92DDA0072</t>
  </si>
  <si>
    <t>21:0234:000022</t>
  </si>
  <si>
    <t>21:0006:000022</t>
  </si>
  <si>
    <t>21:0006:000022:0005:0005:00</t>
  </si>
  <si>
    <t>92DDA0073</t>
  </si>
  <si>
    <t>21:0234:000023</t>
  </si>
  <si>
    <t>21:0006:000023</t>
  </si>
  <si>
    <t>21:0006:000023:0005:0005:00</t>
  </si>
  <si>
    <t>92DDA0074</t>
  </si>
  <si>
    <t>21:0234:000024</t>
  </si>
  <si>
    <t>21:0006:000024</t>
  </si>
  <si>
    <t>21:0006:000024:0005:0005:00</t>
  </si>
  <si>
    <t>92DDA0075</t>
  </si>
  <si>
    <t>21:0234:000025</t>
  </si>
  <si>
    <t>21:0006:000025</t>
  </si>
  <si>
    <t>21:0006:000025:0005:0005:00</t>
  </si>
  <si>
    <t>92DDA0081</t>
  </si>
  <si>
    <t>21:0234:000026</t>
  </si>
  <si>
    <t>21:0006:000026</t>
  </si>
  <si>
    <t>21:0006:000026:0005:0005:00</t>
  </si>
  <si>
    <t>93BCW0011</t>
  </si>
  <si>
    <t>21:0234:000027</t>
  </si>
  <si>
    <t>21:0006:000031</t>
  </si>
  <si>
    <t>21:0006:000031:0005:0005:00</t>
  </si>
  <si>
    <t>93BCW0017</t>
  </si>
  <si>
    <t>21:0234:000028</t>
  </si>
  <si>
    <t>21:0006:000037</t>
  </si>
  <si>
    <t>21:0006:000037:0005:0005:00</t>
  </si>
  <si>
    <t>93BCW0021</t>
  </si>
  <si>
    <t>21:0234:000029</t>
  </si>
  <si>
    <t>21:0006:000040</t>
  </si>
  <si>
    <t>21:0006:000040:0005:0005:00</t>
  </si>
  <si>
    <t>93BCW0028</t>
  </si>
  <si>
    <t>21:0234:000030</t>
  </si>
  <si>
    <t>21:0006:000046</t>
  </si>
  <si>
    <t>21:0006:000046:0005:0005:00</t>
  </si>
  <si>
    <t>93BCW0032</t>
  </si>
  <si>
    <t>21:0234:000031</t>
  </si>
  <si>
    <t>21:0006:000050</t>
  </si>
  <si>
    <t>21:0006:000050:0005:0005:00</t>
  </si>
  <si>
    <t>93BCW0035</t>
  </si>
  <si>
    <t>21:0234:000032</t>
  </si>
  <si>
    <t>21:0006:000053</t>
  </si>
  <si>
    <t>21:0006:000053:0005:0005:00</t>
  </si>
  <si>
    <t>93BCW0036</t>
  </si>
  <si>
    <t>21:0234:000033</t>
  </si>
  <si>
    <t>21:0006:000054</t>
  </si>
  <si>
    <t>21:0006:000054:0005:0005:00</t>
  </si>
  <si>
    <t>93BCW0044</t>
  </si>
  <si>
    <t>21:0234:000034</t>
  </si>
  <si>
    <t>21:0006:000061</t>
  </si>
  <si>
    <t>21:0006:000061:0005:0005:00</t>
  </si>
  <si>
    <t>93BCW0046</t>
  </si>
  <si>
    <t>21:0234:000035</t>
  </si>
  <si>
    <t>21:0006:000063</t>
  </si>
  <si>
    <t>21:0006:000063:0005:0005:00</t>
  </si>
  <si>
    <t>93BCW0051</t>
  </si>
  <si>
    <t>21:0234:000036</t>
  </si>
  <si>
    <t>21:0006:000068</t>
  </si>
  <si>
    <t>21:0006:000068:0005:0005:00</t>
  </si>
  <si>
    <t>93BCW0057</t>
  </si>
  <si>
    <t>21:0234:000037</t>
  </si>
  <si>
    <t>21:0006:000073</t>
  </si>
  <si>
    <t>21:0006:000073:0005:0005:00</t>
  </si>
  <si>
    <t>93BCW0063</t>
  </si>
  <si>
    <t>21:0234:000038</t>
  </si>
  <si>
    <t>21:0006:000077</t>
  </si>
  <si>
    <t>21:0006:000077:0005:0005:00</t>
  </si>
  <si>
    <t>93BCW0067</t>
  </si>
  <si>
    <t>21:0234:000039</t>
  </si>
  <si>
    <t>21:0006:000081</t>
  </si>
  <si>
    <t>21:0006:000081:0005:0005:00</t>
  </si>
  <si>
    <t>93BCW0071</t>
  </si>
  <si>
    <t>21:0234:000040</t>
  </si>
  <si>
    <t>21:0006:000085</t>
  </si>
  <si>
    <t>21:0006:000085:0005:0005:00</t>
  </si>
  <si>
    <t>93BCW0076</t>
  </si>
  <si>
    <t>21:0234:000041</t>
  </si>
  <si>
    <t>21:0006:000090</t>
  </si>
  <si>
    <t>21:0006:000090:0005:0005:00</t>
  </si>
  <si>
    <t>93BCW0079</t>
  </si>
  <si>
    <t>21:0234:000042</t>
  </si>
  <si>
    <t>21:0006:000093</t>
  </si>
  <si>
    <t>21:0006:000093:0005:0005:00</t>
  </si>
  <si>
    <t>93BCW0081</t>
  </si>
  <si>
    <t>21:0234:000043</t>
  </si>
  <si>
    <t>21:0006:000095</t>
  </si>
  <si>
    <t>21:0006:000095:0005:0005:00</t>
  </si>
  <si>
    <t>93BCW0082</t>
  </si>
  <si>
    <t>21:0234:000044</t>
  </si>
  <si>
    <t>21:0006:000096</t>
  </si>
  <si>
    <t>21:0006:000096:0005:0005:00</t>
  </si>
  <si>
    <t>93BCW0088</t>
  </si>
  <si>
    <t>21:0234:000045</t>
  </si>
  <si>
    <t>21:0006:000102</t>
  </si>
  <si>
    <t>21:0006:000102:0005:0005:00</t>
  </si>
  <si>
    <t>93BCW0091</t>
  </si>
  <si>
    <t>21:0234:000046</t>
  </si>
  <si>
    <t>21:0006:000105</t>
  </si>
  <si>
    <t>21:0006:000105:0005:0005:00</t>
  </si>
  <si>
    <t>93BCW0092</t>
  </si>
  <si>
    <t>21:0234:000047</t>
  </si>
  <si>
    <t>21:0006:000106</t>
  </si>
  <si>
    <t>21:0006:000106:0005:0005:00</t>
  </si>
  <si>
    <t>93BCW0093</t>
  </si>
  <si>
    <t>21:0234:000048</t>
  </si>
  <si>
    <t>21:0006:000107</t>
  </si>
  <si>
    <t>21:0006:000107:0005:0005:00</t>
  </si>
  <si>
    <t>93BCW0099</t>
  </si>
  <si>
    <t>21:0234:000049</t>
  </si>
  <si>
    <t>21:0006:000113</t>
  </si>
  <si>
    <t>21:0006:000113:0005:0005:00</t>
  </si>
  <si>
    <t>93BCW0126</t>
  </si>
  <si>
    <t>21:0234:000050</t>
  </si>
  <si>
    <t>21:0006:000117</t>
  </si>
  <si>
    <t>21:0006:000117:0005:0005:00</t>
  </si>
  <si>
    <t>93DU0503</t>
  </si>
  <si>
    <t>21:0234:000051</t>
  </si>
  <si>
    <t>21:0006:000124</t>
  </si>
  <si>
    <t>21:0006:000124:0005:0005:00</t>
  </si>
  <si>
    <t>93DU0505</t>
  </si>
  <si>
    <t>21:0234:000052</t>
  </si>
  <si>
    <t>21:0006:000126</t>
  </si>
  <si>
    <t>21:0006:000126:0005:0005:00</t>
  </si>
  <si>
    <t>93DU0509</t>
  </si>
  <si>
    <t>21:0234:000053</t>
  </si>
  <si>
    <t>21:0006:000130</t>
  </si>
  <si>
    <t>21:0006:000130:0005:0005:00</t>
  </si>
  <si>
    <t>93DU0512</t>
  </si>
  <si>
    <t>21:0234:000054</t>
  </si>
  <si>
    <t>21:0006:000133</t>
  </si>
  <si>
    <t>21:0006:000133:0005:0005:00</t>
  </si>
  <si>
    <t>93DU0513</t>
  </si>
  <si>
    <t>21:0234:000055</t>
  </si>
  <si>
    <t>21:0006:000134</t>
  </si>
  <si>
    <t>21:0006:000134:0005:0005:00</t>
  </si>
  <si>
    <t>93DU0515</t>
  </si>
  <si>
    <t>21:0234:000056</t>
  </si>
  <si>
    <t>21:0006:000136</t>
  </si>
  <si>
    <t>21:0006:000136:0005:0005:00</t>
  </si>
  <si>
    <t>93DU0519</t>
  </si>
  <si>
    <t>21:0234:000057</t>
  </si>
  <si>
    <t>21:0006:000140</t>
  </si>
  <si>
    <t>21:0006:000140:0005:0005:00</t>
  </si>
  <si>
    <t>93DU0520</t>
  </si>
  <si>
    <t>21:0234:000058</t>
  </si>
  <si>
    <t>21:0006:000141</t>
  </si>
  <si>
    <t>21:0006:000141:0005:0005:00</t>
  </si>
  <si>
    <t>93DU0523</t>
  </si>
  <si>
    <t>21:0234:000059</t>
  </si>
  <si>
    <t>21:0006:000144</t>
  </si>
  <si>
    <t>21:0006:000144:0005:0005:00</t>
  </si>
  <si>
    <t>93DU0525</t>
  </si>
  <si>
    <t>21:0234:000060</t>
  </si>
  <si>
    <t>21:0006:000146</t>
  </si>
  <si>
    <t>21:0006:000146:0005:0005:00</t>
  </si>
  <si>
    <t>93DU0526</t>
  </si>
  <si>
    <t>21:0234:000061</t>
  </si>
  <si>
    <t>21:0006:000147</t>
  </si>
  <si>
    <t>21:0006:000147:0005:0005:00</t>
  </si>
  <si>
    <t>93DU0529</t>
  </si>
  <si>
    <t>21:0234:000062</t>
  </si>
  <si>
    <t>21:0006:000150</t>
  </si>
  <si>
    <t>21:0006:000150:0005:0005:00</t>
  </si>
  <si>
    <t>93DU0530</t>
  </si>
  <si>
    <t>21:0234:000063</t>
  </si>
  <si>
    <t>21:0006:000151</t>
  </si>
  <si>
    <t>21:0006:000151:0005:0005:00</t>
  </si>
  <si>
    <t>93DU0533</t>
  </si>
  <si>
    <t>21:0234:000064</t>
  </si>
  <si>
    <t>21:0006:000154</t>
  </si>
  <si>
    <t>21:0006:000154:0005:0005:00</t>
  </si>
  <si>
    <t>93DU0538</t>
  </si>
  <si>
    <t>21:0234:000065</t>
  </si>
  <si>
    <t>21:0006:000157</t>
  </si>
  <si>
    <t>21:0006:000157:0005:0005:00</t>
  </si>
  <si>
    <t>93DU0541</t>
  </si>
  <si>
    <t>21:0234:000066</t>
  </si>
  <si>
    <t>21:0006:000160</t>
  </si>
  <si>
    <t>21:0006:000160:0005:0005:00</t>
  </si>
  <si>
    <t>93DU0545</t>
  </si>
  <si>
    <t>21:0234:000067</t>
  </si>
  <si>
    <t>21:0006:000163</t>
  </si>
  <si>
    <t>21:0006:000163:0005:0005:00</t>
  </si>
  <si>
    <t>93DU0547</t>
  </si>
  <si>
    <t>21:0234:000068</t>
  </si>
  <si>
    <t>21:0006:000165</t>
  </si>
  <si>
    <t>21:0006:000165:0005:0005:00</t>
  </si>
  <si>
    <t>93DU0558</t>
  </si>
  <si>
    <t>21:0234:000069</t>
  </si>
  <si>
    <t>21:0006:000174</t>
  </si>
  <si>
    <t>21:0006:000174:0005:0005:00</t>
  </si>
  <si>
    <t>93DU0561</t>
  </si>
  <si>
    <t>21:0234:000070</t>
  </si>
  <si>
    <t>21:0006:000177</t>
  </si>
  <si>
    <t>21:0006:000177:0005:0005:00</t>
  </si>
  <si>
    <t>93DU0565</t>
  </si>
  <si>
    <t>21:0234:000071</t>
  </si>
  <si>
    <t>21:0006:000181</t>
  </si>
  <si>
    <t>21:0006:000181:0005:0005:00</t>
  </si>
  <si>
    <t>93DU0570</t>
  </si>
  <si>
    <t>21:0234:000072</t>
  </si>
  <si>
    <t>21:0006:000186</t>
  </si>
  <si>
    <t>21:0006:000186:0005:0005:00</t>
  </si>
  <si>
    <t>93DU0571</t>
  </si>
  <si>
    <t>21:0234:000073</t>
  </si>
  <si>
    <t>21:0006:000187</t>
  </si>
  <si>
    <t>21:0006:000187:0005:0005:00</t>
  </si>
  <si>
    <t>93DU0573</t>
  </si>
  <si>
    <t>21:0234:000074</t>
  </si>
  <si>
    <t>21:0006:000189</t>
  </si>
  <si>
    <t>21:0006:000189:0005:0005:00</t>
  </si>
  <si>
    <t>93DU0574</t>
  </si>
  <si>
    <t>21:0234:000075</t>
  </si>
  <si>
    <t>21:0006:000190</t>
  </si>
  <si>
    <t>21:0006:000190:0005:0005:00</t>
  </si>
  <si>
    <t>93DU0575</t>
  </si>
  <si>
    <t>21:0234:000076</t>
  </si>
  <si>
    <t>21:0006:000191</t>
  </si>
  <si>
    <t>21:0006:000191:0005:0005:00</t>
  </si>
  <si>
    <t>93DU0576</t>
  </si>
  <si>
    <t>21:0234:000077</t>
  </si>
  <si>
    <t>21:0006:000192</t>
  </si>
  <si>
    <t>21:0006:000192:0005:0005:00</t>
  </si>
  <si>
    <t>93DU0580</t>
  </si>
  <si>
    <t>21:0234:000078</t>
  </si>
  <si>
    <t>21:0006:000196</t>
  </si>
  <si>
    <t>21:0006:000196:0005:0005:00</t>
  </si>
  <si>
    <t>93DU0583</t>
  </si>
  <si>
    <t>21:0234:000079</t>
  </si>
  <si>
    <t>21:0006:000198</t>
  </si>
  <si>
    <t>21:0006:000198:0005:0005:00</t>
  </si>
  <si>
    <t>93DU0585</t>
  </si>
  <si>
    <t>21:0234:000080</t>
  </si>
  <si>
    <t>21:0006:000199</t>
  </si>
  <si>
    <t>21:0006:000199:0005:0005:00</t>
  </si>
  <si>
    <t>93DU0610</t>
  </si>
  <si>
    <t>21:0234:000081</t>
  </si>
  <si>
    <t>21:0006:000204</t>
  </si>
  <si>
    <t>21:0006:000204:0005:0005:00</t>
  </si>
  <si>
    <t>93DU0611</t>
  </si>
  <si>
    <t>21:0234:000082</t>
  </si>
  <si>
    <t>21:0006:000205</t>
  </si>
  <si>
    <t>21:0006:000205:0005:0005:00</t>
  </si>
  <si>
    <t>93DU0613</t>
  </si>
  <si>
    <t>21:0234:000083</t>
  </si>
  <si>
    <t>21:0006:000206</t>
  </si>
  <si>
    <t>21:0006:000206:0005:0005:00</t>
  </si>
  <si>
    <t>93DU0622</t>
  </si>
  <si>
    <t>21:0234:000084</t>
  </si>
  <si>
    <t>21:0006:000208</t>
  </si>
  <si>
    <t>21:0006:000208:0005:0005:00</t>
  </si>
  <si>
    <t>93DU0625</t>
  </si>
  <si>
    <t>21:0234:000085</t>
  </si>
  <si>
    <t>21:0006:000210</t>
  </si>
  <si>
    <t>21:0006:000210:0005:0005:00</t>
  </si>
  <si>
    <t>93DU0697</t>
  </si>
  <si>
    <t>21:0234:000086</t>
  </si>
  <si>
    <t>21:0006:000211</t>
  </si>
  <si>
    <t>21:0006:000211:0005:0005:00</t>
  </si>
  <si>
    <t>94DU2512</t>
  </si>
  <si>
    <t>21:0308:000001</t>
  </si>
  <si>
    <t>21:0013:000014</t>
  </si>
  <si>
    <t>21:0013:000014:0005:0001:00</t>
  </si>
  <si>
    <t>94DU2526</t>
  </si>
  <si>
    <t>21:0308:000002</t>
  </si>
  <si>
    <t>21:0013:000028</t>
  </si>
  <si>
    <t>21:0013:000028:0005:0001:00</t>
  </si>
  <si>
    <t>94DU2566</t>
  </si>
  <si>
    <t>21:0308:000003</t>
  </si>
  <si>
    <t>21:0013:000068</t>
  </si>
  <si>
    <t>21:0013:000068:0005:0001:00</t>
  </si>
  <si>
    <t>94DU2577</t>
  </si>
  <si>
    <t>21:0308:000004</t>
  </si>
  <si>
    <t>21:0013:000079</t>
  </si>
  <si>
    <t>21:0013:000079:0005:0001:00</t>
  </si>
  <si>
    <t>94DU2595</t>
  </si>
  <si>
    <t>21:0308:000005</t>
  </si>
  <si>
    <t>21:0013:000097</t>
  </si>
  <si>
    <t>21:0013:000097:0005:0001:00</t>
  </si>
  <si>
    <t>94DU2608</t>
  </si>
  <si>
    <t>21:0308:000006</t>
  </si>
  <si>
    <t>21:0013:000110</t>
  </si>
  <si>
    <t>21:0013:000110:0005:0001:00</t>
  </si>
  <si>
    <t>94DU2621</t>
  </si>
  <si>
    <t>21:0308:000007</t>
  </si>
  <si>
    <t>21:0013:000123</t>
  </si>
  <si>
    <t>21:0013:000123:0005:0001:00</t>
  </si>
  <si>
    <t>94DU2631</t>
  </si>
  <si>
    <t>21:0308:000008</t>
  </si>
  <si>
    <t>21:0013:000133</t>
  </si>
  <si>
    <t>21:0013:000133:0005:0001:00</t>
  </si>
  <si>
    <t>94DU2633</t>
  </si>
  <si>
    <t>21:0308:000009</t>
  </si>
  <si>
    <t>21:0013:000135</t>
  </si>
  <si>
    <t>21:0013:000135:0005:0001:00</t>
  </si>
  <si>
    <t>94DU2644</t>
  </si>
  <si>
    <t>21:0308:000010</t>
  </si>
  <si>
    <t>21:0013:000146</t>
  </si>
  <si>
    <t>21:0013:000146:0005:0001:00</t>
  </si>
  <si>
    <t>94DU2681</t>
  </si>
  <si>
    <t>21:0308:000011</t>
  </si>
  <si>
    <t>21:0013:000183</t>
  </si>
  <si>
    <t>21:0013:000183:0005:0001:00</t>
  </si>
  <si>
    <t>94DU2699</t>
  </si>
  <si>
    <t>21:0308:000012</t>
  </si>
  <si>
    <t>21:0013:000201</t>
  </si>
  <si>
    <t>21:0013:000201:0005:0001:00</t>
  </si>
  <si>
    <t>94DU2701</t>
  </si>
  <si>
    <t>21:0308:000013</t>
  </si>
  <si>
    <t>21:0013:000203</t>
  </si>
  <si>
    <t>21:0013:000203:0005:0001:00</t>
  </si>
  <si>
    <t>94DU2706</t>
  </si>
  <si>
    <t>21:0308:000014</t>
  </si>
  <si>
    <t>21:0013:000208</t>
  </si>
  <si>
    <t>21:0013:000208:0005:0001:00</t>
  </si>
  <si>
    <t>92DDA0076</t>
  </si>
  <si>
    <t>21:0982:000001</t>
  </si>
  <si>
    <t>21:0001:000001</t>
  </si>
  <si>
    <t>21:0001:000001:0005:0005:00</t>
  </si>
  <si>
    <t>92DDA0077</t>
  </si>
  <si>
    <t>21:0982:000002</t>
  </si>
  <si>
    <t>21:0001:000002</t>
  </si>
  <si>
    <t>21:0001:000002:0005:0005:00</t>
  </si>
  <si>
    <t>92DDA0078</t>
  </si>
  <si>
    <t>21:0982:000003</t>
  </si>
  <si>
    <t>21:0001:000003</t>
  </si>
  <si>
    <t>21:0001:000003:0005:0005:00</t>
  </si>
  <si>
    <t>92DDA0079</t>
  </si>
  <si>
    <t>21:0982:000004</t>
  </si>
  <si>
    <t>21:0001:000004</t>
  </si>
  <si>
    <t>21:0001:000004:0005:0005:00</t>
  </si>
  <si>
    <t>92DDA0080</t>
  </si>
  <si>
    <t>21:0982:000005</t>
  </si>
  <si>
    <t>21:0001:000005</t>
  </si>
  <si>
    <t>21:0001:000005:0005:0005:00</t>
  </si>
  <si>
    <t>93BCW0102</t>
  </si>
  <si>
    <t>21:0982:000006</t>
  </si>
  <si>
    <t>21:0001:000007</t>
  </si>
  <si>
    <t>21:0001:000007:0005:0005:00</t>
  </si>
  <si>
    <t>93BCW0104</t>
  </si>
  <si>
    <t>21:0982:000007</t>
  </si>
  <si>
    <t>21:0001:000009</t>
  </si>
  <si>
    <t>21:0001:000009:0005:0005:00</t>
  </si>
  <si>
    <t>93BCW0106</t>
  </si>
  <si>
    <t>21:0982:000008</t>
  </si>
  <si>
    <t>21:0001:000011</t>
  </si>
  <si>
    <t>21:0001:000011:0005:0005:00</t>
  </si>
  <si>
    <t>93BCW0109</t>
  </si>
  <si>
    <t>21:0982:000009</t>
  </si>
  <si>
    <t>21:0001:000014</t>
  </si>
  <si>
    <t>21:0001:000014:0005:0005:00</t>
  </si>
  <si>
    <t>93BCW0110</t>
  </si>
  <si>
    <t>21:0982:000010</t>
  </si>
  <si>
    <t>21:0001:000015</t>
  </si>
  <si>
    <t>21:0001:000015:0005:0005:00</t>
  </si>
  <si>
    <t>93BCW0117</t>
  </si>
  <si>
    <t>21:0982:000011</t>
  </si>
  <si>
    <t>21:0001:000020</t>
  </si>
  <si>
    <t>21:0001:000020:0005:0005:00</t>
  </si>
  <si>
    <t>93BCW0120</t>
  </si>
  <si>
    <t>21:0982:000012</t>
  </si>
  <si>
    <t>21:0001:000022</t>
  </si>
  <si>
    <t>21:0001:000022:0005:0005:00</t>
  </si>
  <si>
    <t>93BCW0131</t>
  </si>
  <si>
    <t>21:0982:000013</t>
  </si>
  <si>
    <t>21:0001:000025</t>
  </si>
  <si>
    <t>21:0001:000025:0005:0005:00</t>
  </si>
  <si>
    <t>93BCW0133</t>
  </si>
  <si>
    <t>21:0982:000014</t>
  </si>
  <si>
    <t>21:0001:000027</t>
  </si>
  <si>
    <t>21:0001:000027:0005:0005:00</t>
  </si>
  <si>
    <t>93BCW0135</t>
  </si>
  <si>
    <t>21:0982:000015</t>
  </si>
  <si>
    <t>21:0001:000029</t>
  </si>
  <si>
    <t>21:0001:000029:0005:0005:00</t>
  </si>
  <si>
    <t>93BCW0140</t>
  </si>
  <si>
    <t>21:0982:000016</t>
  </si>
  <si>
    <t>21:0001:000034</t>
  </si>
  <si>
    <t>21:0001:000034:0005:0005:00</t>
  </si>
  <si>
    <t>93BCW0145</t>
  </si>
  <si>
    <t>21:0982:000017</t>
  </si>
  <si>
    <t>21:0001:000039</t>
  </si>
  <si>
    <t>21:0001:000039:0005:0005:00</t>
  </si>
  <si>
    <t>93BCW0152</t>
  </si>
  <si>
    <t>21:0982:000018</t>
  </si>
  <si>
    <t>21:0001:000045</t>
  </si>
  <si>
    <t>21:0001:000045:0005:0005:00</t>
  </si>
  <si>
    <t>93BCW0153</t>
  </si>
  <si>
    <t>21:0982:000019</t>
  </si>
  <si>
    <t>21:0001:000046</t>
  </si>
  <si>
    <t>21:0001:000046:0005:0005:00</t>
  </si>
  <si>
    <t>93BCW0156</t>
  </si>
  <si>
    <t>21:0982:000020</t>
  </si>
  <si>
    <t>21:0001:000049</t>
  </si>
  <si>
    <t>21:0001:000049:0005:0005:00</t>
  </si>
  <si>
    <t>93BCW0161</t>
  </si>
  <si>
    <t>21:0982:000021</t>
  </si>
  <si>
    <t>21:0001:000054</t>
  </si>
  <si>
    <t>21:0001:000054:0005:0005:00</t>
  </si>
  <si>
    <t>93BCW0174</t>
  </si>
  <si>
    <t>21:0982:000022</t>
  </si>
  <si>
    <t>21:0001:000067</t>
  </si>
  <si>
    <t>21:0001:000067:0005:0005:00</t>
  </si>
  <si>
    <t>93BCW0176</t>
  </si>
  <si>
    <t>21:0982:000023</t>
  </si>
  <si>
    <t>21:0001:000069</t>
  </si>
  <si>
    <t>21:0001:000069:0005:0005:00</t>
  </si>
  <si>
    <t>93BCW0181</t>
  </si>
  <si>
    <t>21:0982:000024</t>
  </si>
  <si>
    <t>21:0001:000074</t>
  </si>
  <si>
    <t>21:0001:000074:0005:0005:00</t>
  </si>
  <si>
    <t>93BCW0193</t>
  </si>
  <si>
    <t>21:0982:000025</t>
  </si>
  <si>
    <t>21:0001:000086</t>
  </si>
  <si>
    <t>21:0001:000086:0005:0005:00</t>
  </si>
  <si>
    <t>93BCW0194</t>
  </si>
  <si>
    <t>21:0982:000026</t>
  </si>
  <si>
    <t>21:0001:000087</t>
  </si>
  <si>
    <t>21:0001:000087:0005:0005:00</t>
  </si>
  <si>
    <t>93BCW0195</t>
  </si>
  <si>
    <t>21:0982:000027</t>
  </si>
  <si>
    <t>21:0001:000088</t>
  </si>
  <si>
    <t>21:0001:000088:0005:0005:00</t>
  </si>
  <si>
    <t>93BCW0203</t>
  </si>
  <si>
    <t>21:0982:000028</t>
  </si>
  <si>
    <t>21:0001:000095</t>
  </si>
  <si>
    <t>21:0001:000095:0005:0005:00</t>
  </si>
  <si>
    <t>93DU0591</t>
  </si>
  <si>
    <t>21:0982:000029</t>
  </si>
  <si>
    <t>21:0001:000097</t>
  </si>
  <si>
    <t>21:0001:000097:0005:0005:00</t>
  </si>
  <si>
    <t>93DU0604</t>
  </si>
  <si>
    <t>21:0982:000030</t>
  </si>
  <si>
    <t>21:0001:000109</t>
  </si>
  <si>
    <t>21:0001:000109:0005:0005:00</t>
  </si>
  <si>
    <t>93DU0607</t>
  </si>
  <si>
    <t>21:0982:000031</t>
  </si>
  <si>
    <t>21:0001:000112</t>
  </si>
  <si>
    <t>21:0001:000112:0005:0005:00</t>
  </si>
  <si>
    <t>93DU0628</t>
  </si>
  <si>
    <t>21:0982:000032</t>
  </si>
  <si>
    <t>21:0001:000121</t>
  </si>
  <si>
    <t>21:0001:000121:0005:0005:00</t>
  </si>
  <si>
    <t>93DU0630</t>
  </si>
  <si>
    <t>21:0982:000033</t>
  </si>
  <si>
    <t>21:0001:000123</t>
  </si>
  <si>
    <t>21:0001:000123:0005:0005:00</t>
  </si>
  <si>
    <t>93DU0633</t>
  </si>
  <si>
    <t>21:0982:000034</t>
  </si>
  <si>
    <t>21:0001:000126</t>
  </si>
  <si>
    <t>21:0001:000126:0005:0005:00</t>
  </si>
  <si>
    <t>93DU0634</t>
  </si>
  <si>
    <t>21:0982:000035</t>
  </si>
  <si>
    <t>21:0001:000127</t>
  </si>
  <si>
    <t>21:0001:000127:0005:0005:00</t>
  </si>
  <si>
    <t>93DU0639</t>
  </si>
  <si>
    <t>21:0982:000036</t>
  </si>
  <si>
    <t>21:0001:000132</t>
  </si>
  <si>
    <t>21:0001:000132:0005:0005:00</t>
  </si>
  <si>
    <t>93DU0641</t>
  </si>
  <si>
    <t>21:0982:000037</t>
  </si>
  <si>
    <t>21:0001:000134</t>
  </si>
  <si>
    <t>21:0001:000134:0005:0005:00</t>
  </si>
  <si>
    <t>93DU0642</t>
  </si>
  <si>
    <t>21:0982:000038</t>
  </si>
  <si>
    <t>21:0001:000135</t>
  </si>
  <si>
    <t>21:0001:000135:0005:0005:00</t>
  </si>
  <si>
    <t>93DU0646</t>
  </si>
  <si>
    <t>21:0982:000039</t>
  </si>
  <si>
    <t>21:0001:000139</t>
  </si>
  <si>
    <t>21:0001:000139:0005:0005:00</t>
  </si>
  <si>
    <t>93DU0649</t>
  </si>
  <si>
    <t>21:0982:000040</t>
  </si>
  <si>
    <t>21:0001:000142</t>
  </si>
  <si>
    <t>21:0001:000142:0005:0005:00</t>
  </si>
  <si>
    <t>93DU0652</t>
  </si>
  <si>
    <t>21:0982:000041</t>
  </si>
  <si>
    <t>21:0001:000145</t>
  </si>
  <si>
    <t>21:0001:000145:0005:0005:00</t>
  </si>
  <si>
    <t>93DU0654</t>
  </si>
  <si>
    <t>21:0982:000042</t>
  </si>
  <si>
    <t>21:0001:000147</t>
  </si>
  <si>
    <t>21:0001:000147:0005:0005:00</t>
  </si>
  <si>
    <t>93DU0657</t>
  </si>
  <si>
    <t>21:0982:000043</t>
  </si>
  <si>
    <t>21:0001:000150</t>
  </si>
  <si>
    <t>21:0001:000150:0005:0005:00</t>
  </si>
  <si>
    <t>93DU0658</t>
  </si>
  <si>
    <t>21:0982:000044</t>
  </si>
  <si>
    <t>21:0001:000151</t>
  </si>
  <si>
    <t>21:0001:000151:0005:0005:00</t>
  </si>
  <si>
    <t>93DU0661</t>
  </si>
  <si>
    <t>21:0982:000045</t>
  </si>
  <si>
    <t>21:0001:000154</t>
  </si>
  <si>
    <t>21:0001:000154:0005:0005:00</t>
  </si>
  <si>
    <t>93DU0664</t>
  </si>
  <si>
    <t>21:0982:000046</t>
  </si>
  <si>
    <t>21:0001:000157</t>
  </si>
  <si>
    <t>21:0001:000157:0005:0005:00</t>
  </si>
  <si>
    <t>93DU0666</t>
  </si>
  <si>
    <t>21:0982:000047</t>
  </si>
  <si>
    <t>21:0001:000159</t>
  </si>
  <si>
    <t>21:0001:000159:0005:0005:00</t>
  </si>
  <si>
    <t>93DU0671</t>
  </si>
  <si>
    <t>21:0982:000048</t>
  </si>
  <si>
    <t>21:0001:000164</t>
  </si>
  <si>
    <t>21:0001:000164:0005:0005:00</t>
  </si>
  <si>
    <t>93DU0672</t>
  </si>
  <si>
    <t>21:0982:000049</t>
  </si>
  <si>
    <t>21:0001:000165</t>
  </si>
  <si>
    <t>21:0001:000165:0005:0005:00</t>
  </si>
  <si>
    <t>93DU0675</t>
  </si>
  <si>
    <t>21:0982:000050</t>
  </si>
  <si>
    <t>21:0001:000168</t>
  </si>
  <si>
    <t>21:0001:000168:0005:0005:00</t>
  </si>
  <si>
    <t>93DU0677</t>
  </si>
  <si>
    <t>21:0982:000051</t>
  </si>
  <si>
    <t>21:0001:000170</t>
  </si>
  <si>
    <t>21:0001:000170:0005:0005:00</t>
  </si>
  <si>
    <t>93DU0679</t>
  </si>
  <si>
    <t>21:0982:000052</t>
  </si>
  <si>
    <t>21:0001:000172</t>
  </si>
  <si>
    <t>21:0001:000172:0005:0005:00</t>
  </si>
  <si>
    <t>93DU0680</t>
  </si>
  <si>
    <t>21:0982:000053</t>
  </si>
  <si>
    <t>21:0001:000173</t>
  </si>
  <si>
    <t>21:0001:000173:0005:0005:00</t>
  </si>
  <si>
    <t>93DU0682</t>
  </si>
  <si>
    <t>21:0982:000054</t>
  </si>
  <si>
    <t>21:0001:000175</t>
  </si>
  <si>
    <t>21:0001:000175:0005:0005:00</t>
  </si>
  <si>
    <t>93DU0684</t>
  </si>
  <si>
    <t>21:0982:000055</t>
  </si>
  <si>
    <t>21:0001:000177</t>
  </si>
  <si>
    <t>21:0001:000177:0005:0005:00</t>
  </si>
  <si>
    <t>93DU0689</t>
  </si>
  <si>
    <t>21:0982:000056</t>
  </si>
  <si>
    <t>21:0001:000182</t>
  </si>
  <si>
    <t>21:0001:000182:0005:0005:00</t>
  </si>
  <si>
    <t>93DU0692</t>
  </si>
  <si>
    <t>21:0982:000057</t>
  </si>
  <si>
    <t>21:0001:000185</t>
  </si>
  <si>
    <t>21:0001:000185:0005:0005:00</t>
  </si>
  <si>
    <t>93DU0693</t>
  </si>
  <si>
    <t>21:0982:000058</t>
  </si>
  <si>
    <t>21:0001:000186</t>
  </si>
  <si>
    <t>21:0001:000186:0005:0005:00</t>
  </si>
  <si>
    <t>93DU0699</t>
  </si>
  <si>
    <t>21:0982:000059</t>
  </si>
  <si>
    <t>21:0001:000190</t>
  </si>
  <si>
    <t>21:0001:000190:0005:0005:00</t>
  </si>
  <si>
    <t>93DU0700</t>
  </si>
  <si>
    <t>21:0982:000060</t>
  </si>
  <si>
    <t>21:0001:000191</t>
  </si>
  <si>
    <t>21:0001:000191:0005:0005:00</t>
  </si>
  <si>
    <t>93DU0705</t>
  </si>
  <si>
    <t>21:0982:000061</t>
  </si>
  <si>
    <t>21:0001:000196</t>
  </si>
  <si>
    <t>21:0001:000196:0005:0005:00</t>
  </si>
  <si>
    <t>93KKA1003</t>
  </si>
  <si>
    <t>21:0984:000001</t>
  </si>
  <si>
    <t>21:0007:000004</t>
  </si>
  <si>
    <t>21:0007:000004:0005:0005:00</t>
  </si>
  <si>
    <t>93KKA1005</t>
  </si>
  <si>
    <t>21:0984:000002</t>
  </si>
  <si>
    <t>21:0007:000006</t>
  </si>
  <si>
    <t>21:0007:000006:0005:0005:00</t>
  </si>
  <si>
    <t>93KKA1008</t>
  </si>
  <si>
    <t>21:0984:000003</t>
  </si>
  <si>
    <t>21:0007:000009</t>
  </si>
  <si>
    <t>21:0007:000009:0005:0005:00</t>
  </si>
  <si>
    <t>93KKA1010</t>
  </si>
  <si>
    <t>21:0984:000004</t>
  </si>
  <si>
    <t>21:0007:000011</t>
  </si>
  <si>
    <t>21:0007:000011:0005:0005:00</t>
  </si>
  <si>
    <t>93KKA1013</t>
  </si>
  <si>
    <t>21:0984:000005</t>
  </si>
  <si>
    <t>21:0007:000014</t>
  </si>
  <si>
    <t>21:0007:000014:0005:0005:00</t>
  </si>
  <si>
    <t>93KKA1016</t>
  </si>
  <si>
    <t>21:0984:000006</t>
  </si>
  <si>
    <t>21:0007:000017</t>
  </si>
  <si>
    <t>21:0007:000017:0005:0005:00</t>
  </si>
  <si>
    <t>93KKA1018</t>
  </si>
  <si>
    <t>21:0984:000007</t>
  </si>
  <si>
    <t>21:0007:000019</t>
  </si>
  <si>
    <t>21:0007:000019:0005:0005:00</t>
  </si>
  <si>
    <t>93KKA1019</t>
  </si>
  <si>
    <t>21:0984:000008</t>
  </si>
  <si>
    <t>21:0007:000020</t>
  </si>
  <si>
    <t>21:0007:000020:0005:0005:00</t>
  </si>
  <si>
    <t>93KKA1023</t>
  </si>
  <si>
    <t>21:0984:000009</t>
  </si>
  <si>
    <t>21:0007:000024</t>
  </si>
  <si>
    <t>21:0007:000024:0005:0005:00</t>
  </si>
  <si>
    <t>93KKA1025</t>
  </si>
  <si>
    <t>21:0984:000010</t>
  </si>
  <si>
    <t>21:0007:000026</t>
  </si>
  <si>
    <t>21:0007:000026:0005:0005:00</t>
  </si>
  <si>
    <t>93KKA1026</t>
  </si>
  <si>
    <t>21:0984:000011</t>
  </si>
  <si>
    <t>21:0007:000027</t>
  </si>
  <si>
    <t>21:0007:000027:0005:0005:00</t>
  </si>
  <si>
    <t>93KKA1028</t>
  </si>
  <si>
    <t>21:0984:000012</t>
  </si>
  <si>
    <t>21:0007:000029</t>
  </si>
  <si>
    <t>21:0007:000029:0005:0005:00</t>
  </si>
  <si>
    <t>93KKA1031</t>
  </si>
  <si>
    <t>21:0984:000013</t>
  </si>
  <si>
    <t>21:0007:000032</t>
  </si>
  <si>
    <t>21:0007:000032:0005:0005:00</t>
  </si>
  <si>
    <t>93KKA1034</t>
  </si>
  <si>
    <t>21:0984:000014</t>
  </si>
  <si>
    <t>21:0007:000035</t>
  </si>
  <si>
    <t>21:0007:000035:0005:0005:00</t>
  </si>
  <si>
    <t>93KKA1036</t>
  </si>
  <si>
    <t>21:0984:000015</t>
  </si>
  <si>
    <t>21:0007:000037</t>
  </si>
  <si>
    <t>21:0007:000037:0005:0005:00</t>
  </si>
  <si>
    <t>93KKA1038</t>
  </si>
  <si>
    <t>21:0984:000016</t>
  </si>
  <si>
    <t>21:0007:000039</t>
  </si>
  <si>
    <t>21:0007:000039:0005:0005:00</t>
  </si>
  <si>
    <t>93KKA1044</t>
  </si>
  <si>
    <t>21:0984:000017</t>
  </si>
  <si>
    <t>21:0007:000045</t>
  </si>
  <si>
    <t>21:0007:000045:0005:0005:00</t>
  </si>
  <si>
    <t>93KKA1046</t>
  </si>
  <si>
    <t>21:0984:000018</t>
  </si>
  <si>
    <t>21:0007:000047</t>
  </si>
  <si>
    <t>21:0007:000047:0005:0005:00</t>
  </si>
  <si>
    <t>93KKA1049</t>
  </si>
  <si>
    <t>21:0984:000019</t>
  </si>
  <si>
    <t>21:0007:000050</t>
  </si>
  <si>
    <t>21:0007:000050:0005:0005:00</t>
  </si>
  <si>
    <t>93KKA1050</t>
  </si>
  <si>
    <t>21:0984:000020</t>
  </si>
  <si>
    <t>21:0007:000051</t>
  </si>
  <si>
    <t>21:0007:000051:0005:0005:00</t>
  </si>
  <si>
    <t>93KKA1054</t>
  </si>
  <si>
    <t>21:0984:000021</t>
  </si>
  <si>
    <t>21:0007:000055</t>
  </si>
  <si>
    <t>21:0007:000055:0005:0005:00</t>
  </si>
  <si>
    <t>93KKA1057</t>
  </si>
  <si>
    <t>21:0984:000022</t>
  </si>
  <si>
    <t>21:0007:000058</t>
  </si>
  <si>
    <t>21:0007:000058:0005:0005:00</t>
  </si>
  <si>
    <t>93KKA1059</t>
  </si>
  <si>
    <t>21:0984:000023</t>
  </si>
  <si>
    <t>21:0007:000060</t>
  </si>
  <si>
    <t>21:0007:000060:0005:0005:00</t>
  </si>
  <si>
    <t>93KKA1063</t>
  </si>
  <si>
    <t>21:0984:000024</t>
  </si>
  <si>
    <t>21:0007:000064</t>
  </si>
  <si>
    <t>21:0007:000064:0005:0005:00</t>
  </si>
  <si>
    <t>93KKA1064</t>
  </si>
  <si>
    <t>21:0984:000025</t>
  </si>
  <si>
    <t>21:0007:000065</t>
  </si>
  <si>
    <t>21:0007:000065:0005:0005:00</t>
  </si>
  <si>
    <t>93KKA1066</t>
  </si>
  <si>
    <t>21:0984:000026</t>
  </si>
  <si>
    <t>21:0007:000067</t>
  </si>
  <si>
    <t>21:0007:000067:0005:0005:00</t>
  </si>
  <si>
    <t>93KKA1069</t>
  </si>
  <si>
    <t>21:0984:000027</t>
  </si>
  <si>
    <t>21:0007:000070</t>
  </si>
  <si>
    <t>21:0007:000070:0005:0005:00</t>
  </si>
  <si>
    <t>93KKA1071</t>
  </si>
  <si>
    <t>21:0984:000028</t>
  </si>
  <si>
    <t>21:0007:000072</t>
  </si>
  <si>
    <t>21:0007:000072:0005:0005:00</t>
  </si>
  <si>
    <t>93KKA1072</t>
  </si>
  <si>
    <t>21:0984:000029</t>
  </si>
  <si>
    <t>21:0007:000073</t>
  </si>
  <si>
    <t>21:0007:000073:0005:0005:00</t>
  </si>
  <si>
    <t>93KKA1075</t>
  </si>
  <si>
    <t>21:0984:000030</t>
  </si>
  <si>
    <t>21:0007:000076</t>
  </si>
  <si>
    <t>21:0007:000076:0005:0005:00</t>
  </si>
  <si>
    <t>93KKA1078</t>
  </si>
  <si>
    <t>21:0984:000031</t>
  </si>
  <si>
    <t>21:0007:000079</t>
  </si>
  <si>
    <t>21:0007:000079:0005:0005:00</t>
  </si>
  <si>
    <t>93KKA1080</t>
  </si>
  <si>
    <t>21:0984:000032</t>
  </si>
  <si>
    <t>21:0007:000081</t>
  </si>
  <si>
    <t>21:0007:000081:0005:0005:00</t>
  </si>
  <si>
    <t>93KKA1083</t>
  </si>
  <si>
    <t>21:0984:000033</t>
  </si>
  <si>
    <t>21:0007:000084</t>
  </si>
  <si>
    <t>21:0007:000084:0005:0005:00</t>
  </si>
  <si>
    <t>93KKA1085</t>
  </si>
  <si>
    <t>21:0984:000034</t>
  </si>
  <si>
    <t>21:0007:000086</t>
  </si>
  <si>
    <t>21:0007:000086:0005:0005:00</t>
  </si>
  <si>
    <t>93KKA1087</t>
  </si>
  <si>
    <t>21:0984:000035</t>
  </si>
  <si>
    <t>21:0007:000088</t>
  </si>
  <si>
    <t>21:0007:000088:0005:0005:00</t>
  </si>
  <si>
    <t>93KKA1090</t>
  </si>
  <si>
    <t>21:0984:000036</t>
  </si>
  <si>
    <t>21:0007:000091</t>
  </si>
  <si>
    <t>21:0007:000091:0005:0005:00</t>
  </si>
  <si>
    <t>93KKA1092</t>
  </si>
  <si>
    <t>21:0984:000037</t>
  </si>
  <si>
    <t>21:0007:000093</t>
  </si>
  <si>
    <t>21:0007:000093:0005:0005:00</t>
  </si>
  <si>
    <t>93KKA1095</t>
  </si>
  <si>
    <t>21:0984:000038</t>
  </si>
  <si>
    <t>21:0007:000096</t>
  </si>
  <si>
    <t>21:0007:000096:0005:0005:00</t>
  </si>
  <si>
    <t>93KKA1098</t>
  </si>
  <si>
    <t>21:0984:000039</t>
  </si>
  <si>
    <t>21:0007:000099</t>
  </si>
  <si>
    <t>21:0007:000099:0005:0005:00</t>
  </si>
  <si>
    <t>93KKA1101</t>
  </si>
  <si>
    <t>21:0984:000040</t>
  </si>
  <si>
    <t>21:0007:000102</t>
  </si>
  <si>
    <t>21:0007:000102:0005:0005:00</t>
  </si>
  <si>
    <t>93KKA1104</t>
  </si>
  <si>
    <t>21:0984:000041</t>
  </si>
  <si>
    <t>21:0007:000105</t>
  </si>
  <si>
    <t>21:0007:000105:0005:0005:00</t>
  </si>
  <si>
    <t>93KKA1106</t>
  </si>
  <si>
    <t>21:0984:000042</t>
  </si>
  <si>
    <t>21:0007:000107</t>
  </si>
  <si>
    <t>21:0007:000107:0005:0005:00</t>
  </si>
  <si>
    <t>93KKA1108</t>
  </si>
  <si>
    <t>21:0984:000043</t>
  </si>
  <si>
    <t>21:0007:000109</t>
  </si>
  <si>
    <t>21:0007:000109:0005:0005:00</t>
  </si>
  <si>
    <t>93KKA1110</t>
  </si>
  <si>
    <t>21:0984:000044</t>
  </si>
  <si>
    <t>21:0007:000111</t>
  </si>
  <si>
    <t>21:0007:000111:0005:0005:00</t>
  </si>
  <si>
    <t>93KKA1113</t>
  </si>
  <si>
    <t>21:0984:000045</t>
  </si>
  <si>
    <t>21:0007:000114</t>
  </si>
  <si>
    <t>21:0007:000114:0005:0005:00</t>
  </si>
  <si>
    <t>93KKA1117</t>
  </si>
  <si>
    <t>21:0984:000046</t>
  </si>
  <si>
    <t>21:0007:000118</t>
  </si>
  <si>
    <t>21:0007:000118:0005:0005:00</t>
  </si>
  <si>
    <t>93KKA1119</t>
  </si>
  <si>
    <t>21:0984:000047</t>
  </si>
  <si>
    <t>21:0007:000120</t>
  </si>
  <si>
    <t>21:0007:000120:0005:0005:00</t>
  </si>
  <si>
    <t>93KKA1121</t>
  </si>
  <si>
    <t>21:0984:000048</t>
  </si>
  <si>
    <t>21:0007:000122</t>
  </si>
  <si>
    <t>21:0007:000122:0005:0005:00</t>
  </si>
  <si>
    <t>93KKA1122</t>
  </si>
  <si>
    <t>21:0984:000049</t>
  </si>
  <si>
    <t>21:0007:000123</t>
  </si>
  <si>
    <t>21:0007:000123:0005:0005:00</t>
  </si>
  <si>
    <t>94BCW2752</t>
  </si>
  <si>
    <t>21:0986:000001</t>
  </si>
  <si>
    <t>21:0041:000003</t>
  </si>
  <si>
    <t>21:0041:000003:0005:0001:00</t>
  </si>
  <si>
    <t>94BCW2759</t>
  </si>
  <si>
    <t>21:0986:000002</t>
  </si>
  <si>
    <t>21:0041:000010</t>
  </si>
  <si>
    <t>21:0041:000010:0005:0001:00</t>
  </si>
  <si>
    <t>94BCW2762</t>
  </si>
  <si>
    <t>21:0986:000003</t>
  </si>
  <si>
    <t>21:0041:000013</t>
  </si>
  <si>
    <t>21:0041:000013:0005:0001:00</t>
  </si>
  <si>
    <t>94BCW2765</t>
  </si>
  <si>
    <t>21:0986:000004</t>
  </si>
  <si>
    <t>21:0041:000016</t>
  </si>
  <si>
    <t>21:0041:000016:0005:0001:00</t>
  </si>
  <si>
    <t>94BCW2769</t>
  </si>
  <si>
    <t>21:0986:000005</t>
  </si>
  <si>
    <t>21:0041:000020</t>
  </si>
  <si>
    <t>21:0041:000020:0005:0001:00</t>
  </si>
  <si>
    <t>94BCW2772</t>
  </si>
  <si>
    <t>21:0986:000006</t>
  </si>
  <si>
    <t>21:0041:000023</t>
  </si>
  <si>
    <t>21:0041:000023:0005:0001:00</t>
  </si>
  <si>
    <t>94BCW2776</t>
  </si>
  <si>
    <t>21:0986:000007</t>
  </si>
  <si>
    <t>21:0041:000027</t>
  </si>
  <si>
    <t>21:0041:000027:0005:0001:00</t>
  </si>
  <si>
    <t>94BCW2779</t>
  </si>
  <si>
    <t>21:0986:000008</t>
  </si>
  <si>
    <t>21:0041:000030</t>
  </si>
  <si>
    <t>21:0041:000030:0005:0001:00</t>
  </si>
  <si>
    <t>94BCW2785</t>
  </si>
  <si>
    <t>21:0986:000009</t>
  </si>
  <si>
    <t>21:0041:000036</t>
  </si>
  <si>
    <t>21:0041:000036:0005:0001:00</t>
  </si>
  <si>
    <t>94BCW2790</t>
  </si>
  <si>
    <t>21:0986:000010</t>
  </si>
  <si>
    <t>21:0041:000041</t>
  </si>
  <si>
    <t>21:0041:000041:0005:0001:00</t>
  </si>
  <si>
    <t>94BCW2797</t>
  </si>
  <si>
    <t>21:0986:000011</t>
  </si>
  <si>
    <t>21:0041:000048</t>
  </si>
  <si>
    <t>21:0041:000048:0005:0001:00</t>
  </si>
  <si>
    <t>94BCW2799</t>
  </si>
  <si>
    <t>21:0986:000012</t>
  </si>
  <si>
    <t>21:0041:000050</t>
  </si>
  <si>
    <t>21:0041:000050:0005:0001:00</t>
  </si>
  <si>
    <t>94BCW2803</t>
  </si>
  <si>
    <t>21:0986:000013</t>
  </si>
  <si>
    <t>21:0041:000055</t>
  </si>
  <si>
    <t>21:0041:000055:0005:0001:00</t>
  </si>
  <si>
    <t>94BCW2807</t>
  </si>
  <si>
    <t>21:0986:000014</t>
  </si>
  <si>
    <t>21:0041:000059</t>
  </si>
  <si>
    <t>21:0041:000059:0005:0001:00</t>
  </si>
  <si>
    <t>94BCW2811b</t>
  </si>
  <si>
    <t>21:0986:000015</t>
  </si>
  <si>
    <t>21:0041:000065</t>
  </si>
  <si>
    <t>21:0041:000065:0005:0001:00</t>
  </si>
  <si>
    <t>94BCW2814</t>
  </si>
  <si>
    <t>21:0986:000016</t>
  </si>
  <si>
    <t>21:0041:000068</t>
  </si>
  <si>
    <t>21:0041:000068:0005:0001:00</t>
  </si>
  <si>
    <t>94BCW2817</t>
  </si>
  <si>
    <t>21:0986:000017</t>
  </si>
  <si>
    <t>21:0041:000073</t>
  </si>
  <si>
    <t>21:0041:000073:0005:0001:00</t>
  </si>
  <si>
    <t>94BCW2820</t>
  </si>
  <si>
    <t>21:0986:000018</t>
  </si>
  <si>
    <t>21:0041:000077</t>
  </si>
  <si>
    <t>21:0041:000077:0005:0001:00</t>
  </si>
  <si>
    <t>94BCW2823</t>
  </si>
  <si>
    <t>21:0986:000019</t>
  </si>
  <si>
    <t>21:0041:000080</t>
  </si>
  <si>
    <t>21:0041:000080:0005:0001:00</t>
  </si>
  <si>
    <t>94BCW2831</t>
  </si>
  <si>
    <t>21:0986:000020</t>
  </si>
  <si>
    <t>21:0041:000089</t>
  </si>
  <si>
    <t>21:0041:000089:0005:0001:00</t>
  </si>
  <si>
    <t>94BCW2836</t>
  </si>
  <si>
    <t>21:0986:000021</t>
  </si>
  <si>
    <t>21:0041:000095</t>
  </si>
  <si>
    <t>21:0041:000095:0005:0001:00</t>
  </si>
  <si>
    <t>94BCW2841b</t>
  </si>
  <si>
    <t>21:0986:000022</t>
  </si>
  <si>
    <t>21:0041:000102</t>
  </si>
  <si>
    <t>21:0041:000102:0005:0001:00</t>
  </si>
  <si>
    <t>94BCW2849</t>
  </si>
  <si>
    <t>21:0986:000023</t>
  </si>
  <si>
    <t>21:0041:000112</t>
  </si>
  <si>
    <t>21:0041:000112:0005:0001:00</t>
  </si>
  <si>
    <t>94BCW2855b</t>
  </si>
  <si>
    <t>21:0986:000024</t>
  </si>
  <si>
    <t>21:0041:000120</t>
  </si>
  <si>
    <t>21:0041:000120:0005:0001:00</t>
  </si>
  <si>
    <t>94BCW2863</t>
  </si>
  <si>
    <t>21:0986:000025</t>
  </si>
  <si>
    <t>21:0041:000128</t>
  </si>
  <si>
    <t>21:0041:000128:0005:0001:00</t>
  </si>
  <si>
    <t>94BCW2870</t>
  </si>
  <si>
    <t>21:0986:000026</t>
  </si>
  <si>
    <t>21:0041:000135</t>
  </si>
  <si>
    <t>21:0041:000135:0005:0001:00</t>
  </si>
  <si>
    <t>94BCW2878</t>
  </si>
  <si>
    <t>21:0986:000027</t>
  </si>
  <si>
    <t>21:0041:000142</t>
  </si>
  <si>
    <t>21:0041:000142:0005:0001:00</t>
  </si>
  <si>
    <t>94KKA2001</t>
  </si>
  <si>
    <t>21:0987:000001</t>
  </si>
  <si>
    <t>21:0012:000001</t>
  </si>
  <si>
    <t>21:0012:000001:0005:0001:00</t>
  </si>
  <si>
    <t>94KKA2007</t>
  </si>
  <si>
    <t>21:0987:000002</t>
  </si>
  <si>
    <t>21:0012:000007</t>
  </si>
  <si>
    <t>21:0012:000007:0005:0001:00</t>
  </si>
  <si>
    <t>94KKA2025</t>
  </si>
  <si>
    <t>21:0987:000003</t>
  </si>
  <si>
    <t>21:0012:000025</t>
  </si>
  <si>
    <t>21:0012:000025:0005:0001:00</t>
  </si>
  <si>
    <t>94KKA2033</t>
  </si>
  <si>
    <t>21:0987:000004</t>
  </si>
  <si>
    <t>21:0012:000033</t>
  </si>
  <si>
    <t>21:0012:000033:0005:0001:00</t>
  </si>
  <si>
    <t>94KKA2039</t>
  </si>
  <si>
    <t>21:0987:000005</t>
  </si>
  <si>
    <t>21:0012:000039</t>
  </si>
  <si>
    <t>21:0012:000039:0005:0001:00</t>
  </si>
  <si>
    <t>94KKA2044</t>
  </si>
  <si>
    <t>21:0987:000006</t>
  </si>
  <si>
    <t>21:0012:000044</t>
  </si>
  <si>
    <t>21:0012:000044:0005:0001:00</t>
  </si>
  <si>
    <t>94KKA2048</t>
  </si>
  <si>
    <t>21:0987:000007</t>
  </si>
  <si>
    <t>21:0012:000048</t>
  </si>
  <si>
    <t>21:0012:000048:0005:0001:00</t>
  </si>
  <si>
    <t>94KKA2051</t>
  </si>
  <si>
    <t>21:0987:000008</t>
  </si>
  <si>
    <t>21:0012:000051</t>
  </si>
  <si>
    <t>21:0012:000051:0005:0001:00</t>
  </si>
  <si>
    <t>94KKA2054</t>
  </si>
  <si>
    <t>21:0987:000009</t>
  </si>
  <si>
    <t>21:0012:000054</t>
  </si>
  <si>
    <t>21:0012:000054:0005:0001:00</t>
  </si>
  <si>
    <t>94KKA2062</t>
  </si>
  <si>
    <t>21:0987:000010</t>
  </si>
  <si>
    <t>21:0012:000062</t>
  </si>
  <si>
    <t>21:0012:000062:0005:0001:00</t>
  </si>
  <si>
    <t>94KKA2065</t>
  </si>
  <si>
    <t>21:0987:000011</t>
  </si>
  <si>
    <t>21:0012:000065</t>
  </si>
  <si>
    <t>21:0012:000065:0005:0001:00</t>
  </si>
  <si>
    <t>94KKA2069</t>
  </si>
  <si>
    <t>21:0987:000012</t>
  </si>
  <si>
    <t>21:0012:000069</t>
  </si>
  <si>
    <t>21:0012:000069:0005:0001:00</t>
  </si>
  <si>
    <t>94KKA2074</t>
  </si>
  <si>
    <t>21:0987:000013</t>
  </si>
  <si>
    <t>21:0012:000074</t>
  </si>
  <si>
    <t>21:0012:000074:0005:0001:00</t>
  </si>
  <si>
    <t>94KKA2077</t>
  </si>
  <si>
    <t>21:0987:000014</t>
  </si>
  <si>
    <t>21:0012:000077</t>
  </si>
  <si>
    <t>21:0012:000077:0005:0001:00</t>
  </si>
  <si>
    <t>94KKA2085</t>
  </si>
  <si>
    <t>21:0987:000015</t>
  </si>
  <si>
    <t>21:0012:000085</t>
  </si>
  <si>
    <t>21:0012:000085:0005:0001:00</t>
  </si>
  <si>
    <t>94KKA2088</t>
  </si>
  <si>
    <t>21:0987:000016</t>
  </si>
  <si>
    <t>21:0012:000088</t>
  </si>
  <si>
    <t>21:0012:000088:0005:0001:00</t>
  </si>
  <si>
    <t>94KKA2093</t>
  </si>
  <si>
    <t>21:0987:000017</t>
  </si>
  <si>
    <t>21:0012:000093</t>
  </si>
  <si>
    <t>21:0012:000093:0005:0001:00</t>
  </si>
  <si>
    <t>94KKA2096</t>
  </si>
  <si>
    <t>21:0987:000018</t>
  </si>
  <si>
    <t>21:0012:000096</t>
  </si>
  <si>
    <t>21:0012:000096:0005:0001:00</t>
  </si>
  <si>
    <t>94KKA2102</t>
  </si>
  <si>
    <t>21:0987:000019</t>
  </si>
  <si>
    <t>21:0012:000102</t>
  </si>
  <si>
    <t>21:0012:000102:0005:0001:00</t>
  </si>
  <si>
    <t>94KKA2105</t>
  </si>
  <si>
    <t>21:0987:000020</t>
  </si>
  <si>
    <t>21:0012:000105</t>
  </si>
  <si>
    <t>21:0012:000105:0005:0001:00</t>
  </si>
  <si>
    <t>94KKA2108</t>
  </si>
  <si>
    <t>21:0987:000021</t>
  </si>
  <si>
    <t>21:0012:000108</t>
  </si>
  <si>
    <t>21:0012:000108:0005:0001:00</t>
  </si>
  <si>
    <t>94KKA2114</t>
  </si>
  <si>
    <t>21:0987:000022</t>
  </si>
  <si>
    <t>21:0012:000114</t>
  </si>
  <si>
    <t>21:0012:000114:0005:0001:00</t>
  </si>
  <si>
    <t>94KKA2118</t>
  </si>
  <si>
    <t>21:0987:000023</t>
  </si>
  <si>
    <t>21:0012:000118</t>
  </si>
  <si>
    <t>21:0012:000118:0005:0001:00</t>
  </si>
  <si>
    <t>94KKA2123</t>
  </si>
  <si>
    <t>21:0987:000024</t>
  </si>
  <si>
    <t>21:0012:000123</t>
  </si>
  <si>
    <t>21:0012:000123:0005:0001:00</t>
  </si>
  <si>
    <t>94KKA2126</t>
  </si>
  <si>
    <t>21:0987:000025</t>
  </si>
  <si>
    <t>21:0012:000126</t>
  </si>
  <si>
    <t>21:0012:000126:0005:0001:00</t>
  </si>
  <si>
    <t>94KKA2131</t>
  </si>
  <si>
    <t>21:0987:000026</t>
  </si>
  <si>
    <t>21:0012:000131</t>
  </si>
  <si>
    <t>21:0012:000131:0005:0001:00</t>
  </si>
  <si>
    <t>94KKA2134</t>
  </si>
  <si>
    <t>21:0987:000027</t>
  </si>
  <si>
    <t>21:0012:000134</t>
  </si>
  <si>
    <t>21:0012:000134:0005:0001:00</t>
  </si>
  <si>
    <t>94KKA2137</t>
  </si>
  <si>
    <t>21:0987:000028</t>
  </si>
  <si>
    <t>21:0012:000137</t>
  </si>
  <si>
    <t>21:0012:000137:0005:0001:00</t>
  </si>
  <si>
    <t>94KKA2140</t>
  </si>
  <si>
    <t>21:0987:000029</t>
  </si>
  <si>
    <t>21:0012:000140</t>
  </si>
  <si>
    <t>21:0012:000140:0005:0001:00</t>
  </si>
  <si>
    <t>94KKA2144</t>
  </si>
  <si>
    <t>21:0987:000030</t>
  </si>
  <si>
    <t>21:0012:000144</t>
  </si>
  <si>
    <t>21:0012:000144:0005:0001:00</t>
  </si>
  <si>
    <t>94KKA2151</t>
  </si>
  <si>
    <t>21:0987:000031</t>
  </si>
  <si>
    <t>21:0012:000151</t>
  </si>
  <si>
    <t>21:0012:000151:0005:0001:00</t>
  </si>
  <si>
    <t>94KKA2155</t>
  </si>
  <si>
    <t>21:0987:000032</t>
  </si>
  <si>
    <t>21:0012:000155</t>
  </si>
  <si>
    <t>21:0012:000155:0005:0001:00</t>
  </si>
  <si>
    <t>94KKA2156</t>
  </si>
  <si>
    <t>21:0987:000033</t>
  </si>
  <si>
    <t>21:0012:000156</t>
  </si>
  <si>
    <t>21:0012:000156:0005:0001:00</t>
  </si>
  <si>
    <t>94KKA2162</t>
  </si>
  <si>
    <t>21:0987:000034</t>
  </si>
  <si>
    <t>21:0012:000162</t>
  </si>
  <si>
    <t>21:0012:000162:0005:0001:00</t>
  </si>
  <si>
    <t>94KKA2165</t>
  </si>
  <si>
    <t>21:0987:000035</t>
  </si>
  <si>
    <t>21:0012:000165</t>
  </si>
  <si>
    <t>21:0012:000165:0005:0001:00</t>
  </si>
  <si>
    <t>94KKA2168</t>
  </si>
  <si>
    <t>21:0987:000036</t>
  </si>
  <si>
    <t>21:0012:000168</t>
  </si>
  <si>
    <t>21:0012:000168:0005:0001:00</t>
  </si>
  <si>
    <t>94KKA2174</t>
  </si>
  <si>
    <t>21:0987:000037</t>
  </si>
  <si>
    <t>21:0012:000174</t>
  </si>
  <si>
    <t>21:0012:000174:0005:0001:00</t>
  </si>
  <si>
    <t>94KKA2175</t>
  </si>
  <si>
    <t>21:0987:000038</t>
  </si>
  <si>
    <t>21:0012:000175</t>
  </si>
  <si>
    <t>21:0012:000175:0005:0001:00</t>
  </si>
  <si>
    <t>94KKA2177</t>
  </si>
  <si>
    <t>21:0987:000039</t>
  </si>
  <si>
    <t>21:0012:000177</t>
  </si>
  <si>
    <t>21:0012:000177:0005:0001:00</t>
  </si>
  <si>
    <t>94KKA2181</t>
  </si>
  <si>
    <t>21:0987:000040</t>
  </si>
  <si>
    <t>21:0012:000181</t>
  </si>
  <si>
    <t>21:0012:000181:0005:0001:00</t>
  </si>
  <si>
    <t>94KKA2186</t>
  </si>
  <si>
    <t>21:0987:000041</t>
  </si>
  <si>
    <t>21:0012:000186</t>
  </si>
  <si>
    <t>21:0012:000186:0005:0001:00</t>
  </si>
  <si>
    <t>94KKA2190</t>
  </si>
  <si>
    <t>21:0987:000042</t>
  </si>
  <si>
    <t>21:0012:000190</t>
  </si>
  <si>
    <t>21:0012:000190:0005:0001:00</t>
  </si>
  <si>
    <t>94KKA2194</t>
  </si>
  <si>
    <t>21:0987:000043</t>
  </si>
  <si>
    <t>21:0012:000194</t>
  </si>
  <si>
    <t>21:0012:000194:0005:0001:00</t>
  </si>
  <si>
    <t>96KKA5000</t>
  </si>
  <si>
    <t>21:0988:000001</t>
  </si>
  <si>
    <t>21:0042:000001</t>
  </si>
  <si>
    <t>21:0042:000001:0005:0002:00</t>
  </si>
  <si>
    <t>96KKA5003</t>
  </si>
  <si>
    <t>21:0988:000002</t>
  </si>
  <si>
    <t>21:0042:000004</t>
  </si>
  <si>
    <t>21:0042:000004:0005:0002:00</t>
  </si>
  <si>
    <t>96KKA5006</t>
  </si>
  <si>
    <t>21:0988:000003</t>
  </si>
  <si>
    <t>21:0042:000007</t>
  </si>
  <si>
    <t>21:0042:000007:0005:0002:00</t>
  </si>
  <si>
    <t>96KKA5010</t>
  </si>
  <si>
    <t>21:0988:000004</t>
  </si>
  <si>
    <t>21:0042:000011</t>
  </si>
  <si>
    <t>21:0042:000011:0005:0002:00</t>
  </si>
  <si>
    <t>96KKA5017</t>
  </si>
  <si>
    <t>21:0988:000005</t>
  </si>
  <si>
    <t>21:0042:000018</t>
  </si>
  <si>
    <t>21:0042:000018:0005:0002:00</t>
  </si>
  <si>
    <t>96KKA5021</t>
  </si>
  <si>
    <t>21:0988:000006</t>
  </si>
  <si>
    <t>21:0042:000022</t>
  </si>
  <si>
    <t>21:0042:000022:0005:0002:00</t>
  </si>
  <si>
    <t>96KKA5025</t>
  </si>
  <si>
    <t>21:0988:000007</t>
  </si>
  <si>
    <t>21:0042:000026</t>
  </si>
  <si>
    <t>21:0042:000026:0005:0002:00</t>
  </si>
  <si>
    <t>96KKA5029</t>
  </si>
  <si>
    <t>21:0988:000008</t>
  </si>
  <si>
    <t>21:0042:000030</t>
  </si>
  <si>
    <t>21:0042:000030:0005:0002:00</t>
  </si>
  <si>
    <t>96KKA5032</t>
  </si>
  <si>
    <t>21:0988:000009</t>
  </si>
  <si>
    <t>21:0042:000033</t>
  </si>
  <si>
    <t>21:0042:000033:0005:0002:00</t>
  </si>
  <si>
    <t>96KKA5034</t>
  </si>
  <si>
    <t>21:0988:000010</t>
  </si>
  <si>
    <t>21:0042:000035</t>
  </si>
  <si>
    <t>21:0042:000035:0005:0002:00</t>
  </si>
  <si>
    <t>96KKA5041</t>
  </si>
  <si>
    <t>21:0988:000011</t>
  </si>
  <si>
    <t>21:0042:000042</t>
  </si>
  <si>
    <t>21:0042:000042:0005:0002:00</t>
  </si>
  <si>
    <t>96KKA5045</t>
  </si>
  <si>
    <t>21:0988:000012</t>
  </si>
  <si>
    <t>21:0042:000046</t>
  </si>
  <si>
    <t>21:0042:000046:0005:0002:00</t>
  </si>
  <si>
    <t>96KKA5050</t>
  </si>
  <si>
    <t>21:0988:000013</t>
  </si>
  <si>
    <t>21:0042:000051</t>
  </si>
  <si>
    <t>21:0042:000051:0005:0002:00</t>
  </si>
  <si>
    <t>96KKA5055</t>
  </si>
  <si>
    <t>21:0988:000014</t>
  </si>
  <si>
    <t>21:0042:000056</t>
  </si>
  <si>
    <t>21:0042:000056:0005:0002:00</t>
  </si>
  <si>
    <t>96KKA5061</t>
  </si>
  <si>
    <t>21:0988:000015</t>
  </si>
  <si>
    <t>21:0042:000062</t>
  </si>
  <si>
    <t>21:0042:000062:0005:0002:00</t>
  </si>
  <si>
    <t>96KKA5064</t>
  </si>
  <si>
    <t>21:0988:000016</t>
  </si>
  <si>
    <t>21:0042:000065</t>
  </si>
  <si>
    <t>21:0042:000065:0005:0002:00</t>
  </si>
  <si>
    <t>96KKA5066</t>
  </si>
  <si>
    <t>21:0988:000017</t>
  </si>
  <si>
    <t>21:0042:000067</t>
  </si>
  <si>
    <t>21:0042:000067:0005:0002:00</t>
  </si>
  <si>
    <t>96KKA5074</t>
  </si>
  <si>
    <t>21:0988:000018</t>
  </si>
  <si>
    <t>21:0042:000075</t>
  </si>
  <si>
    <t>21:0042:000075:0005:0002:00</t>
  </si>
  <si>
    <t>96KKA5083</t>
  </si>
  <si>
    <t>21:0988:000019</t>
  </si>
  <si>
    <t>21:0042:000084</t>
  </si>
  <si>
    <t>21:0042:000084:0005:0002:00</t>
  </si>
  <si>
    <t>96KKA5088</t>
  </si>
  <si>
    <t>21:0988:000020</t>
  </si>
  <si>
    <t>21:0042:000089</t>
  </si>
  <si>
    <t>21:0042:000089:0005:0002:00</t>
  </si>
  <si>
    <t>96KKA5092</t>
  </si>
  <si>
    <t>21:0988:000021</t>
  </si>
  <si>
    <t>21:0042:000093</t>
  </si>
  <si>
    <t>21:0042:000093:0005:0002:00</t>
  </si>
  <si>
    <t>96KKA5097</t>
  </si>
  <si>
    <t>21:0988:000022</t>
  </si>
  <si>
    <t>21:0042:000098</t>
  </si>
  <si>
    <t>21:0042:000098:0005:0002:00</t>
  </si>
  <si>
    <t>96KKA5100</t>
  </si>
  <si>
    <t>21:0988:000023</t>
  </si>
  <si>
    <t>21:0042:000101</t>
  </si>
  <si>
    <t>21:0042:000101:0005:0002:00</t>
  </si>
  <si>
    <t>96KKA5104</t>
  </si>
  <si>
    <t>21:0988:000024</t>
  </si>
  <si>
    <t>21:0042:000105</t>
  </si>
  <si>
    <t>21:0042:000105:0005:0002:00</t>
  </si>
  <si>
    <t>96KKA5112</t>
  </si>
  <si>
    <t>21:0988:000025</t>
  </si>
  <si>
    <t>21:0042:000112</t>
  </si>
  <si>
    <t>21:0042:000112:0005:0002:00</t>
  </si>
  <si>
    <t>08A04</t>
  </si>
  <si>
    <t>31:0003:000001</t>
  </si>
  <si>
    <t>31:0001:000001</t>
  </si>
  <si>
    <t>31:0001:000001:0001:0002:00</t>
  </si>
  <si>
    <t>08A06</t>
  </si>
  <si>
    <t>31:0003:000002</t>
  </si>
  <si>
    <t>31:0001:000002</t>
  </si>
  <si>
    <t>31:0001:000002:0001:0002:00</t>
  </si>
  <si>
    <t>08A09</t>
  </si>
  <si>
    <t>31:0003:000003</t>
  </si>
  <si>
    <t>31:0001:000003</t>
  </si>
  <si>
    <t>31:0001:000003:0001:0002:00</t>
  </si>
  <si>
    <t>08A11</t>
  </si>
  <si>
    <t>31:0003:000004</t>
  </si>
  <si>
    <t>31:0001:000004</t>
  </si>
  <si>
    <t>31:0001:000004:0001:0002:00</t>
  </si>
  <si>
    <t>09A01</t>
  </si>
  <si>
    <t>31:0003:000005</t>
  </si>
  <si>
    <t>31:0001:000005</t>
  </si>
  <si>
    <t>31:0001:000005:0001:0002:00</t>
  </si>
  <si>
    <t>11A01</t>
  </si>
  <si>
    <t>31:0003:000006</t>
  </si>
  <si>
    <t>31:0001:000006</t>
  </si>
  <si>
    <t>31:0001:000006:0001:0002:00</t>
  </si>
  <si>
    <t>11A02</t>
  </si>
  <si>
    <t>31:0003:000007</t>
  </si>
  <si>
    <t>31:0001:000007</t>
  </si>
  <si>
    <t>31:0001:000007:0001:0002:00</t>
  </si>
  <si>
    <t>11A03</t>
  </si>
  <si>
    <t>31:0003:000008</t>
  </si>
  <si>
    <t>31:0001:000008</t>
  </si>
  <si>
    <t>31:0001:000008:0001:0002:00</t>
  </si>
  <si>
    <t>11A05</t>
  </si>
  <si>
    <t>31:0003:000009</t>
  </si>
  <si>
    <t>31:0001:000009</t>
  </si>
  <si>
    <t>31:0001:000009:0001:0002:00</t>
  </si>
  <si>
    <t>11A07</t>
  </si>
  <si>
    <t>31:0003:000010</t>
  </si>
  <si>
    <t>31:0001:000010</t>
  </si>
  <si>
    <t>31:0001:000010:0001:0002:00</t>
  </si>
  <si>
    <t>11J06</t>
  </si>
  <si>
    <t>31:0003:000011</t>
  </si>
  <si>
    <t>31:0001:000011</t>
  </si>
  <si>
    <t>31:0001:000011:0001:0002:00</t>
  </si>
  <si>
    <t>15J09</t>
  </si>
  <si>
    <t>31:0003:000012</t>
  </si>
  <si>
    <t>31:0001:000012</t>
  </si>
  <si>
    <t>31:0001:000012:0001:0002:00</t>
  </si>
  <si>
    <t>16A02</t>
  </si>
  <si>
    <t>31:0003:000013</t>
  </si>
  <si>
    <t>31:0001:000013</t>
  </si>
  <si>
    <t>31:0001:000013:0001:0002:00</t>
  </si>
  <si>
    <t>16A03</t>
  </si>
  <si>
    <t>31:0003:000014</t>
  </si>
  <si>
    <t>31:0001:000014</t>
  </si>
  <si>
    <t>31:0001:000014:0001:0002:00</t>
  </si>
  <si>
    <t>16J01</t>
  </si>
  <si>
    <t>31:0003:000015</t>
  </si>
  <si>
    <t>31:0001:000015</t>
  </si>
  <si>
    <t>31:0001:000015:0001:0002:00</t>
  </si>
  <si>
    <t>16J02</t>
  </si>
  <si>
    <t>31:0003:000016</t>
  </si>
  <si>
    <t>31:0001:000016</t>
  </si>
  <si>
    <t>31:0001:000016:0001:0002:00</t>
  </si>
  <si>
    <t>16J03</t>
  </si>
  <si>
    <t>31:0003:000017</t>
  </si>
  <si>
    <t>31:0001:000017</t>
  </si>
  <si>
    <t>31:0001:000017:0001:0002:00</t>
  </si>
  <si>
    <t>16J04</t>
  </si>
  <si>
    <t>31:0003:000018</t>
  </si>
  <si>
    <t>31:0001:000018</t>
  </si>
  <si>
    <t>31:0001:000018:0001:0002:00</t>
  </si>
  <si>
    <t>16J05</t>
  </si>
  <si>
    <t>31:0003:000019</t>
  </si>
  <si>
    <t>31:0001:000019</t>
  </si>
  <si>
    <t>31:0001:000019:0001:0002:00</t>
  </si>
  <si>
    <t>16J06</t>
  </si>
  <si>
    <t>31:0003:000020</t>
  </si>
  <si>
    <t>31:0001:000020</t>
  </si>
  <si>
    <t>31:0001:000020:0001:0002:00</t>
  </si>
  <si>
    <t>16J07</t>
  </si>
  <si>
    <t>31:0003:000021</t>
  </si>
  <si>
    <t>31:0001:000021</t>
  </si>
  <si>
    <t>31:0001:000021:0001:0002:00</t>
  </si>
  <si>
    <t>17J01</t>
  </si>
  <si>
    <t>31:0003:000022</t>
  </si>
  <si>
    <t>31:0001:000022</t>
  </si>
  <si>
    <t>31:0001:000022:0001:0002:00</t>
  </si>
  <si>
    <t>19A02</t>
  </si>
  <si>
    <t>31:0003:000023</t>
  </si>
  <si>
    <t>31:0001:000023</t>
  </si>
  <si>
    <t>31:0001:000023:0001:0002:00</t>
  </si>
  <si>
    <t>23J01</t>
  </si>
  <si>
    <t>31:0003:000024</t>
  </si>
  <si>
    <t>31:0001:000024</t>
  </si>
  <si>
    <t>31:0001:000024:0001:0002:00</t>
  </si>
  <si>
    <t>29J06</t>
  </si>
  <si>
    <t>31:0003:000025</t>
  </si>
  <si>
    <t>31:0001:000025</t>
  </si>
  <si>
    <t>31:0001:000025:0001:0002:00</t>
  </si>
  <si>
    <t>30J01</t>
  </si>
  <si>
    <t>31:0003:000026</t>
  </si>
  <si>
    <t>31:0001:000026</t>
  </si>
  <si>
    <t>31:0001:000026:0001:0002:00</t>
  </si>
  <si>
    <t>30J02</t>
  </si>
  <si>
    <t>31:0003:000027</t>
  </si>
  <si>
    <t>31:0001:000027</t>
  </si>
  <si>
    <t>31:0001:000027:0001:0002:00</t>
  </si>
  <si>
    <t>30J03</t>
  </si>
  <si>
    <t>31:0003:000028</t>
  </si>
  <si>
    <t>31:0001:000028</t>
  </si>
  <si>
    <t>31:0001:000028:0001:0002:00</t>
  </si>
  <si>
    <t>30J04</t>
  </si>
  <si>
    <t>31:0003:000029</t>
  </si>
  <si>
    <t>31:0001:000029</t>
  </si>
  <si>
    <t>31:0001:000029:0001:0002:00</t>
  </si>
  <si>
    <t>07-RAYTT003</t>
  </si>
  <si>
    <t>31:0003:000030</t>
  </si>
  <si>
    <t>31:0001:000030</t>
  </si>
  <si>
    <t>31:0001:000030:0001:0002:00</t>
  </si>
  <si>
    <t>07-RAYTT004</t>
  </si>
  <si>
    <t>31:0003:000031</t>
  </si>
  <si>
    <t>31:0001:000031</t>
  </si>
  <si>
    <t>31:0001:000031:0001:0002:00</t>
  </si>
  <si>
    <t>07-RAYTT006</t>
  </si>
  <si>
    <t>31:0003:000032</t>
  </si>
  <si>
    <t>31:0001:000032</t>
  </si>
  <si>
    <t>31:0001:000032:0001:0002:00</t>
  </si>
  <si>
    <t>07-RAYTT008</t>
  </si>
  <si>
    <t>31:0003:000033</t>
  </si>
  <si>
    <t>31:0001:000033</t>
  </si>
  <si>
    <t>31:0001:000033:0001:0002:00</t>
  </si>
  <si>
    <t>07-RAYTT010</t>
  </si>
  <si>
    <t>31:0003:000034</t>
  </si>
  <si>
    <t>31:0001:000034</t>
  </si>
  <si>
    <t>31:0001:000034:0001:0002:00</t>
  </si>
  <si>
    <t>07-RAYTT011</t>
  </si>
  <si>
    <t>31:0003:000035</t>
  </si>
  <si>
    <t>31:0001:000035</t>
  </si>
  <si>
    <t>31:0001:000035:0001:0002:00</t>
  </si>
  <si>
    <t>07-RAYTT012</t>
  </si>
  <si>
    <t>31:0003:000036</t>
  </si>
  <si>
    <t>31:0001:000036</t>
  </si>
  <si>
    <t>31:0001:000036:0001:0002:00</t>
  </si>
  <si>
    <t>07-RAYTT013</t>
  </si>
  <si>
    <t>31:0003:000037</t>
  </si>
  <si>
    <t>31:0001:000037</t>
  </si>
  <si>
    <t>31:0001:000037:0001:0002:00</t>
  </si>
  <si>
    <t>07-RAYTT014</t>
  </si>
  <si>
    <t>31:0003:000038</t>
  </si>
  <si>
    <t>31:0001:000038</t>
  </si>
  <si>
    <t>31:0001:000038:0001:0002:00</t>
  </si>
  <si>
    <t>07-RAYTT015</t>
  </si>
  <si>
    <t>31:0003:000039</t>
  </si>
  <si>
    <t>31:0001:000039</t>
  </si>
  <si>
    <t>31:0001:000039:0001:0002:00</t>
  </si>
  <si>
    <t>07-RAYTT016</t>
  </si>
  <si>
    <t>31:0003:000040</t>
  </si>
  <si>
    <t>31:0001:000040</t>
  </si>
  <si>
    <t>31:0001:000040:0001:0002:00</t>
  </si>
  <si>
    <t>07-RAYTT017</t>
  </si>
  <si>
    <t>31:0003:000041</t>
  </si>
  <si>
    <t>31:0001:000041</t>
  </si>
  <si>
    <t>31:0001:000041:0001:0002:00</t>
  </si>
  <si>
    <t>07-RAYTT018</t>
  </si>
  <si>
    <t>31:0003:000042</t>
  </si>
  <si>
    <t>31:0001:000042</t>
  </si>
  <si>
    <t>31:0001:000042:0001:0002:00</t>
  </si>
  <si>
    <t>07-RAYTT019</t>
  </si>
  <si>
    <t>31:0003:000043</t>
  </si>
  <si>
    <t>31:0001:000043</t>
  </si>
  <si>
    <t>31:0001:000043:0001:0002:00</t>
  </si>
  <si>
    <t>07-RAYTT020</t>
  </si>
  <si>
    <t>31:0003:000044</t>
  </si>
  <si>
    <t>31:0001:000044</t>
  </si>
  <si>
    <t>31:0001:000044:0001:0002:00</t>
  </si>
  <si>
    <t>07-RAYTT021</t>
  </si>
  <si>
    <t>31:0003:000045</t>
  </si>
  <si>
    <t>31:0001:000045</t>
  </si>
  <si>
    <t>31:0001:000045:0001:0002:00</t>
  </si>
  <si>
    <t>07-RAYTT078</t>
  </si>
  <si>
    <t>31:0003:000046</t>
  </si>
  <si>
    <t>31:0001:000046</t>
  </si>
  <si>
    <t>31:0001:000046:0001:0002:00</t>
  </si>
  <si>
    <t>07-RAYTT092</t>
  </si>
  <si>
    <t>31:0003:000047</t>
  </si>
  <si>
    <t>31:0001:000047</t>
  </si>
  <si>
    <t>31:0001:000047:0001:0002:00</t>
  </si>
  <si>
    <t>07-RAYTT096</t>
  </si>
  <si>
    <t>31:0003:000048</t>
  </si>
  <si>
    <t>31:0001:000048</t>
  </si>
  <si>
    <t>31:0001:000048:0001:0002:00</t>
  </si>
  <si>
    <t>07-RAYTT097</t>
  </si>
  <si>
    <t>31:0003:000049</t>
  </si>
  <si>
    <t>31:0001:000049</t>
  </si>
  <si>
    <t>31:0001:000049:0001:0002:00</t>
  </si>
  <si>
    <t>07-RAYTT098</t>
  </si>
  <si>
    <t>31:0003:000050</t>
  </si>
  <si>
    <t>31:0001:000050</t>
  </si>
  <si>
    <t>31:0001:000050:0001:0002:00</t>
  </si>
  <si>
    <t>07-RAYTT099</t>
  </si>
  <si>
    <t>31:0003:000051</t>
  </si>
  <si>
    <t>31:0001:000051</t>
  </si>
  <si>
    <t>31:0001:000051:0001:0002:00</t>
  </si>
  <si>
    <t>07-RAYTT100</t>
  </si>
  <si>
    <t>31:0003:000052</t>
  </si>
  <si>
    <t>31:0001:000052</t>
  </si>
  <si>
    <t>31:0001:000052:0001:0002:00</t>
  </si>
  <si>
    <t>07-RAYTT101</t>
  </si>
  <si>
    <t>31:0003:000053</t>
  </si>
  <si>
    <t>31:0001:000053</t>
  </si>
  <si>
    <t>31:0001:000053:0001:0002:00</t>
  </si>
  <si>
    <t>07-RAYTT102</t>
  </si>
  <si>
    <t>31:0003:000054</t>
  </si>
  <si>
    <t>31:0001:000054</t>
  </si>
  <si>
    <t>31:0001:000054:0001:0002:00</t>
  </si>
  <si>
    <t>07-RAYTT104</t>
  </si>
  <si>
    <t>31:0003:000055</t>
  </si>
  <si>
    <t>31:0001:000055</t>
  </si>
  <si>
    <t>31:0001:000055:0001:0002:00</t>
  </si>
  <si>
    <t>07-RAYTT111</t>
  </si>
  <si>
    <t>31:0003:000056</t>
  </si>
  <si>
    <t>31:0001:000056</t>
  </si>
  <si>
    <t>31:0001:000056:0001:0002:00</t>
  </si>
  <si>
    <t>07-RAYTT138</t>
  </si>
  <si>
    <t>31:0003:000057</t>
  </si>
  <si>
    <t>31:0001:000057</t>
  </si>
  <si>
    <t>31:0001:000057:0001:0002:00</t>
  </si>
  <si>
    <t>07-RAYTT139</t>
  </si>
  <si>
    <t>31:0003:000058</t>
  </si>
  <si>
    <t>31:0001:000058</t>
  </si>
  <si>
    <t>31:0001:000058:0001:0002:00</t>
  </si>
  <si>
    <t>07-RAYTT140</t>
  </si>
  <si>
    <t>31:0003:000059</t>
  </si>
  <si>
    <t>31:0001:000059</t>
  </si>
  <si>
    <t>31:0001:000059:0001:0002:00</t>
  </si>
  <si>
    <t>07-RAYTT141</t>
  </si>
  <si>
    <t>31:0003:000060</t>
  </si>
  <si>
    <t>31:0001:000060</t>
  </si>
  <si>
    <t>31:0001:000060:0001:0002:00</t>
  </si>
  <si>
    <t>07-RAYTT142</t>
  </si>
  <si>
    <t>31:0003:000061</t>
  </si>
  <si>
    <t>31:0001:000061</t>
  </si>
  <si>
    <t>31:0001:000061:0001:0002:00</t>
  </si>
  <si>
    <t>07-RAYTT143</t>
  </si>
  <si>
    <t>31:0003:000062</t>
  </si>
  <si>
    <t>31:0001:000062</t>
  </si>
  <si>
    <t>31:0001:000062:0001:0002:00</t>
  </si>
  <si>
    <t>07-RAYTT144</t>
  </si>
  <si>
    <t>31:0003:000063</t>
  </si>
  <si>
    <t>31:0001:000063</t>
  </si>
  <si>
    <t>31:0001:000063:0001:0002:00</t>
  </si>
  <si>
    <t>07-RAYTT145</t>
  </si>
  <si>
    <t>31:0003:000064</t>
  </si>
  <si>
    <t>31:0001:000064</t>
  </si>
  <si>
    <t>31:0001:000064:0001:0002:00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</si>
</sst>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52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3" width="14.77734375" customWidth="1"/>
  </cols>
  <sheetData>
    <row r="1" spans="1:2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idden="1" x14ac:dyDescent="0.3">
      <c r="A2" t="s">
        <v>23</v>
      </c>
      <c r="B2" t="s">
        <v>24</v>
      </c>
      <c r="C2" s="1" t="str">
        <f t="shared" ref="C2:C33" si="0">HYPERLINK("https://geochem.nrcan.gc.ca/cdogs/content/bdl/bdl210010_e.htm", "21:0010")</f>
        <v>21:0010</v>
      </c>
      <c r="D2" s="1" t="str">
        <f t="shared" ref="D2:D30" si="1">HYPERLINK("https://geochem.nrcan.gc.ca/cdogs/content/svy/svy210247_e.htm", "21:0247")</f>
        <v>21:0247</v>
      </c>
      <c r="E2" t="s">
        <v>25</v>
      </c>
      <c r="F2" t="s">
        <v>26</v>
      </c>
      <c r="H2">
        <v>56.812798200000003</v>
      </c>
      <c r="I2">
        <v>-115.6516812</v>
      </c>
      <c r="J2" s="1" t="str">
        <f t="shared" ref="J2:J33" si="2">HYPERLINK("https://geochem.nrcan.gc.ca/cdogs/content/kwd/kwd020039_e.htm", "Heavy Mineral Concentrate (Stream)")</f>
        <v>Heavy Mineral Concentrate (Stream)</v>
      </c>
      <c r="K2" s="1" t="str">
        <f t="shared" ref="K2:K65" si="3">HYPERLINK("https://geochem.nrcan.gc.ca/cdogs/content/kwd/kwd080046_e.htm", "HMC separation (KIDD grouping)")</f>
        <v>HMC separation (KIDD grouping)</v>
      </c>
      <c r="L2">
        <v>11300</v>
      </c>
      <c r="M2">
        <v>59.6</v>
      </c>
      <c r="N2">
        <v>0</v>
      </c>
      <c r="O2">
        <v>52</v>
      </c>
      <c r="P2">
        <v>2</v>
      </c>
      <c r="Q2">
        <v>54</v>
      </c>
      <c r="R2">
        <v>0</v>
      </c>
      <c r="S2">
        <v>1</v>
      </c>
      <c r="T2">
        <v>0</v>
      </c>
      <c r="U2">
        <v>0</v>
      </c>
      <c r="V2">
        <v>11</v>
      </c>
      <c r="W2">
        <v>66</v>
      </c>
    </row>
    <row r="3" spans="1:23" hidden="1" x14ac:dyDescent="0.3">
      <c r="A3" t="s">
        <v>27</v>
      </c>
      <c r="B3" t="s">
        <v>28</v>
      </c>
      <c r="C3" s="1" t="str">
        <f t="shared" si="0"/>
        <v>21:0010</v>
      </c>
      <c r="D3" s="1" t="str">
        <f t="shared" si="1"/>
        <v>21:0247</v>
      </c>
      <c r="E3" t="s">
        <v>29</v>
      </c>
      <c r="F3" t="s">
        <v>30</v>
      </c>
      <c r="H3">
        <v>56.9665848</v>
      </c>
      <c r="I3">
        <v>-115.6371008</v>
      </c>
      <c r="J3" s="1" t="str">
        <f t="shared" si="2"/>
        <v>Heavy Mineral Concentrate (Stream)</v>
      </c>
      <c r="K3" s="1" t="str">
        <f t="shared" si="3"/>
        <v>HMC separation (KIDD grouping)</v>
      </c>
      <c r="L3">
        <v>10500</v>
      </c>
      <c r="M3">
        <v>26</v>
      </c>
      <c r="N3">
        <v>0</v>
      </c>
      <c r="O3">
        <v>0</v>
      </c>
      <c r="P3">
        <v>1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</row>
    <row r="4" spans="1:23" hidden="1" x14ac:dyDescent="0.3">
      <c r="A4" t="s">
        <v>31</v>
      </c>
      <c r="B4" t="s">
        <v>32</v>
      </c>
      <c r="C4" s="1" t="str">
        <f t="shared" si="0"/>
        <v>21:0010</v>
      </c>
      <c r="D4" s="1" t="str">
        <f t="shared" si="1"/>
        <v>21:0247</v>
      </c>
      <c r="E4" t="s">
        <v>33</v>
      </c>
      <c r="F4" t="s">
        <v>34</v>
      </c>
      <c r="H4">
        <v>56.945686299999998</v>
      </c>
      <c r="I4">
        <v>-115.6312054</v>
      </c>
      <c r="J4" s="1" t="str">
        <f t="shared" si="2"/>
        <v>Heavy Mineral Concentrate (Stream)</v>
      </c>
      <c r="K4" s="1" t="str">
        <f t="shared" si="3"/>
        <v>HMC separation (KIDD grouping)</v>
      </c>
      <c r="L4">
        <v>11100</v>
      </c>
      <c r="M4">
        <v>28.1</v>
      </c>
      <c r="N4">
        <v>0</v>
      </c>
      <c r="O4">
        <v>2</v>
      </c>
      <c r="P4">
        <v>0</v>
      </c>
      <c r="Q4">
        <v>2</v>
      </c>
      <c r="R4">
        <v>0</v>
      </c>
      <c r="S4">
        <v>0</v>
      </c>
      <c r="T4">
        <v>0</v>
      </c>
      <c r="U4">
        <v>0</v>
      </c>
      <c r="V4">
        <v>1</v>
      </c>
      <c r="W4">
        <v>3</v>
      </c>
    </row>
    <row r="5" spans="1:23" hidden="1" x14ac:dyDescent="0.3">
      <c r="A5" t="s">
        <v>35</v>
      </c>
      <c r="B5" t="s">
        <v>36</v>
      </c>
      <c r="C5" s="1" t="str">
        <f t="shared" si="0"/>
        <v>21:0010</v>
      </c>
      <c r="D5" s="1" t="str">
        <f t="shared" si="1"/>
        <v>21:0247</v>
      </c>
      <c r="E5" t="s">
        <v>37</v>
      </c>
      <c r="F5" t="s">
        <v>38</v>
      </c>
      <c r="H5">
        <v>56.808901300000002</v>
      </c>
      <c r="I5">
        <v>-115.7591118</v>
      </c>
      <c r="J5" s="1" t="str">
        <f t="shared" si="2"/>
        <v>Heavy Mineral Concentrate (Stream)</v>
      </c>
      <c r="K5" s="1" t="str">
        <f t="shared" si="3"/>
        <v>HMC separation (KIDD grouping)</v>
      </c>
      <c r="L5">
        <v>8500</v>
      </c>
      <c r="M5">
        <v>39.700000000000003</v>
      </c>
      <c r="N5">
        <v>0</v>
      </c>
      <c r="O5">
        <v>70</v>
      </c>
      <c r="P5">
        <v>0</v>
      </c>
      <c r="Q5">
        <v>70</v>
      </c>
      <c r="R5">
        <v>3</v>
      </c>
      <c r="S5">
        <v>130</v>
      </c>
      <c r="T5">
        <v>0</v>
      </c>
      <c r="U5">
        <v>0</v>
      </c>
      <c r="V5">
        <v>7</v>
      </c>
      <c r="W5">
        <v>210</v>
      </c>
    </row>
    <row r="6" spans="1:23" hidden="1" x14ac:dyDescent="0.3">
      <c r="A6" t="s">
        <v>39</v>
      </c>
      <c r="B6" t="s">
        <v>40</v>
      </c>
      <c r="C6" s="1" t="str">
        <f t="shared" si="0"/>
        <v>21:0010</v>
      </c>
      <c r="D6" s="1" t="str">
        <f t="shared" si="1"/>
        <v>21:0247</v>
      </c>
      <c r="E6" t="s">
        <v>41</v>
      </c>
      <c r="F6" t="s">
        <v>42</v>
      </c>
      <c r="H6">
        <v>56.813311900000002</v>
      </c>
      <c r="I6">
        <v>-115.7635693</v>
      </c>
      <c r="J6" s="1" t="str">
        <f t="shared" si="2"/>
        <v>Heavy Mineral Concentrate (Stream)</v>
      </c>
      <c r="K6" s="1" t="str">
        <f t="shared" si="3"/>
        <v>HMC separation (KIDD grouping)</v>
      </c>
      <c r="L6">
        <v>8500</v>
      </c>
      <c r="M6">
        <v>29.5</v>
      </c>
      <c r="N6">
        <v>0</v>
      </c>
      <c r="O6">
        <v>95</v>
      </c>
      <c r="P6">
        <v>0</v>
      </c>
      <c r="Q6">
        <v>95</v>
      </c>
      <c r="R6">
        <v>3</v>
      </c>
      <c r="S6">
        <v>401</v>
      </c>
      <c r="T6">
        <v>0</v>
      </c>
      <c r="U6">
        <v>0</v>
      </c>
      <c r="V6">
        <v>2</v>
      </c>
      <c r="W6">
        <v>501</v>
      </c>
    </row>
    <row r="7" spans="1:23" hidden="1" x14ac:dyDescent="0.3">
      <c r="A7" t="s">
        <v>43</v>
      </c>
      <c r="B7" t="s">
        <v>44</v>
      </c>
      <c r="C7" s="1" t="str">
        <f t="shared" si="0"/>
        <v>21:0010</v>
      </c>
      <c r="D7" s="1" t="str">
        <f t="shared" si="1"/>
        <v>21:0247</v>
      </c>
      <c r="E7" t="s">
        <v>45</v>
      </c>
      <c r="F7" t="s">
        <v>46</v>
      </c>
      <c r="H7">
        <v>56.799639300000003</v>
      </c>
      <c r="I7">
        <v>-115.744843</v>
      </c>
      <c r="J7" s="1" t="str">
        <f t="shared" si="2"/>
        <v>Heavy Mineral Concentrate (Stream)</v>
      </c>
      <c r="K7" s="1" t="str">
        <f t="shared" si="3"/>
        <v>HMC separation (KIDD grouping)</v>
      </c>
      <c r="L7">
        <v>11400</v>
      </c>
      <c r="M7">
        <v>37.5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1</v>
      </c>
      <c r="W7">
        <v>2</v>
      </c>
    </row>
    <row r="8" spans="1:23" hidden="1" x14ac:dyDescent="0.3">
      <c r="A8" t="s">
        <v>47</v>
      </c>
      <c r="B8" t="s">
        <v>48</v>
      </c>
      <c r="C8" s="1" t="str">
        <f t="shared" si="0"/>
        <v>21:0010</v>
      </c>
      <c r="D8" s="1" t="str">
        <f t="shared" si="1"/>
        <v>21:0247</v>
      </c>
      <c r="E8" t="s">
        <v>49</v>
      </c>
      <c r="F8" t="s">
        <v>50</v>
      </c>
      <c r="H8">
        <v>56.794339899999997</v>
      </c>
      <c r="I8">
        <v>-115.717659</v>
      </c>
      <c r="J8" s="1" t="str">
        <f t="shared" si="2"/>
        <v>Heavy Mineral Concentrate (Stream)</v>
      </c>
      <c r="K8" s="1" t="str">
        <f t="shared" si="3"/>
        <v>HMC separation (KIDD grouping)</v>
      </c>
      <c r="L8">
        <v>11500</v>
      </c>
      <c r="M8">
        <v>28.3</v>
      </c>
      <c r="N8">
        <v>0</v>
      </c>
      <c r="O8">
        <v>55</v>
      </c>
      <c r="P8">
        <v>0</v>
      </c>
      <c r="Q8">
        <v>55</v>
      </c>
      <c r="R8">
        <v>1</v>
      </c>
      <c r="S8">
        <v>31</v>
      </c>
      <c r="T8">
        <v>1</v>
      </c>
      <c r="U8">
        <v>0</v>
      </c>
      <c r="V8">
        <v>1</v>
      </c>
      <c r="W8">
        <v>89</v>
      </c>
    </row>
    <row r="9" spans="1:23" hidden="1" x14ac:dyDescent="0.3">
      <c r="A9" t="s">
        <v>51</v>
      </c>
      <c r="B9" t="s">
        <v>52</v>
      </c>
      <c r="C9" s="1" t="str">
        <f t="shared" si="0"/>
        <v>21:0010</v>
      </c>
      <c r="D9" s="1" t="str">
        <f t="shared" si="1"/>
        <v>21:0247</v>
      </c>
      <c r="E9" t="s">
        <v>53</v>
      </c>
      <c r="F9" t="s">
        <v>54</v>
      </c>
      <c r="H9">
        <v>56.807433600000003</v>
      </c>
      <c r="I9">
        <v>-115.66666379999999</v>
      </c>
      <c r="J9" s="1" t="str">
        <f t="shared" si="2"/>
        <v>Heavy Mineral Concentrate (Stream)</v>
      </c>
      <c r="K9" s="1" t="str">
        <f t="shared" si="3"/>
        <v>HMC separation (KIDD grouping)</v>
      </c>
      <c r="L9">
        <v>10000</v>
      </c>
      <c r="M9">
        <v>56.1</v>
      </c>
      <c r="N9">
        <v>0</v>
      </c>
      <c r="O9">
        <v>112</v>
      </c>
      <c r="P9">
        <v>1</v>
      </c>
      <c r="Q9">
        <v>113</v>
      </c>
      <c r="R9">
        <v>4</v>
      </c>
      <c r="S9">
        <v>22</v>
      </c>
      <c r="T9">
        <v>0</v>
      </c>
      <c r="U9">
        <v>0</v>
      </c>
      <c r="V9">
        <v>10</v>
      </c>
      <c r="W9">
        <v>149</v>
      </c>
    </row>
    <row r="10" spans="1:23" hidden="1" x14ac:dyDescent="0.3">
      <c r="A10" t="s">
        <v>55</v>
      </c>
      <c r="B10" t="s">
        <v>56</v>
      </c>
      <c r="C10" s="1" t="str">
        <f t="shared" si="0"/>
        <v>21:0010</v>
      </c>
      <c r="D10" s="1" t="str">
        <f t="shared" si="1"/>
        <v>21:0247</v>
      </c>
      <c r="E10" t="s">
        <v>57</v>
      </c>
      <c r="F10" t="s">
        <v>58</v>
      </c>
      <c r="H10">
        <v>56.9264881</v>
      </c>
      <c r="I10">
        <v>-115.972116</v>
      </c>
      <c r="J10" s="1" t="str">
        <f t="shared" si="2"/>
        <v>Heavy Mineral Concentrate (Stream)</v>
      </c>
      <c r="K10" s="1" t="str">
        <f t="shared" si="3"/>
        <v>HMC separation (KIDD grouping)</v>
      </c>
      <c r="L10">
        <v>13000</v>
      </c>
      <c r="M10">
        <v>26.8</v>
      </c>
      <c r="N10">
        <v>0</v>
      </c>
      <c r="O10">
        <v>9</v>
      </c>
      <c r="P10">
        <v>2</v>
      </c>
      <c r="Q10">
        <v>11</v>
      </c>
      <c r="R10">
        <v>0</v>
      </c>
      <c r="S10">
        <v>1</v>
      </c>
      <c r="T10">
        <v>0</v>
      </c>
      <c r="U10">
        <v>0</v>
      </c>
      <c r="V10">
        <v>0</v>
      </c>
      <c r="W10">
        <v>12</v>
      </c>
    </row>
    <row r="11" spans="1:23" hidden="1" x14ac:dyDescent="0.3">
      <c r="A11" t="s">
        <v>59</v>
      </c>
      <c r="B11" t="s">
        <v>60</v>
      </c>
      <c r="C11" s="1" t="str">
        <f t="shared" si="0"/>
        <v>21:0010</v>
      </c>
      <c r="D11" s="1" t="str">
        <f t="shared" si="1"/>
        <v>21:0247</v>
      </c>
      <c r="E11" t="s">
        <v>61</v>
      </c>
      <c r="F11" t="s">
        <v>62</v>
      </c>
      <c r="H11">
        <v>56.964223400000002</v>
      </c>
      <c r="I11">
        <v>-115.49054769999999</v>
      </c>
      <c r="J11" s="1" t="str">
        <f t="shared" si="2"/>
        <v>Heavy Mineral Concentrate (Stream)</v>
      </c>
      <c r="K11" s="1" t="str">
        <f t="shared" si="3"/>
        <v>HMC separation (KIDD grouping)</v>
      </c>
      <c r="L11">
        <v>12600</v>
      </c>
      <c r="M11">
        <v>25.2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</row>
    <row r="12" spans="1:23" hidden="1" x14ac:dyDescent="0.3">
      <c r="A12" t="s">
        <v>63</v>
      </c>
      <c r="B12" t="s">
        <v>64</v>
      </c>
      <c r="C12" s="1" t="str">
        <f t="shared" si="0"/>
        <v>21:0010</v>
      </c>
      <c r="D12" s="1" t="str">
        <f t="shared" si="1"/>
        <v>21:0247</v>
      </c>
      <c r="E12" t="s">
        <v>65</v>
      </c>
      <c r="F12" t="s">
        <v>66</v>
      </c>
      <c r="H12">
        <v>56.9780728</v>
      </c>
      <c r="I12">
        <v>-115.6360395</v>
      </c>
      <c r="J12" s="1" t="str">
        <f t="shared" si="2"/>
        <v>Heavy Mineral Concentrate (Stream)</v>
      </c>
      <c r="K12" s="1" t="str">
        <f t="shared" si="3"/>
        <v>HMC separation (KIDD grouping)</v>
      </c>
      <c r="L12">
        <v>11500</v>
      </c>
      <c r="M12">
        <v>6.2</v>
      </c>
      <c r="N12">
        <v>0</v>
      </c>
      <c r="O12">
        <v>1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</row>
    <row r="13" spans="1:23" hidden="1" x14ac:dyDescent="0.3">
      <c r="A13" t="s">
        <v>67</v>
      </c>
      <c r="B13" t="s">
        <v>68</v>
      </c>
      <c r="C13" s="1" t="str">
        <f t="shared" si="0"/>
        <v>21:0010</v>
      </c>
      <c r="D13" s="1" t="str">
        <f t="shared" si="1"/>
        <v>21:0247</v>
      </c>
      <c r="E13" t="s">
        <v>69</v>
      </c>
      <c r="F13" t="s">
        <v>70</v>
      </c>
      <c r="H13">
        <v>56.9619529</v>
      </c>
      <c r="I13">
        <v>-115.6432401</v>
      </c>
      <c r="J13" s="1" t="str">
        <f t="shared" si="2"/>
        <v>Heavy Mineral Concentrate (Stream)</v>
      </c>
      <c r="K13" s="1" t="str">
        <f t="shared" si="3"/>
        <v>HMC separation (KIDD grouping)</v>
      </c>
      <c r="L13">
        <v>12300</v>
      </c>
      <c r="M13">
        <v>41.9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1</v>
      </c>
      <c r="W13">
        <v>2</v>
      </c>
    </row>
    <row r="14" spans="1:23" hidden="1" x14ac:dyDescent="0.3">
      <c r="A14" t="s">
        <v>71</v>
      </c>
      <c r="B14" t="s">
        <v>72</v>
      </c>
      <c r="C14" s="1" t="str">
        <f t="shared" si="0"/>
        <v>21:0010</v>
      </c>
      <c r="D14" s="1" t="str">
        <f t="shared" si="1"/>
        <v>21:0247</v>
      </c>
      <c r="E14" t="s">
        <v>73</v>
      </c>
      <c r="F14" t="s">
        <v>74</v>
      </c>
      <c r="H14">
        <v>56.928153500000001</v>
      </c>
      <c r="I14">
        <v>-115.2446042</v>
      </c>
      <c r="J14" s="1" t="str">
        <f t="shared" si="2"/>
        <v>Heavy Mineral Concentrate (Stream)</v>
      </c>
      <c r="K14" s="1" t="str">
        <f t="shared" si="3"/>
        <v>HMC separation (KIDD grouping)</v>
      </c>
      <c r="L14">
        <v>20100</v>
      </c>
      <c r="M14">
        <v>59.6</v>
      </c>
      <c r="N14">
        <v>0</v>
      </c>
      <c r="O14">
        <v>2</v>
      </c>
      <c r="P14">
        <v>0</v>
      </c>
      <c r="Q14">
        <v>2</v>
      </c>
      <c r="R14">
        <v>0</v>
      </c>
      <c r="S14">
        <v>2</v>
      </c>
      <c r="T14">
        <v>9</v>
      </c>
      <c r="U14">
        <v>0</v>
      </c>
      <c r="V14">
        <v>0</v>
      </c>
      <c r="W14">
        <v>13</v>
      </c>
    </row>
    <row r="15" spans="1:23" hidden="1" x14ac:dyDescent="0.3">
      <c r="A15" t="s">
        <v>75</v>
      </c>
      <c r="B15" t="s">
        <v>76</v>
      </c>
      <c r="C15" s="1" t="str">
        <f t="shared" si="0"/>
        <v>21:0010</v>
      </c>
      <c r="D15" s="1" t="str">
        <f t="shared" si="1"/>
        <v>21:0247</v>
      </c>
      <c r="E15" t="s">
        <v>77</v>
      </c>
      <c r="F15" t="s">
        <v>78</v>
      </c>
      <c r="H15">
        <v>56.828597600000002</v>
      </c>
      <c r="I15">
        <v>-115.5998518</v>
      </c>
      <c r="J15" s="1" t="str">
        <f t="shared" si="2"/>
        <v>Heavy Mineral Concentrate (Stream)</v>
      </c>
      <c r="K15" s="1" t="str">
        <f t="shared" si="3"/>
        <v>HMC separation (KIDD grouping)</v>
      </c>
      <c r="L15">
        <v>11500</v>
      </c>
      <c r="M15">
        <v>15.2</v>
      </c>
      <c r="N15">
        <v>0</v>
      </c>
      <c r="O15">
        <v>2</v>
      </c>
      <c r="P15">
        <v>0</v>
      </c>
      <c r="Q15">
        <v>2</v>
      </c>
      <c r="R15">
        <v>0</v>
      </c>
      <c r="S15">
        <v>1</v>
      </c>
      <c r="T15">
        <v>0</v>
      </c>
      <c r="U15">
        <v>0</v>
      </c>
      <c r="V15">
        <v>19</v>
      </c>
      <c r="W15">
        <v>22</v>
      </c>
    </row>
    <row r="16" spans="1:23" hidden="1" x14ac:dyDescent="0.3">
      <c r="A16" t="s">
        <v>79</v>
      </c>
      <c r="B16" t="s">
        <v>80</v>
      </c>
      <c r="C16" s="1" t="str">
        <f t="shared" si="0"/>
        <v>21:0010</v>
      </c>
      <c r="D16" s="1" t="str">
        <f t="shared" si="1"/>
        <v>21:0247</v>
      </c>
      <c r="E16" t="s">
        <v>81</v>
      </c>
      <c r="F16" t="s">
        <v>82</v>
      </c>
      <c r="H16">
        <v>56.820500699999997</v>
      </c>
      <c r="I16">
        <v>-115.62964599999999</v>
      </c>
      <c r="J16" s="1" t="str">
        <f t="shared" si="2"/>
        <v>Heavy Mineral Concentrate (Stream)</v>
      </c>
      <c r="K16" s="1" t="str">
        <f t="shared" si="3"/>
        <v>HMC separation (KIDD grouping)</v>
      </c>
      <c r="L16">
        <v>13600</v>
      </c>
      <c r="M16">
        <v>39.9</v>
      </c>
      <c r="N16">
        <v>0</v>
      </c>
      <c r="O16">
        <v>37</v>
      </c>
      <c r="P16">
        <v>0</v>
      </c>
      <c r="Q16">
        <v>37</v>
      </c>
      <c r="R16">
        <v>0</v>
      </c>
      <c r="S16">
        <v>10</v>
      </c>
      <c r="T16">
        <v>1</v>
      </c>
      <c r="U16">
        <v>0</v>
      </c>
      <c r="V16">
        <v>7</v>
      </c>
      <c r="W16">
        <v>55</v>
      </c>
    </row>
    <row r="17" spans="1:23" hidden="1" x14ac:dyDescent="0.3">
      <c r="A17" t="s">
        <v>83</v>
      </c>
      <c r="B17" t="s">
        <v>84</v>
      </c>
      <c r="C17" s="1" t="str">
        <f t="shared" si="0"/>
        <v>21:0010</v>
      </c>
      <c r="D17" s="1" t="str">
        <f t="shared" si="1"/>
        <v>21:0247</v>
      </c>
      <c r="E17" t="s">
        <v>85</v>
      </c>
      <c r="F17" t="s">
        <v>86</v>
      </c>
      <c r="H17">
        <v>56.8694287</v>
      </c>
      <c r="I17">
        <v>-115.6510222</v>
      </c>
      <c r="J17" s="1" t="str">
        <f t="shared" si="2"/>
        <v>Heavy Mineral Concentrate (Stream)</v>
      </c>
      <c r="K17" s="1" t="str">
        <f t="shared" si="3"/>
        <v>HMC separation (KIDD grouping)</v>
      </c>
      <c r="L17">
        <v>11100</v>
      </c>
      <c r="M17">
        <v>17.7</v>
      </c>
      <c r="N17">
        <v>0</v>
      </c>
      <c r="O17">
        <v>0</v>
      </c>
      <c r="P17">
        <v>0</v>
      </c>
      <c r="Q17">
        <v>0</v>
      </c>
      <c r="R17">
        <v>0</v>
      </c>
      <c r="S17">
        <v>3</v>
      </c>
      <c r="T17">
        <v>0</v>
      </c>
      <c r="U17">
        <v>0</v>
      </c>
      <c r="V17">
        <v>95</v>
      </c>
      <c r="W17">
        <v>98</v>
      </c>
    </row>
    <row r="18" spans="1:23" hidden="1" x14ac:dyDescent="0.3">
      <c r="A18" t="s">
        <v>87</v>
      </c>
      <c r="B18" t="s">
        <v>88</v>
      </c>
      <c r="C18" s="1" t="str">
        <f t="shared" si="0"/>
        <v>21:0010</v>
      </c>
      <c r="D18" s="1" t="str">
        <f t="shared" si="1"/>
        <v>21:0247</v>
      </c>
      <c r="E18" t="s">
        <v>89</v>
      </c>
      <c r="F18" t="s">
        <v>90</v>
      </c>
      <c r="H18">
        <v>56.9158914</v>
      </c>
      <c r="I18">
        <v>-115.6515314</v>
      </c>
      <c r="J18" s="1" t="str">
        <f t="shared" si="2"/>
        <v>Heavy Mineral Concentrate (Stream)</v>
      </c>
      <c r="K18" s="1" t="str">
        <f t="shared" si="3"/>
        <v>HMC separation (KIDD grouping)</v>
      </c>
      <c r="L18">
        <v>14000</v>
      </c>
      <c r="M18">
        <v>32.799999999999997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</row>
    <row r="19" spans="1:23" hidden="1" x14ac:dyDescent="0.3">
      <c r="A19" t="s">
        <v>91</v>
      </c>
      <c r="B19" t="s">
        <v>92</v>
      </c>
      <c r="C19" s="1" t="str">
        <f t="shared" si="0"/>
        <v>21:0010</v>
      </c>
      <c r="D19" s="1" t="str">
        <f t="shared" si="1"/>
        <v>21:0247</v>
      </c>
      <c r="E19" t="s">
        <v>93</v>
      </c>
      <c r="F19" t="s">
        <v>94</v>
      </c>
      <c r="H19">
        <v>57.484312899999999</v>
      </c>
      <c r="I19">
        <v>-115.56655670000001</v>
      </c>
      <c r="J19" s="1" t="str">
        <f t="shared" si="2"/>
        <v>Heavy Mineral Concentrate (Stream)</v>
      </c>
      <c r="K19" s="1" t="str">
        <f t="shared" si="3"/>
        <v>HMC separation (KIDD grouping)</v>
      </c>
      <c r="L19">
        <v>9900</v>
      </c>
      <c r="M19">
        <v>25.5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</row>
    <row r="20" spans="1:23" hidden="1" x14ac:dyDescent="0.3">
      <c r="A20" t="s">
        <v>95</v>
      </c>
      <c r="B20" t="s">
        <v>96</v>
      </c>
      <c r="C20" s="1" t="str">
        <f t="shared" si="0"/>
        <v>21:0010</v>
      </c>
      <c r="D20" s="1" t="str">
        <f t="shared" si="1"/>
        <v>21:0247</v>
      </c>
      <c r="E20" t="s">
        <v>97</v>
      </c>
      <c r="F20" t="s">
        <v>98</v>
      </c>
      <c r="H20">
        <v>57.274184300000002</v>
      </c>
      <c r="I20">
        <v>-115.54517730000001</v>
      </c>
      <c r="J20" s="1" t="str">
        <f t="shared" si="2"/>
        <v>Heavy Mineral Concentrate (Stream)</v>
      </c>
      <c r="K20" s="1" t="str">
        <f t="shared" si="3"/>
        <v>HMC separation (KIDD grouping)</v>
      </c>
      <c r="L20">
        <v>9600</v>
      </c>
      <c r="M20">
        <v>68.400000000000006</v>
      </c>
      <c r="N20">
        <v>0</v>
      </c>
      <c r="O20">
        <v>1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1</v>
      </c>
      <c r="W20">
        <v>2</v>
      </c>
    </row>
    <row r="21" spans="1:23" hidden="1" x14ac:dyDescent="0.3">
      <c r="A21" t="s">
        <v>99</v>
      </c>
      <c r="B21" t="s">
        <v>100</v>
      </c>
      <c r="C21" s="1" t="str">
        <f t="shared" si="0"/>
        <v>21:0010</v>
      </c>
      <c r="D21" s="1" t="str">
        <f t="shared" si="1"/>
        <v>21:0247</v>
      </c>
      <c r="E21" t="s">
        <v>101</v>
      </c>
      <c r="F21" t="s">
        <v>102</v>
      </c>
      <c r="H21">
        <v>57.392267599999997</v>
      </c>
      <c r="I21">
        <v>-115.4006388</v>
      </c>
      <c r="J21" s="1" t="str">
        <f t="shared" si="2"/>
        <v>Heavy Mineral Concentrate (Stream)</v>
      </c>
      <c r="K21" s="1" t="str">
        <f t="shared" si="3"/>
        <v>HMC separation (KIDD grouping)</v>
      </c>
      <c r="L21">
        <v>12400</v>
      </c>
      <c r="M21">
        <v>42</v>
      </c>
      <c r="N21">
        <v>0</v>
      </c>
      <c r="O21">
        <v>0</v>
      </c>
      <c r="P21">
        <v>0</v>
      </c>
      <c r="Q21">
        <v>0</v>
      </c>
      <c r="R21">
        <v>0</v>
      </c>
      <c r="S21">
        <v>6</v>
      </c>
      <c r="T21">
        <v>8</v>
      </c>
      <c r="U21">
        <v>0</v>
      </c>
      <c r="V21">
        <v>0</v>
      </c>
      <c r="W21">
        <v>14</v>
      </c>
    </row>
    <row r="22" spans="1:23" hidden="1" x14ac:dyDescent="0.3">
      <c r="A22" t="s">
        <v>103</v>
      </c>
      <c r="B22" t="s">
        <v>104</v>
      </c>
      <c r="C22" s="1" t="str">
        <f t="shared" si="0"/>
        <v>21:0010</v>
      </c>
      <c r="D22" s="1" t="str">
        <f t="shared" si="1"/>
        <v>21:0247</v>
      </c>
      <c r="E22" t="s">
        <v>105</v>
      </c>
      <c r="F22" t="s">
        <v>106</v>
      </c>
      <c r="H22">
        <v>57.275000300000002</v>
      </c>
      <c r="I22">
        <v>-115.5473678</v>
      </c>
      <c r="J22" s="1" t="str">
        <f t="shared" si="2"/>
        <v>Heavy Mineral Concentrate (Stream)</v>
      </c>
      <c r="K22" s="1" t="str">
        <f t="shared" si="3"/>
        <v>HMC separation (KIDD grouping)</v>
      </c>
      <c r="L22">
        <v>17900</v>
      </c>
      <c r="M22">
        <v>69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1</v>
      </c>
    </row>
    <row r="23" spans="1:23" hidden="1" x14ac:dyDescent="0.3">
      <c r="A23" t="s">
        <v>107</v>
      </c>
      <c r="B23" t="s">
        <v>108</v>
      </c>
      <c r="C23" s="1" t="str">
        <f t="shared" si="0"/>
        <v>21:0010</v>
      </c>
      <c r="D23" s="1" t="str">
        <f t="shared" si="1"/>
        <v>21:0247</v>
      </c>
      <c r="E23" t="s">
        <v>109</v>
      </c>
      <c r="F23" t="s">
        <v>110</v>
      </c>
      <c r="H23">
        <v>57.312647900000002</v>
      </c>
      <c r="I23">
        <v>-115.5785261</v>
      </c>
      <c r="J23" s="1" t="str">
        <f t="shared" si="2"/>
        <v>Heavy Mineral Concentrate (Stream)</v>
      </c>
      <c r="K23" s="1" t="str">
        <f t="shared" si="3"/>
        <v>HMC separation (KIDD grouping)</v>
      </c>
      <c r="L23">
        <v>15400</v>
      </c>
      <c r="M23">
        <v>32.299999999999997</v>
      </c>
      <c r="N23">
        <v>0</v>
      </c>
      <c r="O23">
        <v>0</v>
      </c>
      <c r="P23">
        <v>0</v>
      </c>
      <c r="Q23">
        <v>0</v>
      </c>
      <c r="R23">
        <v>0</v>
      </c>
      <c r="S23">
        <v>2</v>
      </c>
      <c r="T23">
        <v>0</v>
      </c>
      <c r="U23">
        <v>0</v>
      </c>
      <c r="V23">
        <v>0</v>
      </c>
      <c r="W23">
        <v>2</v>
      </c>
    </row>
    <row r="24" spans="1:23" hidden="1" x14ac:dyDescent="0.3">
      <c r="A24" t="s">
        <v>111</v>
      </c>
      <c r="B24" t="s">
        <v>112</v>
      </c>
      <c r="C24" s="1" t="str">
        <f t="shared" si="0"/>
        <v>21:0010</v>
      </c>
      <c r="D24" s="1" t="str">
        <f t="shared" si="1"/>
        <v>21:0247</v>
      </c>
      <c r="E24" t="s">
        <v>113</v>
      </c>
      <c r="F24" t="s">
        <v>114</v>
      </c>
      <c r="H24">
        <v>57.022522899999998</v>
      </c>
      <c r="I24">
        <v>-115.5903781</v>
      </c>
      <c r="J24" s="1" t="str">
        <f t="shared" si="2"/>
        <v>Heavy Mineral Concentrate (Stream)</v>
      </c>
      <c r="K24" s="1" t="str">
        <f t="shared" si="3"/>
        <v>HMC separation (KIDD grouping)</v>
      </c>
      <c r="L24">
        <v>14900</v>
      </c>
      <c r="M24">
        <v>75.099999999999994</v>
      </c>
      <c r="N24">
        <v>0</v>
      </c>
      <c r="O24">
        <v>3</v>
      </c>
      <c r="P24">
        <v>0</v>
      </c>
      <c r="Q24">
        <v>3</v>
      </c>
      <c r="R24">
        <v>0</v>
      </c>
      <c r="S24">
        <v>0</v>
      </c>
      <c r="T24">
        <v>0</v>
      </c>
      <c r="U24">
        <v>0</v>
      </c>
      <c r="V24">
        <v>0</v>
      </c>
      <c r="W24">
        <v>3</v>
      </c>
    </row>
    <row r="25" spans="1:23" hidden="1" x14ac:dyDescent="0.3">
      <c r="A25" t="s">
        <v>115</v>
      </c>
      <c r="B25" t="s">
        <v>116</v>
      </c>
      <c r="C25" s="1" t="str">
        <f t="shared" si="0"/>
        <v>21:0010</v>
      </c>
      <c r="D25" s="1" t="str">
        <f t="shared" si="1"/>
        <v>21:0247</v>
      </c>
      <c r="E25" t="s">
        <v>117</v>
      </c>
      <c r="F25" t="s">
        <v>118</v>
      </c>
      <c r="H25">
        <v>57.063673700000002</v>
      </c>
      <c r="I25">
        <v>-115.58517329999999</v>
      </c>
      <c r="J25" s="1" t="str">
        <f t="shared" si="2"/>
        <v>Heavy Mineral Concentrate (Stream)</v>
      </c>
      <c r="K25" s="1" t="str">
        <f t="shared" si="3"/>
        <v>HMC separation (KIDD grouping)</v>
      </c>
      <c r="L25">
        <v>19000</v>
      </c>
      <c r="M25">
        <v>12.4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</row>
    <row r="26" spans="1:23" hidden="1" x14ac:dyDescent="0.3">
      <c r="A26" t="s">
        <v>119</v>
      </c>
      <c r="B26" t="s">
        <v>120</v>
      </c>
      <c r="C26" s="1" t="str">
        <f t="shared" si="0"/>
        <v>21:0010</v>
      </c>
      <c r="D26" s="1" t="str">
        <f t="shared" si="1"/>
        <v>21:0247</v>
      </c>
      <c r="E26" t="s">
        <v>121</v>
      </c>
      <c r="F26" t="s">
        <v>122</v>
      </c>
      <c r="H26">
        <v>57.089084900000003</v>
      </c>
      <c r="I26">
        <v>-115.55492719999999</v>
      </c>
      <c r="J26" s="1" t="str">
        <f t="shared" si="2"/>
        <v>Heavy Mineral Concentrate (Stream)</v>
      </c>
      <c r="K26" s="1" t="str">
        <f t="shared" si="3"/>
        <v>HMC separation (KIDD grouping)</v>
      </c>
      <c r="L26">
        <v>17100</v>
      </c>
      <c r="M26">
        <v>35.6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</row>
    <row r="27" spans="1:23" hidden="1" x14ac:dyDescent="0.3">
      <c r="A27" t="s">
        <v>123</v>
      </c>
      <c r="B27" t="s">
        <v>124</v>
      </c>
      <c r="C27" s="1" t="str">
        <f t="shared" si="0"/>
        <v>21:0010</v>
      </c>
      <c r="D27" s="1" t="str">
        <f t="shared" si="1"/>
        <v>21:0247</v>
      </c>
      <c r="E27" t="s">
        <v>125</v>
      </c>
      <c r="F27" t="s">
        <v>126</v>
      </c>
      <c r="H27">
        <v>57.289659999999998</v>
      </c>
      <c r="I27">
        <v>-115.34859179999999</v>
      </c>
      <c r="J27" s="1" t="str">
        <f t="shared" si="2"/>
        <v>Heavy Mineral Concentrate (Stream)</v>
      </c>
      <c r="K27" s="1" t="str">
        <f t="shared" si="3"/>
        <v>HMC separation (KIDD grouping)</v>
      </c>
      <c r="L27">
        <v>11500</v>
      </c>
      <c r="M27">
        <v>52.4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</row>
    <row r="28" spans="1:23" hidden="1" x14ac:dyDescent="0.3">
      <c r="A28" t="s">
        <v>127</v>
      </c>
      <c r="B28" t="s">
        <v>128</v>
      </c>
      <c r="C28" s="1" t="str">
        <f t="shared" si="0"/>
        <v>21:0010</v>
      </c>
      <c r="D28" s="1" t="str">
        <f t="shared" si="1"/>
        <v>21:0247</v>
      </c>
      <c r="E28" t="s">
        <v>129</v>
      </c>
      <c r="F28" t="s">
        <v>130</v>
      </c>
      <c r="H28">
        <v>57.237795200000001</v>
      </c>
      <c r="I28">
        <v>-115.235563</v>
      </c>
      <c r="J28" s="1" t="str">
        <f t="shared" si="2"/>
        <v>Heavy Mineral Concentrate (Stream)</v>
      </c>
      <c r="K28" s="1" t="str">
        <f t="shared" si="3"/>
        <v>HMC separation (KIDD grouping)</v>
      </c>
      <c r="L28">
        <v>11400</v>
      </c>
      <c r="M28">
        <v>45.1</v>
      </c>
      <c r="N28">
        <v>0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</row>
    <row r="29" spans="1:23" hidden="1" x14ac:dyDescent="0.3">
      <c r="A29" t="s">
        <v>131</v>
      </c>
      <c r="B29" t="s">
        <v>132</v>
      </c>
      <c r="C29" s="1" t="str">
        <f t="shared" si="0"/>
        <v>21:0010</v>
      </c>
      <c r="D29" s="1" t="str">
        <f t="shared" si="1"/>
        <v>21:0247</v>
      </c>
      <c r="E29" t="s">
        <v>133</v>
      </c>
      <c r="F29" t="s">
        <v>134</v>
      </c>
      <c r="H29">
        <v>57.236205200000001</v>
      </c>
      <c r="I29">
        <v>-115.2184385</v>
      </c>
      <c r="J29" s="1" t="str">
        <f t="shared" si="2"/>
        <v>Heavy Mineral Concentrate (Stream)</v>
      </c>
      <c r="K29" s="1" t="str">
        <f t="shared" si="3"/>
        <v>HMC separation (KIDD grouping)</v>
      </c>
      <c r="L29">
        <v>13400</v>
      </c>
      <c r="M29">
        <v>27.1</v>
      </c>
      <c r="N29">
        <v>0</v>
      </c>
      <c r="O29">
        <v>2</v>
      </c>
      <c r="P29">
        <v>0</v>
      </c>
      <c r="Q29">
        <v>2</v>
      </c>
      <c r="R29">
        <v>0</v>
      </c>
      <c r="S29">
        <v>0</v>
      </c>
      <c r="T29">
        <v>1</v>
      </c>
      <c r="U29">
        <v>0</v>
      </c>
      <c r="V29">
        <v>1</v>
      </c>
      <c r="W29">
        <v>4</v>
      </c>
    </row>
    <row r="30" spans="1:23" hidden="1" x14ac:dyDescent="0.3">
      <c r="A30" t="s">
        <v>135</v>
      </c>
      <c r="B30" t="s">
        <v>136</v>
      </c>
      <c r="C30" s="1" t="str">
        <f t="shared" si="0"/>
        <v>21:0010</v>
      </c>
      <c r="D30" s="1" t="str">
        <f t="shared" si="1"/>
        <v>21:0247</v>
      </c>
      <c r="E30" t="s">
        <v>137</v>
      </c>
      <c r="F30" t="s">
        <v>138</v>
      </c>
      <c r="H30">
        <v>57.201448200000002</v>
      </c>
      <c r="I30">
        <v>-115.1335619</v>
      </c>
      <c r="J30" s="1" t="str">
        <f t="shared" si="2"/>
        <v>Heavy Mineral Concentrate (Stream)</v>
      </c>
      <c r="K30" s="1" t="str">
        <f t="shared" si="3"/>
        <v>HMC separation (KIDD grouping)</v>
      </c>
      <c r="L30">
        <v>13900</v>
      </c>
      <c r="M30">
        <v>30.2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1</v>
      </c>
    </row>
    <row r="31" spans="1:23" hidden="1" x14ac:dyDescent="0.3">
      <c r="A31" t="s">
        <v>139</v>
      </c>
      <c r="B31" t="s">
        <v>140</v>
      </c>
      <c r="C31" s="1" t="str">
        <f t="shared" si="0"/>
        <v>21:0010</v>
      </c>
      <c r="D31" s="1" t="str">
        <f t="shared" ref="D31:D62" si="4">HYPERLINK("https://geochem.nrcan.gc.ca/cdogs/content/svy/svy210248_e.htm", "21:0248")</f>
        <v>21:0248</v>
      </c>
      <c r="E31" t="s">
        <v>141</v>
      </c>
      <c r="F31" t="s">
        <v>142</v>
      </c>
      <c r="H31">
        <v>56.570568399999999</v>
      </c>
      <c r="I31">
        <v>-115.8741608</v>
      </c>
      <c r="J31" s="1" t="str">
        <f t="shared" si="2"/>
        <v>Heavy Mineral Concentrate (Stream)</v>
      </c>
      <c r="K31" s="1" t="str">
        <f t="shared" si="3"/>
        <v>HMC separation (KIDD grouping)</v>
      </c>
      <c r="L31">
        <v>10700</v>
      </c>
      <c r="M31">
        <v>20.3</v>
      </c>
      <c r="N31">
        <v>0</v>
      </c>
      <c r="O31">
        <v>2</v>
      </c>
      <c r="P31">
        <v>1</v>
      </c>
      <c r="Q31">
        <v>3</v>
      </c>
      <c r="R31">
        <v>0</v>
      </c>
      <c r="S31">
        <v>3</v>
      </c>
      <c r="T31">
        <v>1</v>
      </c>
      <c r="U31">
        <v>0</v>
      </c>
      <c r="V31">
        <v>0</v>
      </c>
      <c r="W31">
        <v>7</v>
      </c>
    </row>
    <row r="32" spans="1:23" hidden="1" x14ac:dyDescent="0.3">
      <c r="A32" t="s">
        <v>143</v>
      </c>
      <c r="B32" t="s">
        <v>144</v>
      </c>
      <c r="C32" s="1" t="str">
        <f t="shared" si="0"/>
        <v>21:0010</v>
      </c>
      <c r="D32" s="1" t="str">
        <f t="shared" si="4"/>
        <v>21:0248</v>
      </c>
      <c r="E32" t="s">
        <v>145</v>
      </c>
      <c r="F32" t="s">
        <v>146</v>
      </c>
      <c r="H32">
        <v>56.639890200000004</v>
      </c>
      <c r="I32">
        <v>-115.83577339999999</v>
      </c>
      <c r="J32" s="1" t="str">
        <f t="shared" si="2"/>
        <v>Heavy Mineral Concentrate (Stream)</v>
      </c>
      <c r="K32" s="1" t="str">
        <f t="shared" si="3"/>
        <v>HMC separation (KIDD grouping)</v>
      </c>
      <c r="L32">
        <v>14800</v>
      </c>
      <c r="M32">
        <v>21.8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1</v>
      </c>
    </row>
    <row r="33" spans="1:23" hidden="1" x14ac:dyDescent="0.3">
      <c r="A33" t="s">
        <v>147</v>
      </c>
      <c r="B33" t="s">
        <v>148</v>
      </c>
      <c r="C33" s="1" t="str">
        <f t="shared" si="0"/>
        <v>21:0010</v>
      </c>
      <c r="D33" s="1" t="str">
        <f t="shared" si="4"/>
        <v>21:0248</v>
      </c>
      <c r="E33" t="s">
        <v>149</v>
      </c>
      <c r="F33" t="s">
        <v>150</v>
      </c>
      <c r="H33">
        <v>56.958734700000001</v>
      </c>
      <c r="I33">
        <v>-115.87413840000001</v>
      </c>
      <c r="J33" s="1" t="str">
        <f t="shared" si="2"/>
        <v>Heavy Mineral Concentrate (Stream)</v>
      </c>
      <c r="K33" s="1" t="str">
        <f t="shared" si="3"/>
        <v>HMC separation (KIDD grouping)</v>
      </c>
      <c r="L33">
        <v>11200</v>
      </c>
      <c r="M33">
        <v>8.1999999999999993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</row>
    <row r="34" spans="1:23" hidden="1" x14ac:dyDescent="0.3">
      <c r="A34" t="s">
        <v>151</v>
      </c>
      <c r="B34" t="s">
        <v>152</v>
      </c>
      <c r="C34" s="1" t="str">
        <f t="shared" ref="C34:C65" si="5">HYPERLINK("https://geochem.nrcan.gc.ca/cdogs/content/bdl/bdl210010_e.htm", "21:0010")</f>
        <v>21:0010</v>
      </c>
      <c r="D34" s="1" t="str">
        <f t="shared" si="4"/>
        <v>21:0248</v>
      </c>
      <c r="E34" t="s">
        <v>153</v>
      </c>
      <c r="F34" t="s">
        <v>154</v>
      </c>
      <c r="H34">
        <v>56.848648699999998</v>
      </c>
      <c r="I34">
        <v>-115.86493590000001</v>
      </c>
      <c r="J34" s="1" t="str">
        <f t="shared" ref="J34:J65" si="6">HYPERLINK("https://geochem.nrcan.gc.ca/cdogs/content/kwd/kwd020039_e.htm", "Heavy Mineral Concentrate (Stream)")</f>
        <v>Heavy Mineral Concentrate (Stream)</v>
      </c>
      <c r="K34" s="1" t="str">
        <f t="shared" si="3"/>
        <v>HMC separation (KIDD grouping)</v>
      </c>
      <c r="L34">
        <v>12300</v>
      </c>
      <c r="M34">
        <v>28</v>
      </c>
      <c r="N34">
        <v>0</v>
      </c>
      <c r="O34">
        <v>53</v>
      </c>
      <c r="P34">
        <v>3</v>
      </c>
      <c r="Q34">
        <v>56</v>
      </c>
      <c r="R34">
        <v>2</v>
      </c>
      <c r="S34">
        <v>18</v>
      </c>
      <c r="T34">
        <v>0</v>
      </c>
      <c r="U34">
        <v>0</v>
      </c>
      <c r="V34">
        <v>19</v>
      </c>
      <c r="W34">
        <v>95</v>
      </c>
    </row>
    <row r="35" spans="1:23" hidden="1" x14ac:dyDescent="0.3">
      <c r="A35" t="s">
        <v>155</v>
      </c>
      <c r="B35" t="s">
        <v>156</v>
      </c>
      <c r="C35" s="1" t="str">
        <f t="shared" si="5"/>
        <v>21:0010</v>
      </c>
      <c r="D35" s="1" t="str">
        <f t="shared" si="4"/>
        <v>21:0248</v>
      </c>
      <c r="E35" t="s">
        <v>157</v>
      </c>
      <c r="F35" t="s">
        <v>158</v>
      </c>
      <c r="H35">
        <v>56.904477399999998</v>
      </c>
      <c r="I35">
        <v>-115.69688960000001</v>
      </c>
      <c r="J35" s="1" t="str">
        <f t="shared" si="6"/>
        <v>Heavy Mineral Concentrate (Stream)</v>
      </c>
      <c r="K35" s="1" t="str">
        <f t="shared" si="3"/>
        <v>HMC separation (KIDD grouping)</v>
      </c>
      <c r="L35">
        <v>14300</v>
      </c>
      <c r="M35">
        <v>23.9</v>
      </c>
      <c r="N35">
        <v>0</v>
      </c>
      <c r="O35">
        <v>0</v>
      </c>
      <c r="P35">
        <v>1</v>
      </c>
      <c r="Q35">
        <v>1</v>
      </c>
      <c r="R35">
        <v>0</v>
      </c>
      <c r="S35">
        <v>1</v>
      </c>
      <c r="T35">
        <v>0</v>
      </c>
      <c r="U35">
        <v>0</v>
      </c>
      <c r="V35">
        <v>21</v>
      </c>
      <c r="W35">
        <v>23</v>
      </c>
    </row>
    <row r="36" spans="1:23" hidden="1" x14ac:dyDescent="0.3">
      <c r="A36" t="s">
        <v>159</v>
      </c>
      <c r="B36" t="s">
        <v>160</v>
      </c>
      <c r="C36" s="1" t="str">
        <f t="shared" si="5"/>
        <v>21:0010</v>
      </c>
      <c r="D36" s="1" t="str">
        <f t="shared" si="4"/>
        <v>21:0248</v>
      </c>
      <c r="E36" t="s">
        <v>161</v>
      </c>
      <c r="F36" t="s">
        <v>162</v>
      </c>
      <c r="H36">
        <v>56.758277800000002</v>
      </c>
      <c r="I36">
        <v>-115.7282783</v>
      </c>
      <c r="J36" s="1" t="str">
        <f t="shared" si="6"/>
        <v>Heavy Mineral Concentrate (Stream)</v>
      </c>
      <c r="K36" s="1" t="str">
        <f t="shared" si="3"/>
        <v>HMC separation (KIDD grouping)</v>
      </c>
      <c r="L36">
        <v>12300</v>
      </c>
      <c r="M36">
        <v>2.2000000000000002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2</v>
      </c>
      <c r="W36">
        <v>2</v>
      </c>
    </row>
    <row r="37" spans="1:23" hidden="1" x14ac:dyDescent="0.3">
      <c r="A37" t="s">
        <v>163</v>
      </c>
      <c r="B37" t="s">
        <v>164</v>
      </c>
      <c r="C37" s="1" t="str">
        <f t="shared" si="5"/>
        <v>21:0010</v>
      </c>
      <c r="D37" s="1" t="str">
        <f t="shared" si="4"/>
        <v>21:0248</v>
      </c>
      <c r="E37" t="s">
        <v>165</v>
      </c>
      <c r="F37" t="s">
        <v>166</v>
      </c>
      <c r="H37">
        <v>56.773884899999999</v>
      </c>
      <c r="I37">
        <v>-115.2877675</v>
      </c>
      <c r="J37" s="1" t="str">
        <f t="shared" si="6"/>
        <v>Heavy Mineral Concentrate (Stream)</v>
      </c>
      <c r="K37" s="1" t="str">
        <f t="shared" si="3"/>
        <v>HMC separation (KIDD grouping)</v>
      </c>
      <c r="L37">
        <v>13000</v>
      </c>
      <c r="M37">
        <v>5.0999999999999996</v>
      </c>
      <c r="N37">
        <v>0</v>
      </c>
      <c r="O37">
        <v>1</v>
      </c>
      <c r="P37">
        <v>1</v>
      </c>
      <c r="Q37">
        <v>2</v>
      </c>
      <c r="R37">
        <v>0</v>
      </c>
      <c r="S37">
        <v>1</v>
      </c>
      <c r="T37">
        <v>1</v>
      </c>
      <c r="U37">
        <v>0</v>
      </c>
      <c r="V37">
        <v>0</v>
      </c>
      <c r="W37">
        <v>4</v>
      </c>
    </row>
    <row r="38" spans="1:23" hidden="1" x14ac:dyDescent="0.3">
      <c r="A38" t="s">
        <v>167</v>
      </c>
      <c r="B38" t="s">
        <v>168</v>
      </c>
      <c r="C38" s="1" t="str">
        <f t="shared" si="5"/>
        <v>21:0010</v>
      </c>
      <c r="D38" s="1" t="str">
        <f t="shared" si="4"/>
        <v>21:0248</v>
      </c>
      <c r="E38" t="s">
        <v>169</v>
      </c>
      <c r="F38" t="s">
        <v>170</v>
      </c>
      <c r="H38">
        <v>56.932769399999998</v>
      </c>
      <c r="I38">
        <v>-115.5040133</v>
      </c>
      <c r="J38" s="1" t="str">
        <f t="shared" si="6"/>
        <v>Heavy Mineral Concentrate (Stream)</v>
      </c>
      <c r="K38" s="1" t="str">
        <f t="shared" si="3"/>
        <v>HMC separation (KIDD grouping)</v>
      </c>
      <c r="L38">
        <v>13000</v>
      </c>
      <c r="M38">
        <v>31.9</v>
      </c>
      <c r="N38">
        <v>0</v>
      </c>
      <c r="O38">
        <v>1</v>
      </c>
      <c r="P38">
        <v>0</v>
      </c>
      <c r="Q38">
        <v>1</v>
      </c>
      <c r="R38">
        <v>0</v>
      </c>
      <c r="S38">
        <v>1</v>
      </c>
      <c r="T38">
        <v>0</v>
      </c>
      <c r="U38">
        <v>0</v>
      </c>
      <c r="V38">
        <v>0</v>
      </c>
      <c r="W38">
        <v>2</v>
      </c>
    </row>
    <row r="39" spans="1:23" hidden="1" x14ac:dyDescent="0.3">
      <c r="A39" t="s">
        <v>171</v>
      </c>
      <c r="B39" t="s">
        <v>172</v>
      </c>
      <c r="C39" s="1" t="str">
        <f t="shared" si="5"/>
        <v>21:0010</v>
      </c>
      <c r="D39" s="1" t="str">
        <f t="shared" si="4"/>
        <v>21:0248</v>
      </c>
      <c r="E39" t="s">
        <v>173</v>
      </c>
      <c r="F39" t="s">
        <v>174</v>
      </c>
      <c r="H39">
        <v>56.625323199999997</v>
      </c>
      <c r="I39">
        <v>-115.3054252</v>
      </c>
      <c r="J39" s="1" t="str">
        <f t="shared" si="6"/>
        <v>Heavy Mineral Concentrate (Stream)</v>
      </c>
      <c r="K39" s="1" t="str">
        <f t="shared" si="3"/>
        <v>HMC separation (KIDD grouping)</v>
      </c>
      <c r="L39">
        <v>11000</v>
      </c>
      <c r="M39">
        <v>50.7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</row>
    <row r="40" spans="1:23" hidden="1" x14ac:dyDescent="0.3">
      <c r="A40" t="s">
        <v>175</v>
      </c>
      <c r="B40" t="s">
        <v>176</v>
      </c>
      <c r="C40" s="1" t="str">
        <f t="shared" si="5"/>
        <v>21:0010</v>
      </c>
      <c r="D40" s="1" t="str">
        <f t="shared" si="4"/>
        <v>21:0248</v>
      </c>
      <c r="E40" t="s">
        <v>177</v>
      </c>
      <c r="F40" t="s">
        <v>178</v>
      </c>
      <c r="H40">
        <v>56.833762100000001</v>
      </c>
      <c r="I40">
        <v>-115.2306329</v>
      </c>
      <c r="J40" s="1" t="str">
        <f t="shared" si="6"/>
        <v>Heavy Mineral Concentrate (Stream)</v>
      </c>
      <c r="K40" s="1" t="str">
        <f t="shared" si="3"/>
        <v>HMC separation (KIDD grouping)</v>
      </c>
      <c r="L40">
        <v>12800</v>
      </c>
      <c r="M40">
        <v>27.2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</row>
    <row r="41" spans="1:23" hidden="1" x14ac:dyDescent="0.3">
      <c r="A41" t="s">
        <v>179</v>
      </c>
      <c r="B41" t="s">
        <v>180</v>
      </c>
      <c r="C41" s="1" t="str">
        <f t="shared" si="5"/>
        <v>21:0010</v>
      </c>
      <c r="D41" s="1" t="str">
        <f t="shared" si="4"/>
        <v>21:0248</v>
      </c>
      <c r="E41" t="s">
        <v>181</v>
      </c>
      <c r="F41" t="s">
        <v>182</v>
      </c>
      <c r="H41">
        <v>56.991059200000002</v>
      </c>
      <c r="I41">
        <v>-115.1364518</v>
      </c>
      <c r="J41" s="1" t="str">
        <f t="shared" si="6"/>
        <v>Heavy Mineral Concentrate (Stream)</v>
      </c>
      <c r="K41" s="1" t="str">
        <f t="shared" si="3"/>
        <v>HMC separation (KIDD grouping)</v>
      </c>
      <c r="L41">
        <v>12100</v>
      </c>
      <c r="M41">
        <v>30.3</v>
      </c>
      <c r="N41">
        <v>0</v>
      </c>
      <c r="O41">
        <v>1</v>
      </c>
      <c r="P41">
        <v>0</v>
      </c>
      <c r="Q41">
        <v>1</v>
      </c>
      <c r="R41">
        <v>0</v>
      </c>
      <c r="S41">
        <v>1</v>
      </c>
      <c r="T41">
        <v>0</v>
      </c>
      <c r="U41">
        <v>0</v>
      </c>
      <c r="V41">
        <v>0</v>
      </c>
      <c r="W41">
        <v>2</v>
      </c>
    </row>
    <row r="42" spans="1:23" hidden="1" x14ac:dyDescent="0.3">
      <c r="A42" t="s">
        <v>183</v>
      </c>
      <c r="B42" t="s">
        <v>184</v>
      </c>
      <c r="C42" s="1" t="str">
        <f t="shared" si="5"/>
        <v>21:0010</v>
      </c>
      <c r="D42" s="1" t="str">
        <f t="shared" si="4"/>
        <v>21:0248</v>
      </c>
      <c r="E42" t="s">
        <v>185</v>
      </c>
      <c r="F42" t="s">
        <v>186</v>
      </c>
      <c r="H42">
        <v>56.969671599999998</v>
      </c>
      <c r="I42">
        <v>-115.17341930000001</v>
      </c>
      <c r="J42" s="1" t="str">
        <f t="shared" si="6"/>
        <v>Heavy Mineral Concentrate (Stream)</v>
      </c>
      <c r="K42" s="1" t="str">
        <f t="shared" si="3"/>
        <v>HMC separation (KIDD grouping)</v>
      </c>
      <c r="L42">
        <v>13100</v>
      </c>
      <c r="M42">
        <v>24.9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5</v>
      </c>
      <c r="W42">
        <v>5</v>
      </c>
    </row>
    <row r="43" spans="1:23" hidden="1" x14ac:dyDescent="0.3">
      <c r="A43" t="s">
        <v>187</v>
      </c>
      <c r="B43" t="s">
        <v>188</v>
      </c>
      <c r="C43" s="1" t="str">
        <f t="shared" si="5"/>
        <v>21:0010</v>
      </c>
      <c r="D43" s="1" t="str">
        <f t="shared" si="4"/>
        <v>21:0248</v>
      </c>
      <c r="E43" t="s">
        <v>189</v>
      </c>
      <c r="F43" t="s">
        <v>190</v>
      </c>
      <c r="H43">
        <v>56.964883</v>
      </c>
      <c r="I43">
        <v>-115.0571834</v>
      </c>
      <c r="J43" s="1" t="str">
        <f t="shared" si="6"/>
        <v>Heavy Mineral Concentrate (Stream)</v>
      </c>
      <c r="K43" s="1" t="str">
        <f t="shared" si="3"/>
        <v>HMC separation (KIDD grouping)</v>
      </c>
      <c r="L43">
        <v>10700</v>
      </c>
      <c r="M43">
        <v>26.7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1</v>
      </c>
      <c r="U43">
        <v>0</v>
      </c>
      <c r="V43">
        <v>0</v>
      </c>
      <c r="W43">
        <v>1</v>
      </c>
    </row>
    <row r="44" spans="1:23" hidden="1" x14ac:dyDescent="0.3">
      <c r="A44" t="s">
        <v>191</v>
      </c>
      <c r="B44" t="s">
        <v>192</v>
      </c>
      <c r="C44" s="1" t="str">
        <f t="shared" si="5"/>
        <v>21:0010</v>
      </c>
      <c r="D44" s="1" t="str">
        <f t="shared" si="4"/>
        <v>21:0248</v>
      </c>
      <c r="E44" t="s">
        <v>193</v>
      </c>
      <c r="F44" t="s">
        <v>194</v>
      </c>
      <c r="H44">
        <v>56.711239499999998</v>
      </c>
      <c r="I44">
        <v>-114.97758039999999</v>
      </c>
      <c r="J44" s="1" t="str">
        <f t="shared" si="6"/>
        <v>Heavy Mineral Concentrate (Stream)</v>
      </c>
      <c r="K44" s="1" t="str">
        <f t="shared" si="3"/>
        <v>HMC separation (KIDD grouping)</v>
      </c>
      <c r="L44">
        <v>10300</v>
      </c>
      <c r="M44">
        <v>16.5</v>
      </c>
      <c r="N44">
        <v>0</v>
      </c>
      <c r="O44">
        <v>3</v>
      </c>
      <c r="P44">
        <v>1</v>
      </c>
      <c r="Q44">
        <v>4</v>
      </c>
      <c r="R44">
        <v>0</v>
      </c>
      <c r="S44">
        <v>8</v>
      </c>
      <c r="T44">
        <v>8</v>
      </c>
      <c r="U44">
        <v>0</v>
      </c>
      <c r="V44">
        <v>0</v>
      </c>
      <c r="W44">
        <v>20</v>
      </c>
    </row>
    <row r="45" spans="1:23" hidden="1" x14ac:dyDescent="0.3">
      <c r="A45" t="s">
        <v>195</v>
      </c>
      <c r="B45" t="s">
        <v>196</v>
      </c>
      <c r="C45" s="1" t="str">
        <f t="shared" si="5"/>
        <v>21:0010</v>
      </c>
      <c r="D45" s="1" t="str">
        <f t="shared" si="4"/>
        <v>21:0248</v>
      </c>
      <c r="E45" t="s">
        <v>197</v>
      </c>
      <c r="F45" t="s">
        <v>198</v>
      </c>
      <c r="H45">
        <v>56.769761600000002</v>
      </c>
      <c r="I45">
        <v>-114.83838470000001</v>
      </c>
      <c r="J45" s="1" t="str">
        <f t="shared" si="6"/>
        <v>Heavy Mineral Concentrate (Stream)</v>
      </c>
      <c r="K45" s="1" t="str">
        <f t="shared" si="3"/>
        <v>HMC separation (KIDD grouping)</v>
      </c>
      <c r="L45">
        <v>14100</v>
      </c>
      <c r="M45">
        <v>28.6</v>
      </c>
      <c r="N45">
        <v>0</v>
      </c>
      <c r="O45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</row>
    <row r="46" spans="1:23" hidden="1" x14ac:dyDescent="0.3">
      <c r="A46" t="s">
        <v>199</v>
      </c>
      <c r="B46" t="s">
        <v>200</v>
      </c>
      <c r="C46" s="1" t="str">
        <f t="shared" si="5"/>
        <v>21:0010</v>
      </c>
      <c r="D46" s="1" t="str">
        <f t="shared" si="4"/>
        <v>21:0248</v>
      </c>
      <c r="E46" t="s">
        <v>201</v>
      </c>
      <c r="F46" t="s">
        <v>202</v>
      </c>
      <c r="H46">
        <v>56.875798699999997</v>
      </c>
      <c r="I46">
        <v>-114.7881508</v>
      </c>
      <c r="J46" s="1" t="str">
        <f t="shared" si="6"/>
        <v>Heavy Mineral Concentrate (Stream)</v>
      </c>
      <c r="K46" s="1" t="str">
        <f t="shared" si="3"/>
        <v>HMC separation (KIDD grouping)</v>
      </c>
      <c r="L46">
        <v>12900</v>
      </c>
      <c r="M46">
        <v>34.1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1</v>
      </c>
    </row>
    <row r="47" spans="1:23" hidden="1" x14ac:dyDescent="0.3">
      <c r="A47" t="s">
        <v>203</v>
      </c>
      <c r="B47" t="s">
        <v>204</v>
      </c>
      <c r="C47" s="1" t="str">
        <f t="shared" si="5"/>
        <v>21:0010</v>
      </c>
      <c r="D47" s="1" t="str">
        <f t="shared" si="4"/>
        <v>21:0248</v>
      </c>
      <c r="E47" t="s">
        <v>205</v>
      </c>
      <c r="F47" t="s">
        <v>206</v>
      </c>
      <c r="H47">
        <v>56.742771900000001</v>
      </c>
      <c r="I47">
        <v>-114.6674891</v>
      </c>
      <c r="J47" s="1" t="str">
        <f t="shared" si="6"/>
        <v>Heavy Mineral Concentrate (Stream)</v>
      </c>
      <c r="K47" s="1" t="str">
        <f t="shared" si="3"/>
        <v>HMC separation (KIDD grouping)</v>
      </c>
      <c r="L47">
        <v>10500</v>
      </c>
      <c r="M47">
        <v>34.6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</row>
    <row r="48" spans="1:23" hidden="1" x14ac:dyDescent="0.3">
      <c r="A48" t="s">
        <v>207</v>
      </c>
      <c r="B48" t="s">
        <v>208</v>
      </c>
      <c r="C48" s="1" t="str">
        <f t="shared" si="5"/>
        <v>21:0010</v>
      </c>
      <c r="D48" s="1" t="str">
        <f t="shared" si="4"/>
        <v>21:0248</v>
      </c>
      <c r="E48" t="s">
        <v>209</v>
      </c>
      <c r="F48" t="s">
        <v>210</v>
      </c>
      <c r="H48">
        <v>56.828243299999997</v>
      </c>
      <c r="I48">
        <v>-114.6240671</v>
      </c>
      <c r="J48" s="1" t="str">
        <f t="shared" si="6"/>
        <v>Heavy Mineral Concentrate (Stream)</v>
      </c>
      <c r="K48" s="1" t="str">
        <f t="shared" si="3"/>
        <v>HMC separation (KIDD grouping)</v>
      </c>
      <c r="L48">
        <v>11300</v>
      </c>
      <c r="M48">
        <v>25.4</v>
      </c>
      <c r="N48">
        <v>0</v>
      </c>
      <c r="O48">
        <v>1</v>
      </c>
      <c r="P48">
        <v>0</v>
      </c>
      <c r="Q48">
        <v>1</v>
      </c>
      <c r="R48">
        <v>0</v>
      </c>
      <c r="S48">
        <v>3</v>
      </c>
      <c r="T48">
        <v>0</v>
      </c>
      <c r="U48">
        <v>0</v>
      </c>
      <c r="V48">
        <v>1</v>
      </c>
      <c r="W48">
        <v>5</v>
      </c>
    </row>
    <row r="49" spans="1:23" hidden="1" x14ac:dyDescent="0.3">
      <c r="A49" t="s">
        <v>211</v>
      </c>
      <c r="B49" t="s">
        <v>212</v>
      </c>
      <c r="C49" s="1" t="str">
        <f t="shared" si="5"/>
        <v>21:0010</v>
      </c>
      <c r="D49" s="1" t="str">
        <f t="shared" si="4"/>
        <v>21:0248</v>
      </c>
      <c r="E49" t="s">
        <v>213</v>
      </c>
      <c r="F49" t="s">
        <v>214</v>
      </c>
      <c r="H49">
        <v>56.606669500000002</v>
      </c>
      <c r="I49">
        <v>-115.8044907</v>
      </c>
      <c r="J49" s="1" t="str">
        <f t="shared" si="6"/>
        <v>Heavy Mineral Concentrate (Stream)</v>
      </c>
      <c r="K49" s="1" t="str">
        <f t="shared" si="3"/>
        <v>HMC separation (KIDD grouping)</v>
      </c>
      <c r="L49">
        <v>25600</v>
      </c>
      <c r="M49">
        <v>16.3</v>
      </c>
      <c r="N49">
        <v>0</v>
      </c>
      <c r="O49">
        <v>7</v>
      </c>
      <c r="P49">
        <v>1</v>
      </c>
      <c r="Q49">
        <v>8</v>
      </c>
      <c r="R49">
        <v>0</v>
      </c>
      <c r="S49">
        <v>0</v>
      </c>
      <c r="T49">
        <v>0</v>
      </c>
      <c r="U49">
        <v>0</v>
      </c>
      <c r="V49">
        <v>2</v>
      </c>
      <c r="W49">
        <v>10</v>
      </c>
    </row>
    <row r="50" spans="1:23" hidden="1" x14ac:dyDescent="0.3">
      <c r="A50" t="s">
        <v>215</v>
      </c>
      <c r="B50" t="s">
        <v>216</v>
      </c>
      <c r="C50" s="1" t="str">
        <f t="shared" si="5"/>
        <v>21:0010</v>
      </c>
      <c r="D50" s="1" t="str">
        <f t="shared" si="4"/>
        <v>21:0248</v>
      </c>
      <c r="E50" t="s">
        <v>217</v>
      </c>
      <c r="F50" t="s">
        <v>218</v>
      </c>
      <c r="H50">
        <v>56.966084799999997</v>
      </c>
      <c r="I50">
        <v>-115.9453673</v>
      </c>
      <c r="J50" s="1" t="str">
        <f t="shared" si="6"/>
        <v>Heavy Mineral Concentrate (Stream)</v>
      </c>
      <c r="K50" s="1" t="str">
        <f t="shared" si="3"/>
        <v>HMC separation (KIDD grouping)</v>
      </c>
      <c r="L50">
        <v>14200</v>
      </c>
      <c r="M50">
        <v>31.8</v>
      </c>
      <c r="N50">
        <v>0</v>
      </c>
      <c r="O50">
        <v>2</v>
      </c>
      <c r="P50">
        <v>0</v>
      </c>
      <c r="Q50">
        <v>2</v>
      </c>
      <c r="R50">
        <v>1</v>
      </c>
      <c r="S50">
        <v>0</v>
      </c>
      <c r="T50">
        <v>0</v>
      </c>
      <c r="U50">
        <v>0</v>
      </c>
      <c r="V50">
        <v>0</v>
      </c>
      <c r="W50">
        <v>3</v>
      </c>
    </row>
    <row r="51" spans="1:23" hidden="1" x14ac:dyDescent="0.3">
      <c r="A51" t="s">
        <v>219</v>
      </c>
      <c r="B51" t="s">
        <v>220</v>
      </c>
      <c r="C51" s="1" t="str">
        <f t="shared" si="5"/>
        <v>21:0010</v>
      </c>
      <c r="D51" s="1" t="str">
        <f t="shared" si="4"/>
        <v>21:0248</v>
      </c>
      <c r="E51" t="s">
        <v>221</v>
      </c>
      <c r="F51" t="s">
        <v>222</v>
      </c>
      <c r="H51">
        <v>56.969068100000001</v>
      </c>
      <c r="I51">
        <v>-115.95184620000001</v>
      </c>
      <c r="J51" s="1" t="str">
        <f t="shared" si="6"/>
        <v>Heavy Mineral Concentrate (Stream)</v>
      </c>
      <c r="K51" s="1" t="str">
        <f t="shared" si="3"/>
        <v>HMC separation (KIDD grouping)</v>
      </c>
      <c r="L51">
        <v>12800</v>
      </c>
      <c r="M51">
        <v>27.6</v>
      </c>
      <c r="N51">
        <v>0</v>
      </c>
      <c r="O51">
        <v>1</v>
      </c>
      <c r="P51">
        <v>0</v>
      </c>
      <c r="Q51">
        <v>1</v>
      </c>
      <c r="R51">
        <v>0</v>
      </c>
      <c r="S51">
        <v>1</v>
      </c>
      <c r="T51">
        <v>0</v>
      </c>
      <c r="U51">
        <v>0</v>
      </c>
      <c r="V51">
        <v>0</v>
      </c>
      <c r="W51">
        <v>2</v>
      </c>
    </row>
    <row r="52" spans="1:23" hidden="1" x14ac:dyDescent="0.3">
      <c r="A52" t="s">
        <v>223</v>
      </c>
      <c r="B52" t="s">
        <v>224</v>
      </c>
      <c r="C52" s="1" t="str">
        <f t="shared" si="5"/>
        <v>21:0010</v>
      </c>
      <c r="D52" s="1" t="str">
        <f t="shared" si="4"/>
        <v>21:0248</v>
      </c>
      <c r="E52" t="s">
        <v>225</v>
      </c>
      <c r="F52" t="s">
        <v>226</v>
      </c>
      <c r="H52">
        <v>57.003137899999999</v>
      </c>
      <c r="I52">
        <v>-116.0130905</v>
      </c>
      <c r="J52" s="1" t="str">
        <f t="shared" si="6"/>
        <v>Heavy Mineral Concentrate (Stream)</v>
      </c>
      <c r="K52" s="1" t="str">
        <f t="shared" si="3"/>
        <v>HMC separation (KIDD grouping)</v>
      </c>
      <c r="L52">
        <v>14700</v>
      </c>
      <c r="M52">
        <v>30.7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</row>
    <row r="53" spans="1:23" hidden="1" x14ac:dyDescent="0.3">
      <c r="A53" t="s">
        <v>227</v>
      </c>
      <c r="B53" t="s">
        <v>228</v>
      </c>
      <c r="C53" s="1" t="str">
        <f t="shared" si="5"/>
        <v>21:0010</v>
      </c>
      <c r="D53" s="1" t="str">
        <f t="shared" si="4"/>
        <v>21:0248</v>
      </c>
      <c r="E53" t="s">
        <v>229</v>
      </c>
      <c r="F53" t="s">
        <v>230</v>
      </c>
      <c r="H53">
        <v>56.953516499999999</v>
      </c>
      <c r="I53">
        <v>-115.7156021</v>
      </c>
      <c r="J53" s="1" t="str">
        <f t="shared" si="6"/>
        <v>Heavy Mineral Concentrate (Stream)</v>
      </c>
      <c r="K53" s="1" t="str">
        <f t="shared" si="3"/>
        <v>HMC separation (KIDD grouping)</v>
      </c>
      <c r="L53">
        <v>24000</v>
      </c>
      <c r="M53">
        <v>8.3000000000000007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</row>
    <row r="54" spans="1:23" hidden="1" x14ac:dyDescent="0.3">
      <c r="A54" t="s">
        <v>231</v>
      </c>
      <c r="B54" t="s">
        <v>232</v>
      </c>
      <c r="C54" s="1" t="str">
        <f t="shared" si="5"/>
        <v>21:0010</v>
      </c>
      <c r="D54" s="1" t="str">
        <f t="shared" si="4"/>
        <v>21:0248</v>
      </c>
      <c r="E54" t="s">
        <v>233</v>
      </c>
      <c r="F54" t="s">
        <v>234</v>
      </c>
      <c r="H54">
        <v>56.913494399999998</v>
      </c>
      <c r="I54">
        <v>-115.59941790000001</v>
      </c>
      <c r="J54" s="1" t="str">
        <f t="shared" si="6"/>
        <v>Heavy Mineral Concentrate (Stream)</v>
      </c>
      <c r="K54" s="1" t="str">
        <f t="shared" si="3"/>
        <v>HMC separation (KIDD grouping)</v>
      </c>
      <c r="L54">
        <v>17800</v>
      </c>
      <c r="M54">
        <v>4.9000000000000004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10</v>
      </c>
      <c r="W54">
        <v>10</v>
      </c>
    </row>
    <row r="55" spans="1:23" hidden="1" x14ac:dyDescent="0.3">
      <c r="A55" t="s">
        <v>235</v>
      </c>
      <c r="B55" t="s">
        <v>236</v>
      </c>
      <c r="C55" s="1" t="str">
        <f t="shared" si="5"/>
        <v>21:0010</v>
      </c>
      <c r="D55" s="1" t="str">
        <f t="shared" si="4"/>
        <v>21:0248</v>
      </c>
      <c r="E55" t="s">
        <v>237</v>
      </c>
      <c r="F55" t="s">
        <v>238</v>
      </c>
      <c r="H55">
        <v>56.864669599999999</v>
      </c>
      <c r="I55">
        <v>-115.6078708</v>
      </c>
      <c r="J55" s="1" t="str">
        <f t="shared" si="6"/>
        <v>Heavy Mineral Concentrate (Stream)</v>
      </c>
      <c r="K55" s="1" t="str">
        <f t="shared" si="3"/>
        <v>HMC separation (KIDD grouping)</v>
      </c>
      <c r="L55">
        <v>16600</v>
      </c>
      <c r="M55">
        <v>16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74</v>
      </c>
      <c r="W55">
        <v>74</v>
      </c>
    </row>
    <row r="56" spans="1:23" hidden="1" x14ac:dyDescent="0.3">
      <c r="A56" t="s">
        <v>239</v>
      </c>
      <c r="B56" t="s">
        <v>240</v>
      </c>
      <c r="C56" s="1" t="str">
        <f t="shared" si="5"/>
        <v>21:0010</v>
      </c>
      <c r="D56" s="1" t="str">
        <f t="shared" si="4"/>
        <v>21:0248</v>
      </c>
      <c r="E56" t="s">
        <v>241</v>
      </c>
      <c r="F56" t="s">
        <v>242</v>
      </c>
      <c r="H56">
        <v>56.8149181</v>
      </c>
      <c r="I56">
        <v>-115.5577171</v>
      </c>
      <c r="J56" s="1" t="str">
        <f t="shared" si="6"/>
        <v>Heavy Mineral Concentrate (Stream)</v>
      </c>
      <c r="K56" s="1" t="str">
        <f t="shared" si="3"/>
        <v>HMC separation (KIDD grouping)</v>
      </c>
      <c r="L56">
        <v>18000</v>
      </c>
      <c r="M56">
        <v>10.3</v>
      </c>
      <c r="N56">
        <v>0</v>
      </c>
      <c r="O56">
        <v>10</v>
      </c>
      <c r="P56">
        <v>0</v>
      </c>
      <c r="Q56">
        <v>10</v>
      </c>
      <c r="R56">
        <v>0</v>
      </c>
      <c r="S56">
        <v>0</v>
      </c>
      <c r="T56">
        <v>0</v>
      </c>
      <c r="U56">
        <v>0</v>
      </c>
      <c r="V56">
        <v>0</v>
      </c>
      <c r="W56">
        <v>10</v>
      </c>
    </row>
    <row r="57" spans="1:23" hidden="1" x14ac:dyDescent="0.3">
      <c r="A57" t="s">
        <v>243</v>
      </c>
      <c r="B57" t="s">
        <v>244</v>
      </c>
      <c r="C57" s="1" t="str">
        <f t="shared" si="5"/>
        <v>21:0010</v>
      </c>
      <c r="D57" s="1" t="str">
        <f t="shared" si="4"/>
        <v>21:0248</v>
      </c>
      <c r="E57" t="s">
        <v>245</v>
      </c>
      <c r="F57" t="s">
        <v>246</v>
      </c>
      <c r="H57">
        <v>56.794152400000002</v>
      </c>
      <c r="I57">
        <v>-115.72827580000001</v>
      </c>
      <c r="J57" s="1" t="str">
        <f t="shared" si="6"/>
        <v>Heavy Mineral Concentrate (Stream)</v>
      </c>
      <c r="K57" s="1" t="str">
        <f t="shared" si="3"/>
        <v>HMC separation (KIDD grouping)</v>
      </c>
      <c r="L57">
        <v>17200</v>
      </c>
      <c r="M57">
        <v>127.4</v>
      </c>
      <c r="N57">
        <v>0</v>
      </c>
      <c r="O57">
        <v>91</v>
      </c>
      <c r="P57">
        <v>2</v>
      </c>
      <c r="Q57">
        <v>93</v>
      </c>
      <c r="R57">
        <v>0</v>
      </c>
      <c r="S57">
        <v>122</v>
      </c>
      <c r="T57">
        <v>0</v>
      </c>
      <c r="U57">
        <v>0</v>
      </c>
      <c r="V57">
        <v>4</v>
      </c>
      <c r="W57">
        <v>219</v>
      </c>
    </row>
    <row r="58" spans="1:23" hidden="1" x14ac:dyDescent="0.3">
      <c r="A58" t="s">
        <v>247</v>
      </c>
      <c r="B58" t="s">
        <v>248</v>
      </c>
      <c r="C58" s="1" t="str">
        <f t="shared" si="5"/>
        <v>21:0010</v>
      </c>
      <c r="D58" s="1" t="str">
        <f t="shared" si="4"/>
        <v>21:0248</v>
      </c>
      <c r="E58" t="s">
        <v>249</v>
      </c>
      <c r="F58" t="s">
        <v>250</v>
      </c>
      <c r="H58">
        <v>56.818318599999998</v>
      </c>
      <c r="I58">
        <v>-115.8299567</v>
      </c>
      <c r="J58" s="1" t="str">
        <f t="shared" si="6"/>
        <v>Heavy Mineral Concentrate (Stream)</v>
      </c>
      <c r="K58" s="1" t="str">
        <f t="shared" si="3"/>
        <v>HMC separation (KIDD grouping)</v>
      </c>
      <c r="L58">
        <v>17900</v>
      </c>
      <c r="M58">
        <v>101.9</v>
      </c>
      <c r="N58">
        <v>0</v>
      </c>
      <c r="O58">
        <v>82</v>
      </c>
      <c r="P58">
        <v>1</v>
      </c>
      <c r="Q58">
        <v>83</v>
      </c>
      <c r="R58">
        <v>0</v>
      </c>
      <c r="S58">
        <v>98</v>
      </c>
      <c r="T58">
        <v>1</v>
      </c>
      <c r="U58">
        <v>0</v>
      </c>
      <c r="V58">
        <v>3</v>
      </c>
      <c r="W58">
        <v>185</v>
      </c>
    </row>
    <row r="59" spans="1:23" hidden="1" x14ac:dyDescent="0.3">
      <c r="A59" t="s">
        <v>251</v>
      </c>
      <c r="B59" t="s">
        <v>252</v>
      </c>
      <c r="C59" s="1" t="str">
        <f t="shared" si="5"/>
        <v>21:0010</v>
      </c>
      <c r="D59" s="1" t="str">
        <f t="shared" si="4"/>
        <v>21:0248</v>
      </c>
      <c r="E59" t="s">
        <v>253</v>
      </c>
      <c r="F59" t="s">
        <v>254</v>
      </c>
      <c r="H59">
        <v>56.795997999999997</v>
      </c>
      <c r="I59">
        <v>-115.8749771</v>
      </c>
      <c r="J59" s="1" t="str">
        <f t="shared" si="6"/>
        <v>Heavy Mineral Concentrate (Stream)</v>
      </c>
      <c r="K59" s="1" t="str">
        <f t="shared" si="3"/>
        <v>HMC separation (KIDD grouping)</v>
      </c>
      <c r="L59">
        <v>13000</v>
      </c>
      <c r="M59">
        <v>47.7</v>
      </c>
      <c r="N59">
        <v>0</v>
      </c>
      <c r="O59">
        <v>40</v>
      </c>
      <c r="P59">
        <v>4</v>
      </c>
      <c r="Q59">
        <v>44</v>
      </c>
      <c r="R59">
        <v>1</v>
      </c>
      <c r="S59">
        <v>88</v>
      </c>
      <c r="T59">
        <v>0</v>
      </c>
      <c r="U59">
        <v>0</v>
      </c>
      <c r="V59">
        <v>8</v>
      </c>
      <c r="W59">
        <v>141</v>
      </c>
    </row>
    <row r="60" spans="1:23" hidden="1" x14ac:dyDescent="0.3">
      <c r="A60" t="s">
        <v>255</v>
      </c>
      <c r="B60" t="s">
        <v>256</v>
      </c>
      <c r="C60" s="1" t="str">
        <f t="shared" si="5"/>
        <v>21:0010</v>
      </c>
      <c r="D60" s="1" t="str">
        <f t="shared" si="4"/>
        <v>21:0248</v>
      </c>
      <c r="E60" t="s">
        <v>257</v>
      </c>
      <c r="F60" t="s">
        <v>258</v>
      </c>
      <c r="H60">
        <v>56.815443500000001</v>
      </c>
      <c r="I60">
        <v>-115.8118614</v>
      </c>
      <c r="J60" s="1" t="str">
        <f t="shared" si="6"/>
        <v>Heavy Mineral Concentrate (Stream)</v>
      </c>
      <c r="K60" s="1" t="str">
        <f t="shared" si="3"/>
        <v>HMC separation (KIDD grouping)</v>
      </c>
      <c r="L60">
        <v>11300</v>
      </c>
      <c r="M60">
        <v>27.6</v>
      </c>
      <c r="N60">
        <v>0</v>
      </c>
      <c r="O60">
        <v>135</v>
      </c>
      <c r="P60">
        <v>0</v>
      </c>
      <c r="Q60">
        <v>135</v>
      </c>
      <c r="R60">
        <v>3</v>
      </c>
      <c r="S60">
        <v>552</v>
      </c>
      <c r="T60">
        <v>1</v>
      </c>
      <c r="U60">
        <v>0</v>
      </c>
      <c r="V60">
        <v>4</v>
      </c>
      <c r="W60">
        <v>695</v>
      </c>
    </row>
    <row r="61" spans="1:23" hidden="1" x14ac:dyDescent="0.3">
      <c r="A61" t="s">
        <v>259</v>
      </c>
      <c r="B61" t="s">
        <v>260</v>
      </c>
      <c r="C61" s="1" t="str">
        <f t="shared" si="5"/>
        <v>21:0010</v>
      </c>
      <c r="D61" s="1" t="str">
        <f t="shared" si="4"/>
        <v>21:0248</v>
      </c>
      <c r="E61" t="s">
        <v>261</v>
      </c>
      <c r="F61" t="s">
        <v>262</v>
      </c>
      <c r="H61">
        <v>56.824036599999999</v>
      </c>
      <c r="I61">
        <v>-115.8170788</v>
      </c>
      <c r="J61" s="1" t="str">
        <f t="shared" si="6"/>
        <v>Heavy Mineral Concentrate (Stream)</v>
      </c>
      <c r="K61" s="1" t="str">
        <f t="shared" si="3"/>
        <v>HMC separation (KIDD grouping)</v>
      </c>
      <c r="L61">
        <v>20000</v>
      </c>
      <c r="M61">
        <v>47.5</v>
      </c>
      <c r="N61">
        <v>0</v>
      </c>
      <c r="O61">
        <v>288</v>
      </c>
      <c r="P61">
        <v>2</v>
      </c>
      <c r="Q61">
        <v>290</v>
      </c>
      <c r="R61">
        <v>1</v>
      </c>
      <c r="S61">
        <v>553</v>
      </c>
      <c r="T61">
        <v>1</v>
      </c>
      <c r="U61">
        <v>0</v>
      </c>
      <c r="V61">
        <v>6</v>
      </c>
      <c r="W61">
        <v>851</v>
      </c>
    </row>
    <row r="62" spans="1:23" hidden="1" x14ac:dyDescent="0.3">
      <c r="A62" t="s">
        <v>263</v>
      </c>
      <c r="B62" t="s">
        <v>264</v>
      </c>
      <c r="C62" s="1" t="str">
        <f t="shared" si="5"/>
        <v>21:0010</v>
      </c>
      <c r="D62" s="1" t="str">
        <f t="shared" si="4"/>
        <v>21:0248</v>
      </c>
      <c r="E62" t="s">
        <v>265</v>
      </c>
      <c r="F62" t="s">
        <v>266</v>
      </c>
      <c r="H62">
        <v>56.812793499999998</v>
      </c>
      <c r="I62">
        <v>-115.65291000000001</v>
      </c>
      <c r="J62" s="1" t="str">
        <f t="shared" si="6"/>
        <v>Heavy Mineral Concentrate (Stream)</v>
      </c>
      <c r="K62" s="1" t="str">
        <f t="shared" si="3"/>
        <v>HMC separation (KIDD grouping)</v>
      </c>
      <c r="L62">
        <v>13500</v>
      </c>
      <c r="M62">
        <v>30.4</v>
      </c>
      <c r="N62">
        <v>0</v>
      </c>
      <c r="O62">
        <v>38</v>
      </c>
      <c r="P62">
        <v>0</v>
      </c>
      <c r="Q62">
        <v>38</v>
      </c>
      <c r="R62">
        <v>0</v>
      </c>
      <c r="S62">
        <v>0</v>
      </c>
      <c r="T62">
        <v>0</v>
      </c>
      <c r="U62">
        <v>0</v>
      </c>
      <c r="V62">
        <v>11</v>
      </c>
      <c r="W62">
        <v>49</v>
      </c>
    </row>
    <row r="63" spans="1:23" hidden="1" x14ac:dyDescent="0.3">
      <c r="A63" t="s">
        <v>267</v>
      </c>
      <c r="B63" t="s">
        <v>268</v>
      </c>
      <c r="C63" s="1" t="str">
        <f t="shared" si="5"/>
        <v>21:0010</v>
      </c>
      <c r="D63" s="1" t="str">
        <f t="shared" ref="D63:D94" si="7">HYPERLINK("https://geochem.nrcan.gc.ca/cdogs/content/svy/svy210248_e.htm", "21:0248")</f>
        <v>21:0248</v>
      </c>
      <c r="E63" t="s">
        <v>269</v>
      </c>
      <c r="F63" t="s">
        <v>270</v>
      </c>
      <c r="H63">
        <v>56.779765599999998</v>
      </c>
      <c r="I63">
        <v>-115.7827429</v>
      </c>
      <c r="J63" s="1" t="str">
        <f t="shared" si="6"/>
        <v>Heavy Mineral Concentrate (Stream)</v>
      </c>
      <c r="K63" s="1" t="str">
        <f t="shared" si="3"/>
        <v>HMC separation (KIDD grouping)</v>
      </c>
      <c r="L63">
        <v>14400</v>
      </c>
      <c r="M63">
        <v>32.200000000000003</v>
      </c>
      <c r="N63">
        <v>0</v>
      </c>
      <c r="O63">
        <v>2</v>
      </c>
      <c r="P63">
        <v>0</v>
      </c>
      <c r="Q63">
        <v>2</v>
      </c>
      <c r="R63">
        <v>0</v>
      </c>
      <c r="S63">
        <v>0</v>
      </c>
      <c r="T63">
        <v>0</v>
      </c>
      <c r="U63">
        <v>0</v>
      </c>
      <c r="V63">
        <v>2</v>
      </c>
      <c r="W63">
        <v>4</v>
      </c>
    </row>
    <row r="64" spans="1:23" hidden="1" x14ac:dyDescent="0.3">
      <c r="A64" t="s">
        <v>271</v>
      </c>
      <c r="B64" t="s">
        <v>272</v>
      </c>
      <c r="C64" s="1" t="str">
        <f t="shared" si="5"/>
        <v>21:0010</v>
      </c>
      <c r="D64" s="1" t="str">
        <f t="shared" si="7"/>
        <v>21:0248</v>
      </c>
      <c r="E64" t="s">
        <v>273</v>
      </c>
      <c r="F64" t="s">
        <v>274</v>
      </c>
      <c r="H64">
        <v>56.791700300000002</v>
      </c>
      <c r="I64">
        <v>-115.6842827</v>
      </c>
      <c r="J64" s="1" t="str">
        <f t="shared" si="6"/>
        <v>Heavy Mineral Concentrate (Stream)</v>
      </c>
      <c r="K64" s="1" t="str">
        <f t="shared" si="3"/>
        <v>HMC separation (KIDD grouping)</v>
      </c>
      <c r="L64">
        <v>11400</v>
      </c>
      <c r="M64">
        <v>18.8</v>
      </c>
      <c r="N64">
        <v>0</v>
      </c>
      <c r="O64">
        <v>27</v>
      </c>
      <c r="P64">
        <v>1</v>
      </c>
      <c r="Q64">
        <v>28</v>
      </c>
      <c r="R64">
        <v>3</v>
      </c>
      <c r="S64">
        <v>16</v>
      </c>
      <c r="T64">
        <v>0</v>
      </c>
      <c r="U64">
        <v>0</v>
      </c>
      <c r="V64">
        <v>9</v>
      </c>
      <c r="W64">
        <v>56</v>
      </c>
    </row>
    <row r="65" spans="1:23" hidden="1" x14ac:dyDescent="0.3">
      <c r="A65" t="s">
        <v>275</v>
      </c>
      <c r="B65" t="s">
        <v>276</v>
      </c>
      <c r="C65" s="1" t="str">
        <f t="shared" si="5"/>
        <v>21:0010</v>
      </c>
      <c r="D65" s="1" t="str">
        <f t="shared" si="7"/>
        <v>21:0248</v>
      </c>
      <c r="E65" t="s">
        <v>277</v>
      </c>
      <c r="F65" t="s">
        <v>278</v>
      </c>
      <c r="H65">
        <v>56.921374200000002</v>
      </c>
      <c r="I65">
        <v>-115.277175</v>
      </c>
      <c r="J65" s="1" t="str">
        <f t="shared" si="6"/>
        <v>Heavy Mineral Concentrate (Stream)</v>
      </c>
      <c r="K65" s="1" t="str">
        <f t="shared" si="3"/>
        <v>HMC separation (KIDD grouping)</v>
      </c>
      <c r="L65">
        <v>15200</v>
      </c>
      <c r="M65">
        <v>23.3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</row>
    <row r="66" spans="1:23" hidden="1" x14ac:dyDescent="0.3">
      <c r="A66" t="s">
        <v>279</v>
      </c>
      <c r="B66" t="s">
        <v>280</v>
      </c>
      <c r="C66" s="1" t="str">
        <f t="shared" ref="C66:C97" si="8">HYPERLINK("https://geochem.nrcan.gc.ca/cdogs/content/bdl/bdl210010_e.htm", "21:0010")</f>
        <v>21:0010</v>
      </c>
      <c r="D66" s="1" t="str">
        <f t="shared" si="7"/>
        <v>21:0248</v>
      </c>
      <c r="E66" t="s">
        <v>281</v>
      </c>
      <c r="F66" t="s">
        <v>282</v>
      </c>
      <c r="H66">
        <v>56.976676400000002</v>
      </c>
      <c r="I66">
        <v>-116.09947630000001</v>
      </c>
      <c r="J66" s="1" t="str">
        <f t="shared" ref="J66:J97" si="9">HYPERLINK("https://geochem.nrcan.gc.ca/cdogs/content/kwd/kwd020039_e.htm", "Heavy Mineral Concentrate (Stream)")</f>
        <v>Heavy Mineral Concentrate (Stream)</v>
      </c>
      <c r="K66" s="1" t="str">
        <f t="shared" ref="K66:K129" si="10">HYPERLINK("https://geochem.nrcan.gc.ca/cdogs/content/kwd/kwd080046_e.htm", "HMC separation (KIDD grouping)")</f>
        <v>HMC separation (KIDD grouping)</v>
      </c>
      <c r="L66">
        <v>14300</v>
      </c>
      <c r="M66">
        <v>77.400000000000006</v>
      </c>
      <c r="N66">
        <v>0</v>
      </c>
      <c r="O66">
        <v>0</v>
      </c>
      <c r="P66">
        <v>0</v>
      </c>
      <c r="Q66">
        <v>0</v>
      </c>
      <c r="R66">
        <v>0</v>
      </c>
      <c r="S66">
        <v>34</v>
      </c>
      <c r="T66">
        <v>0</v>
      </c>
      <c r="U66">
        <v>0</v>
      </c>
      <c r="V66">
        <v>0</v>
      </c>
      <c r="W66">
        <v>34</v>
      </c>
    </row>
    <row r="67" spans="1:23" hidden="1" x14ac:dyDescent="0.3">
      <c r="A67" t="s">
        <v>283</v>
      </c>
      <c r="B67" t="s">
        <v>284</v>
      </c>
      <c r="C67" s="1" t="str">
        <f t="shared" si="8"/>
        <v>21:0010</v>
      </c>
      <c r="D67" s="1" t="str">
        <f t="shared" si="7"/>
        <v>21:0248</v>
      </c>
      <c r="E67" t="s">
        <v>285</v>
      </c>
      <c r="F67" t="s">
        <v>286</v>
      </c>
      <c r="H67">
        <v>56.924413399999999</v>
      </c>
      <c r="I67">
        <v>-116.20218920000001</v>
      </c>
      <c r="J67" s="1" t="str">
        <f t="shared" si="9"/>
        <v>Heavy Mineral Concentrate (Stream)</v>
      </c>
      <c r="K67" s="1" t="str">
        <f t="shared" si="10"/>
        <v>HMC separation (KIDD grouping)</v>
      </c>
      <c r="L67">
        <v>14000</v>
      </c>
      <c r="M67">
        <v>56.5</v>
      </c>
      <c r="N67">
        <v>0</v>
      </c>
      <c r="O67">
        <v>6</v>
      </c>
      <c r="P67">
        <v>0</v>
      </c>
      <c r="Q67">
        <v>6</v>
      </c>
      <c r="R67">
        <v>0</v>
      </c>
      <c r="S67">
        <v>11</v>
      </c>
      <c r="T67">
        <v>0</v>
      </c>
      <c r="U67">
        <v>0</v>
      </c>
      <c r="V67">
        <v>0</v>
      </c>
      <c r="W67">
        <v>17</v>
      </c>
    </row>
    <row r="68" spans="1:23" hidden="1" x14ac:dyDescent="0.3">
      <c r="A68" t="s">
        <v>287</v>
      </c>
      <c r="B68" t="s">
        <v>288</v>
      </c>
      <c r="C68" s="1" t="str">
        <f t="shared" si="8"/>
        <v>21:0010</v>
      </c>
      <c r="D68" s="1" t="str">
        <f t="shared" si="7"/>
        <v>21:0248</v>
      </c>
      <c r="E68" t="s">
        <v>289</v>
      </c>
      <c r="F68" t="s">
        <v>290</v>
      </c>
      <c r="H68">
        <v>56.8172937</v>
      </c>
      <c r="I68">
        <v>-116.18631670000001</v>
      </c>
      <c r="J68" s="1" t="str">
        <f t="shared" si="9"/>
        <v>Heavy Mineral Concentrate (Stream)</v>
      </c>
      <c r="K68" s="1" t="str">
        <f t="shared" si="10"/>
        <v>HMC separation (KIDD grouping)</v>
      </c>
      <c r="L68">
        <v>13200</v>
      </c>
      <c r="M68">
        <v>13</v>
      </c>
      <c r="N68">
        <v>0</v>
      </c>
      <c r="O68">
        <v>28</v>
      </c>
      <c r="P68">
        <v>0</v>
      </c>
      <c r="Q68">
        <v>28</v>
      </c>
      <c r="R68">
        <v>0</v>
      </c>
      <c r="S68">
        <v>79</v>
      </c>
      <c r="T68">
        <v>0</v>
      </c>
      <c r="U68">
        <v>0</v>
      </c>
      <c r="V68">
        <v>0</v>
      </c>
      <c r="W68">
        <v>107</v>
      </c>
    </row>
    <row r="69" spans="1:23" hidden="1" x14ac:dyDescent="0.3">
      <c r="A69" t="s">
        <v>291</v>
      </c>
      <c r="B69" t="s">
        <v>292</v>
      </c>
      <c r="C69" s="1" t="str">
        <f t="shared" si="8"/>
        <v>21:0010</v>
      </c>
      <c r="D69" s="1" t="str">
        <f t="shared" si="7"/>
        <v>21:0248</v>
      </c>
      <c r="E69" t="s">
        <v>293</v>
      </c>
      <c r="F69" t="s">
        <v>294</v>
      </c>
      <c r="H69">
        <v>56.756690800000001</v>
      </c>
      <c r="I69">
        <v>-116.19481020000001</v>
      </c>
      <c r="J69" s="1" t="str">
        <f t="shared" si="9"/>
        <v>Heavy Mineral Concentrate (Stream)</v>
      </c>
      <c r="K69" s="1" t="str">
        <f t="shared" si="10"/>
        <v>HMC separation (KIDD grouping)</v>
      </c>
      <c r="L69">
        <v>19900</v>
      </c>
      <c r="M69">
        <v>17.2</v>
      </c>
      <c r="N69">
        <v>0</v>
      </c>
      <c r="O69">
        <v>9</v>
      </c>
      <c r="P69">
        <v>0</v>
      </c>
      <c r="Q69">
        <v>9</v>
      </c>
      <c r="R69">
        <v>1</v>
      </c>
      <c r="S69">
        <v>4</v>
      </c>
      <c r="T69">
        <v>0</v>
      </c>
      <c r="U69">
        <v>0</v>
      </c>
      <c r="V69">
        <v>5</v>
      </c>
      <c r="W69">
        <v>19</v>
      </c>
    </row>
    <row r="70" spans="1:23" hidden="1" x14ac:dyDescent="0.3">
      <c r="A70" t="s">
        <v>295</v>
      </c>
      <c r="B70" t="s">
        <v>296</v>
      </c>
      <c r="C70" s="1" t="str">
        <f t="shared" si="8"/>
        <v>21:0010</v>
      </c>
      <c r="D70" s="1" t="str">
        <f t="shared" si="7"/>
        <v>21:0248</v>
      </c>
      <c r="E70" t="s">
        <v>297</v>
      </c>
      <c r="F70" t="s">
        <v>298</v>
      </c>
      <c r="H70">
        <v>56.932742699999999</v>
      </c>
      <c r="I70">
        <v>-116.03560659999999</v>
      </c>
      <c r="J70" s="1" t="str">
        <f t="shared" si="9"/>
        <v>Heavy Mineral Concentrate (Stream)</v>
      </c>
      <c r="K70" s="1" t="str">
        <f t="shared" si="10"/>
        <v>HMC separation (KIDD grouping)</v>
      </c>
      <c r="L70">
        <v>14000</v>
      </c>
      <c r="M70">
        <v>93.8</v>
      </c>
      <c r="N70">
        <v>0</v>
      </c>
      <c r="O70">
        <v>1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</row>
    <row r="71" spans="1:23" hidden="1" x14ac:dyDescent="0.3">
      <c r="A71" t="s">
        <v>299</v>
      </c>
      <c r="B71" t="s">
        <v>300</v>
      </c>
      <c r="C71" s="1" t="str">
        <f t="shared" si="8"/>
        <v>21:0010</v>
      </c>
      <c r="D71" s="1" t="str">
        <f t="shared" si="7"/>
        <v>21:0248</v>
      </c>
      <c r="E71" t="s">
        <v>301</v>
      </c>
      <c r="F71" t="s">
        <v>302</v>
      </c>
      <c r="H71">
        <v>56.803760699999998</v>
      </c>
      <c r="I71">
        <v>-116.0081016</v>
      </c>
      <c r="J71" s="1" t="str">
        <f t="shared" si="9"/>
        <v>Heavy Mineral Concentrate (Stream)</v>
      </c>
      <c r="K71" s="1" t="str">
        <f t="shared" si="10"/>
        <v>HMC separation (KIDD grouping)</v>
      </c>
      <c r="L71">
        <v>15100</v>
      </c>
      <c r="M71">
        <v>31.6</v>
      </c>
      <c r="N71">
        <v>0</v>
      </c>
      <c r="O71">
        <v>116</v>
      </c>
      <c r="P71">
        <v>2</v>
      </c>
      <c r="Q71">
        <v>118</v>
      </c>
      <c r="R71">
        <v>5</v>
      </c>
      <c r="S71">
        <v>145</v>
      </c>
      <c r="T71">
        <v>0</v>
      </c>
      <c r="U71">
        <v>0</v>
      </c>
      <c r="V71">
        <v>10</v>
      </c>
      <c r="W71">
        <v>278</v>
      </c>
    </row>
    <row r="72" spans="1:23" hidden="1" x14ac:dyDescent="0.3">
      <c r="A72" t="s">
        <v>303</v>
      </c>
      <c r="B72" t="s">
        <v>304</v>
      </c>
      <c r="C72" s="1" t="str">
        <f t="shared" si="8"/>
        <v>21:0010</v>
      </c>
      <c r="D72" s="1" t="str">
        <f t="shared" si="7"/>
        <v>21:0248</v>
      </c>
      <c r="E72" t="s">
        <v>305</v>
      </c>
      <c r="F72" t="s">
        <v>306</v>
      </c>
      <c r="H72">
        <v>57.078394899999999</v>
      </c>
      <c r="I72">
        <v>-116.176928</v>
      </c>
      <c r="J72" s="1" t="str">
        <f t="shared" si="9"/>
        <v>Heavy Mineral Concentrate (Stream)</v>
      </c>
      <c r="K72" s="1" t="str">
        <f t="shared" si="10"/>
        <v>HMC separation (KIDD grouping)</v>
      </c>
      <c r="L72">
        <v>12200</v>
      </c>
      <c r="M72">
        <v>13.1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</row>
    <row r="73" spans="1:23" hidden="1" x14ac:dyDescent="0.3">
      <c r="A73" t="s">
        <v>307</v>
      </c>
      <c r="B73" t="s">
        <v>308</v>
      </c>
      <c r="C73" s="1" t="str">
        <f t="shared" si="8"/>
        <v>21:0010</v>
      </c>
      <c r="D73" s="1" t="str">
        <f t="shared" si="7"/>
        <v>21:0248</v>
      </c>
      <c r="E73" t="s">
        <v>309</v>
      </c>
      <c r="F73" t="s">
        <v>310</v>
      </c>
      <c r="H73">
        <v>57.065003400000002</v>
      </c>
      <c r="I73">
        <v>-116.1623488</v>
      </c>
      <c r="J73" s="1" t="str">
        <f t="shared" si="9"/>
        <v>Heavy Mineral Concentrate (Stream)</v>
      </c>
      <c r="K73" s="1" t="str">
        <f t="shared" si="10"/>
        <v>HMC separation (KIDD grouping)</v>
      </c>
      <c r="L73">
        <v>15600</v>
      </c>
      <c r="M73">
        <v>45.1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</row>
    <row r="74" spans="1:23" hidden="1" x14ac:dyDescent="0.3">
      <c r="A74" t="s">
        <v>311</v>
      </c>
      <c r="B74" t="s">
        <v>312</v>
      </c>
      <c r="C74" s="1" t="str">
        <f t="shared" si="8"/>
        <v>21:0010</v>
      </c>
      <c r="D74" s="1" t="str">
        <f t="shared" si="7"/>
        <v>21:0248</v>
      </c>
      <c r="E74" t="s">
        <v>313</v>
      </c>
      <c r="F74" t="s">
        <v>314</v>
      </c>
      <c r="H74">
        <v>57.067797200000001</v>
      </c>
      <c r="I74">
        <v>-116.1569586</v>
      </c>
      <c r="J74" s="1" t="str">
        <f t="shared" si="9"/>
        <v>Heavy Mineral Concentrate (Stream)</v>
      </c>
      <c r="K74" s="1" t="str">
        <f t="shared" si="10"/>
        <v>HMC separation (KIDD grouping)</v>
      </c>
      <c r="L74">
        <v>13100</v>
      </c>
      <c r="M74">
        <v>67.8</v>
      </c>
      <c r="N74">
        <v>0</v>
      </c>
      <c r="O74">
        <v>0</v>
      </c>
      <c r="P74">
        <v>1</v>
      </c>
      <c r="Q74">
        <v>1</v>
      </c>
      <c r="R74">
        <v>0</v>
      </c>
      <c r="S74">
        <v>1</v>
      </c>
      <c r="T74">
        <v>0</v>
      </c>
      <c r="U74">
        <v>0</v>
      </c>
      <c r="V74">
        <v>0</v>
      </c>
      <c r="W74">
        <v>2</v>
      </c>
    </row>
    <row r="75" spans="1:23" hidden="1" x14ac:dyDescent="0.3">
      <c r="A75" t="s">
        <v>315</v>
      </c>
      <c r="B75" t="s">
        <v>316</v>
      </c>
      <c r="C75" s="1" t="str">
        <f t="shared" si="8"/>
        <v>21:0010</v>
      </c>
      <c r="D75" s="1" t="str">
        <f t="shared" si="7"/>
        <v>21:0248</v>
      </c>
      <c r="E75" t="s">
        <v>317</v>
      </c>
      <c r="F75" t="s">
        <v>318</v>
      </c>
      <c r="H75">
        <v>57.013826700000003</v>
      </c>
      <c r="I75">
        <v>-116.107686</v>
      </c>
      <c r="J75" s="1" t="str">
        <f t="shared" si="9"/>
        <v>Heavy Mineral Concentrate (Stream)</v>
      </c>
      <c r="K75" s="1" t="str">
        <f t="shared" si="10"/>
        <v>HMC separation (KIDD grouping)</v>
      </c>
      <c r="L75">
        <v>14700</v>
      </c>
      <c r="M75">
        <v>62.7</v>
      </c>
      <c r="N75">
        <v>0</v>
      </c>
      <c r="O75">
        <v>0</v>
      </c>
      <c r="P75">
        <v>0</v>
      </c>
      <c r="Q75">
        <v>0</v>
      </c>
      <c r="R75">
        <v>0</v>
      </c>
      <c r="S75">
        <v>2</v>
      </c>
      <c r="T75">
        <v>0</v>
      </c>
      <c r="U75">
        <v>0</v>
      </c>
      <c r="V75">
        <v>0</v>
      </c>
      <c r="W75">
        <v>2</v>
      </c>
    </row>
    <row r="76" spans="1:23" hidden="1" x14ac:dyDescent="0.3">
      <c r="A76" t="s">
        <v>319</v>
      </c>
      <c r="B76" t="s">
        <v>320</v>
      </c>
      <c r="C76" s="1" t="str">
        <f t="shared" si="8"/>
        <v>21:0010</v>
      </c>
      <c r="D76" s="1" t="str">
        <f t="shared" si="7"/>
        <v>21:0248</v>
      </c>
      <c r="E76" t="s">
        <v>321</v>
      </c>
      <c r="F76" t="s">
        <v>322</v>
      </c>
      <c r="H76">
        <v>57.454794</v>
      </c>
      <c r="I76">
        <v>-116.08939030000001</v>
      </c>
      <c r="J76" s="1" t="str">
        <f t="shared" si="9"/>
        <v>Heavy Mineral Concentrate (Stream)</v>
      </c>
      <c r="K76" s="1" t="str">
        <f t="shared" si="10"/>
        <v>HMC separation (KIDD grouping)</v>
      </c>
      <c r="L76">
        <v>15100</v>
      </c>
      <c r="M76">
        <v>55.8</v>
      </c>
      <c r="N76">
        <v>0</v>
      </c>
      <c r="O76">
        <v>0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0</v>
      </c>
      <c r="W76">
        <v>1</v>
      </c>
    </row>
    <row r="77" spans="1:23" hidden="1" x14ac:dyDescent="0.3">
      <c r="A77" t="s">
        <v>323</v>
      </c>
      <c r="B77" t="s">
        <v>324</v>
      </c>
      <c r="C77" s="1" t="str">
        <f t="shared" si="8"/>
        <v>21:0010</v>
      </c>
      <c r="D77" s="1" t="str">
        <f t="shared" si="7"/>
        <v>21:0248</v>
      </c>
      <c r="E77" t="s">
        <v>325</v>
      </c>
      <c r="F77" t="s">
        <v>326</v>
      </c>
      <c r="H77">
        <v>57.245175699999997</v>
      </c>
      <c r="I77">
        <v>-116.09711679999999</v>
      </c>
      <c r="J77" s="1" t="str">
        <f t="shared" si="9"/>
        <v>Heavy Mineral Concentrate (Stream)</v>
      </c>
      <c r="K77" s="1" t="str">
        <f t="shared" si="10"/>
        <v>HMC separation (KIDD grouping)</v>
      </c>
      <c r="L77">
        <v>15100</v>
      </c>
      <c r="M77">
        <v>17</v>
      </c>
      <c r="N77">
        <v>0</v>
      </c>
      <c r="U77">
        <v>0</v>
      </c>
    </row>
    <row r="78" spans="1:23" hidden="1" x14ac:dyDescent="0.3">
      <c r="A78" t="s">
        <v>327</v>
      </c>
      <c r="B78" t="s">
        <v>328</v>
      </c>
      <c r="C78" s="1" t="str">
        <f t="shared" si="8"/>
        <v>21:0010</v>
      </c>
      <c r="D78" s="1" t="str">
        <f t="shared" si="7"/>
        <v>21:0248</v>
      </c>
      <c r="E78" t="s">
        <v>329</v>
      </c>
      <c r="F78" t="s">
        <v>330</v>
      </c>
      <c r="H78">
        <v>57.228282100000001</v>
      </c>
      <c r="I78">
        <v>-116.0510486</v>
      </c>
      <c r="J78" s="1" t="str">
        <f t="shared" si="9"/>
        <v>Heavy Mineral Concentrate (Stream)</v>
      </c>
      <c r="K78" s="1" t="str">
        <f t="shared" si="10"/>
        <v>HMC separation (KIDD grouping)</v>
      </c>
      <c r="L78">
        <v>11000</v>
      </c>
      <c r="M78">
        <v>24.6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</row>
    <row r="79" spans="1:23" hidden="1" x14ac:dyDescent="0.3">
      <c r="A79" t="s">
        <v>331</v>
      </c>
      <c r="B79" t="s">
        <v>332</v>
      </c>
      <c r="C79" s="1" t="str">
        <f t="shared" si="8"/>
        <v>21:0010</v>
      </c>
      <c r="D79" s="1" t="str">
        <f t="shared" si="7"/>
        <v>21:0248</v>
      </c>
      <c r="E79" t="s">
        <v>333</v>
      </c>
      <c r="F79" t="s">
        <v>334</v>
      </c>
      <c r="H79">
        <v>57.141943400000002</v>
      </c>
      <c r="I79">
        <v>-116.1342696</v>
      </c>
      <c r="J79" s="1" t="str">
        <f t="shared" si="9"/>
        <v>Heavy Mineral Concentrate (Stream)</v>
      </c>
      <c r="K79" s="1" t="str">
        <f t="shared" si="10"/>
        <v>HMC separation (KIDD grouping)</v>
      </c>
      <c r="L79">
        <v>12000</v>
      </c>
      <c r="M79">
        <v>35.5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</row>
    <row r="80" spans="1:23" hidden="1" x14ac:dyDescent="0.3">
      <c r="A80" t="s">
        <v>335</v>
      </c>
      <c r="B80" t="s">
        <v>336</v>
      </c>
      <c r="C80" s="1" t="str">
        <f t="shared" si="8"/>
        <v>21:0010</v>
      </c>
      <c r="D80" s="1" t="str">
        <f t="shared" si="7"/>
        <v>21:0248</v>
      </c>
      <c r="E80" t="s">
        <v>337</v>
      </c>
      <c r="F80" t="s">
        <v>338</v>
      </c>
      <c r="H80">
        <v>57.502166199999998</v>
      </c>
      <c r="I80">
        <v>-116.0155829</v>
      </c>
      <c r="J80" s="1" t="str">
        <f t="shared" si="9"/>
        <v>Heavy Mineral Concentrate (Stream)</v>
      </c>
      <c r="K80" s="1" t="str">
        <f t="shared" si="10"/>
        <v>HMC separation (KIDD grouping)</v>
      </c>
      <c r="L80">
        <v>12300</v>
      </c>
      <c r="M80">
        <v>27.2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</row>
    <row r="81" spans="1:23" hidden="1" x14ac:dyDescent="0.3">
      <c r="A81" t="s">
        <v>339</v>
      </c>
      <c r="B81" t="s">
        <v>340</v>
      </c>
      <c r="C81" s="1" t="str">
        <f t="shared" si="8"/>
        <v>21:0010</v>
      </c>
      <c r="D81" s="1" t="str">
        <f t="shared" si="7"/>
        <v>21:0248</v>
      </c>
      <c r="E81" t="s">
        <v>341</v>
      </c>
      <c r="F81" t="s">
        <v>342</v>
      </c>
      <c r="H81">
        <v>57.4630844</v>
      </c>
      <c r="I81">
        <v>-116.0549927</v>
      </c>
      <c r="J81" s="1" t="str">
        <f t="shared" si="9"/>
        <v>Heavy Mineral Concentrate (Stream)</v>
      </c>
      <c r="K81" s="1" t="str">
        <f t="shared" si="10"/>
        <v>HMC separation (KIDD grouping)</v>
      </c>
      <c r="L81">
        <v>14100</v>
      </c>
      <c r="M81">
        <v>60.7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1</v>
      </c>
    </row>
    <row r="82" spans="1:23" hidden="1" x14ac:dyDescent="0.3">
      <c r="A82" t="s">
        <v>343</v>
      </c>
      <c r="B82" t="s">
        <v>344</v>
      </c>
      <c r="C82" s="1" t="str">
        <f t="shared" si="8"/>
        <v>21:0010</v>
      </c>
      <c r="D82" s="1" t="str">
        <f t="shared" si="7"/>
        <v>21:0248</v>
      </c>
      <c r="E82" t="s">
        <v>345</v>
      </c>
      <c r="F82" t="s">
        <v>346</v>
      </c>
      <c r="H82">
        <v>57.325752600000001</v>
      </c>
      <c r="I82">
        <v>-116.10093860000001</v>
      </c>
      <c r="J82" s="1" t="str">
        <f t="shared" si="9"/>
        <v>Heavy Mineral Concentrate (Stream)</v>
      </c>
      <c r="K82" s="1" t="str">
        <f t="shared" si="10"/>
        <v>HMC separation (KIDD grouping)</v>
      </c>
      <c r="L82">
        <v>10900</v>
      </c>
      <c r="M82">
        <v>23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</row>
    <row r="83" spans="1:23" hidden="1" x14ac:dyDescent="0.3">
      <c r="A83" t="s">
        <v>347</v>
      </c>
      <c r="B83" t="s">
        <v>348</v>
      </c>
      <c r="C83" s="1" t="str">
        <f t="shared" si="8"/>
        <v>21:0010</v>
      </c>
      <c r="D83" s="1" t="str">
        <f t="shared" si="7"/>
        <v>21:0248</v>
      </c>
      <c r="E83" t="s">
        <v>349</v>
      </c>
      <c r="F83" t="s">
        <v>350</v>
      </c>
      <c r="H83">
        <v>57.173473700000002</v>
      </c>
      <c r="I83">
        <v>-116.08956910000001</v>
      </c>
      <c r="J83" s="1" t="str">
        <f t="shared" si="9"/>
        <v>Heavy Mineral Concentrate (Stream)</v>
      </c>
      <c r="K83" s="1" t="str">
        <f t="shared" si="10"/>
        <v>HMC separation (KIDD grouping)</v>
      </c>
      <c r="L83">
        <v>14600</v>
      </c>
      <c r="M83">
        <v>27.8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</row>
    <row r="84" spans="1:23" hidden="1" x14ac:dyDescent="0.3">
      <c r="A84" t="s">
        <v>351</v>
      </c>
      <c r="B84" t="s">
        <v>352</v>
      </c>
      <c r="C84" s="1" t="str">
        <f t="shared" si="8"/>
        <v>21:0010</v>
      </c>
      <c r="D84" s="1" t="str">
        <f t="shared" si="7"/>
        <v>21:0248</v>
      </c>
      <c r="E84" t="s">
        <v>353</v>
      </c>
      <c r="F84" t="s">
        <v>354</v>
      </c>
      <c r="H84">
        <v>57.128767799999999</v>
      </c>
      <c r="I84">
        <v>-116.0888326</v>
      </c>
      <c r="J84" s="1" t="str">
        <f t="shared" si="9"/>
        <v>Heavy Mineral Concentrate (Stream)</v>
      </c>
      <c r="K84" s="1" t="str">
        <f t="shared" si="10"/>
        <v>HMC separation (KIDD grouping)</v>
      </c>
      <c r="L84">
        <v>12900</v>
      </c>
      <c r="M84">
        <v>42.4</v>
      </c>
      <c r="N84">
        <v>0</v>
      </c>
      <c r="O84">
        <v>1</v>
      </c>
      <c r="P84">
        <v>0</v>
      </c>
      <c r="Q84">
        <v>1</v>
      </c>
      <c r="R84">
        <v>0</v>
      </c>
      <c r="S84">
        <v>1</v>
      </c>
      <c r="T84">
        <v>0</v>
      </c>
      <c r="U84">
        <v>0</v>
      </c>
      <c r="V84">
        <v>1</v>
      </c>
      <c r="W84">
        <v>3</v>
      </c>
    </row>
    <row r="85" spans="1:23" hidden="1" x14ac:dyDescent="0.3">
      <c r="A85" t="s">
        <v>355</v>
      </c>
      <c r="B85" t="s">
        <v>356</v>
      </c>
      <c r="C85" s="1" t="str">
        <f t="shared" si="8"/>
        <v>21:0010</v>
      </c>
      <c r="D85" s="1" t="str">
        <f t="shared" si="7"/>
        <v>21:0248</v>
      </c>
      <c r="E85" t="s">
        <v>357</v>
      </c>
      <c r="F85" t="s">
        <v>358</v>
      </c>
      <c r="H85">
        <v>57.061765100000002</v>
      </c>
      <c r="I85">
        <v>-116.0943497</v>
      </c>
      <c r="J85" s="1" t="str">
        <f t="shared" si="9"/>
        <v>Heavy Mineral Concentrate (Stream)</v>
      </c>
      <c r="K85" s="1" t="str">
        <f t="shared" si="10"/>
        <v>HMC separation (KIDD grouping)</v>
      </c>
      <c r="L85">
        <v>12300</v>
      </c>
      <c r="M85">
        <v>51.1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</row>
    <row r="86" spans="1:23" hidden="1" x14ac:dyDescent="0.3">
      <c r="A86" t="s">
        <v>359</v>
      </c>
      <c r="B86" t="s">
        <v>360</v>
      </c>
      <c r="C86" s="1" t="str">
        <f t="shared" si="8"/>
        <v>21:0010</v>
      </c>
      <c r="D86" s="1" t="str">
        <f t="shared" si="7"/>
        <v>21:0248</v>
      </c>
      <c r="E86" t="s">
        <v>361</v>
      </c>
      <c r="F86" t="s">
        <v>362</v>
      </c>
      <c r="H86">
        <v>57.030815599999997</v>
      </c>
      <c r="I86">
        <v>-116.0890886</v>
      </c>
      <c r="J86" s="1" t="str">
        <f t="shared" si="9"/>
        <v>Heavy Mineral Concentrate (Stream)</v>
      </c>
      <c r="K86" s="1" t="str">
        <f t="shared" si="10"/>
        <v>HMC separation (KIDD grouping)</v>
      </c>
      <c r="L86">
        <v>14800</v>
      </c>
      <c r="M86">
        <v>23.8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</row>
    <row r="87" spans="1:23" hidden="1" x14ac:dyDescent="0.3">
      <c r="A87" t="s">
        <v>363</v>
      </c>
      <c r="B87" t="s">
        <v>364</v>
      </c>
      <c r="C87" s="1" t="str">
        <f t="shared" si="8"/>
        <v>21:0010</v>
      </c>
      <c r="D87" s="1" t="str">
        <f t="shared" si="7"/>
        <v>21:0248</v>
      </c>
      <c r="E87" t="s">
        <v>365</v>
      </c>
      <c r="F87" t="s">
        <v>366</v>
      </c>
      <c r="H87">
        <v>57.1928287</v>
      </c>
      <c r="I87">
        <v>-115.98678870000001</v>
      </c>
      <c r="J87" s="1" t="str">
        <f t="shared" si="9"/>
        <v>Heavy Mineral Concentrate (Stream)</v>
      </c>
      <c r="K87" s="1" t="str">
        <f t="shared" si="10"/>
        <v>HMC separation (KIDD grouping)</v>
      </c>
      <c r="L87">
        <v>10200</v>
      </c>
      <c r="M87">
        <v>52.3</v>
      </c>
      <c r="N87">
        <v>0</v>
      </c>
      <c r="O87">
        <v>0</v>
      </c>
      <c r="P87">
        <v>1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</row>
    <row r="88" spans="1:23" hidden="1" x14ac:dyDescent="0.3">
      <c r="A88" t="s">
        <v>367</v>
      </c>
      <c r="B88" t="s">
        <v>368</v>
      </c>
      <c r="C88" s="1" t="str">
        <f t="shared" si="8"/>
        <v>21:0010</v>
      </c>
      <c r="D88" s="1" t="str">
        <f t="shared" si="7"/>
        <v>21:0248</v>
      </c>
      <c r="E88" t="s">
        <v>369</v>
      </c>
      <c r="F88" t="s">
        <v>370</v>
      </c>
      <c r="H88">
        <v>57.210315199999997</v>
      </c>
      <c r="I88">
        <v>-115.97203829999999</v>
      </c>
      <c r="J88" s="1" t="str">
        <f t="shared" si="9"/>
        <v>Heavy Mineral Concentrate (Stream)</v>
      </c>
      <c r="K88" s="1" t="str">
        <f t="shared" si="10"/>
        <v>HMC separation (KIDD grouping)</v>
      </c>
      <c r="L88">
        <v>15200</v>
      </c>
      <c r="M88">
        <v>89.8</v>
      </c>
      <c r="N88">
        <v>0</v>
      </c>
      <c r="O88">
        <v>3</v>
      </c>
      <c r="P88">
        <v>0</v>
      </c>
      <c r="Q88">
        <v>3</v>
      </c>
      <c r="R88">
        <v>0</v>
      </c>
      <c r="S88">
        <v>3</v>
      </c>
      <c r="T88">
        <v>1</v>
      </c>
      <c r="U88">
        <v>0</v>
      </c>
      <c r="V88">
        <v>0</v>
      </c>
      <c r="W88">
        <v>7</v>
      </c>
    </row>
    <row r="89" spans="1:23" hidden="1" x14ac:dyDescent="0.3">
      <c r="A89" t="s">
        <v>371</v>
      </c>
      <c r="B89" t="s">
        <v>372</v>
      </c>
      <c r="C89" s="1" t="str">
        <f t="shared" si="8"/>
        <v>21:0010</v>
      </c>
      <c r="D89" s="1" t="str">
        <f t="shared" si="7"/>
        <v>21:0248</v>
      </c>
      <c r="E89" t="s">
        <v>373</v>
      </c>
      <c r="F89" t="s">
        <v>374</v>
      </c>
      <c r="H89">
        <v>57.236968900000001</v>
      </c>
      <c r="I89">
        <v>-115.9042779</v>
      </c>
      <c r="J89" s="1" t="str">
        <f t="shared" si="9"/>
        <v>Heavy Mineral Concentrate (Stream)</v>
      </c>
      <c r="K89" s="1" t="str">
        <f t="shared" si="10"/>
        <v>HMC separation (KIDD grouping)</v>
      </c>
      <c r="L89">
        <v>15000</v>
      </c>
      <c r="M89">
        <v>22.4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</row>
    <row r="90" spans="1:23" hidden="1" x14ac:dyDescent="0.3">
      <c r="A90" t="s">
        <v>375</v>
      </c>
      <c r="B90" t="s">
        <v>376</v>
      </c>
      <c r="C90" s="1" t="str">
        <f t="shared" si="8"/>
        <v>21:0010</v>
      </c>
      <c r="D90" s="1" t="str">
        <f t="shared" si="7"/>
        <v>21:0248</v>
      </c>
      <c r="E90" t="s">
        <v>377</v>
      </c>
      <c r="F90" t="s">
        <v>378</v>
      </c>
      <c r="H90">
        <v>57.2460539</v>
      </c>
      <c r="I90">
        <v>-115.7965645</v>
      </c>
      <c r="J90" s="1" t="str">
        <f t="shared" si="9"/>
        <v>Heavy Mineral Concentrate (Stream)</v>
      </c>
      <c r="K90" s="1" t="str">
        <f t="shared" si="10"/>
        <v>HMC separation (KIDD grouping)</v>
      </c>
      <c r="L90">
        <v>15700</v>
      </c>
      <c r="M90">
        <v>63.9</v>
      </c>
      <c r="N90">
        <v>0</v>
      </c>
      <c r="O90">
        <v>1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1</v>
      </c>
    </row>
    <row r="91" spans="1:23" hidden="1" x14ac:dyDescent="0.3">
      <c r="A91" t="s">
        <v>379</v>
      </c>
      <c r="B91" t="s">
        <v>380</v>
      </c>
      <c r="C91" s="1" t="str">
        <f t="shared" si="8"/>
        <v>21:0010</v>
      </c>
      <c r="D91" s="1" t="str">
        <f t="shared" si="7"/>
        <v>21:0248</v>
      </c>
      <c r="E91" t="s">
        <v>381</v>
      </c>
      <c r="F91" t="s">
        <v>382</v>
      </c>
      <c r="H91">
        <v>57.0653164</v>
      </c>
      <c r="I91">
        <v>-115.6245945</v>
      </c>
      <c r="J91" s="1" t="str">
        <f t="shared" si="9"/>
        <v>Heavy Mineral Concentrate (Stream)</v>
      </c>
      <c r="K91" s="1" t="str">
        <f t="shared" si="10"/>
        <v>HMC separation (KIDD grouping)</v>
      </c>
      <c r="L91">
        <v>15000</v>
      </c>
      <c r="M91">
        <v>63</v>
      </c>
      <c r="N91">
        <v>0</v>
      </c>
      <c r="O91">
        <v>2</v>
      </c>
      <c r="P91">
        <v>0</v>
      </c>
      <c r="Q91">
        <v>2</v>
      </c>
      <c r="R91">
        <v>0</v>
      </c>
      <c r="S91">
        <v>1</v>
      </c>
      <c r="T91">
        <v>2</v>
      </c>
      <c r="U91">
        <v>0</v>
      </c>
      <c r="V91">
        <v>0</v>
      </c>
      <c r="W91">
        <v>5</v>
      </c>
    </row>
    <row r="92" spans="1:23" hidden="1" x14ac:dyDescent="0.3">
      <c r="A92" t="s">
        <v>383</v>
      </c>
      <c r="B92" t="s">
        <v>384</v>
      </c>
      <c r="C92" s="1" t="str">
        <f t="shared" si="8"/>
        <v>21:0010</v>
      </c>
      <c r="D92" s="1" t="str">
        <f t="shared" si="7"/>
        <v>21:0248</v>
      </c>
      <c r="E92" t="s">
        <v>385</v>
      </c>
      <c r="F92" t="s">
        <v>386</v>
      </c>
      <c r="H92">
        <v>57.095008300000003</v>
      </c>
      <c r="I92">
        <v>-115.6018558</v>
      </c>
      <c r="J92" s="1" t="str">
        <f t="shared" si="9"/>
        <v>Heavy Mineral Concentrate (Stream)</v>
      </c>
      <c r="K92" s="1" t="str">
        <f t="shared" si="10"/>
        <v>HMC separation (KIDD grouping)</v>
      </c>
      <c r="L92">
        <v>12800</v>
      </c>
      <c r="M92">
        <v>51.8</v>
      </c>
      <c r="N92">
        <v>0</v>
      </c>
      <c r="O92">
        <v>0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0</v>
      </c>
      <c r="W92">
        <v>1</v>
      </c>
    </row>
    <row r="93" spans="1:23" hidden="1" x14ac:dyDescent="0.3">
      <c r="A93" t="s">
        <v>387</v>
      </c>
      <c r="B93" t="s">
        <v>388</v>
      </c>
      <c r="C93" s="1" t="str">
        <f t="shared" si="8"/>
        <v>21:0010</v>
      </c>
      <c r="D93" s="1" t="str">
        <f t="shared" si="7"/>
        <v>21:0248</v>
      </c>
      <c r="E93" t="s">
        <v>389</v>
      </c>
      <c r="F93" t="s">
        <v>390</v>
      </c>
      <c r="H93">
        <v>57.081285100000002</v>
      </c>
      <c r="I93">
        <v>-115.7121465</v>
      </c>
      <c r="J93" s="1" t="str">
        <f t="shared" si="9"/>
        <v>Heavy Mineral Concentrate (Stream)</v>
      </c>
      <c r="K93" s="1" t="str">
        <f t="shared" si="10"/>
        <v>HMC separation (KIDD grouping)</v>
      </c>
      <c r="L93">
        <v>13800</v>
      </c>
      <c r="M93">
        <v>74.3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</row>
    <row r="94" spans="1:23" hidden="1" x14ac:dyDescent="0.3">
      <c r="A94" t="s">
        <v>391</v>
      </c>
      <c r="B94" t="s">
        <v>392</v>
      </c>
      <c r="C94" s="1" t="str">
        <f t="shared" si="8"/>
        <v>21:0010</v>
      </c>
      <c r="D94" s="1" t="str">
        <f t="shared" si="7"/>
        <v>21:0248</v>
      </c>
      <c r="E94" t="s">
        <v>393</v>
      </c>
      <c r="F94" t="s">
        <v>394</v>
      </c>
      <c r="H94">
        <v>57.116675000000001</v>
      </c>
      <c r="I94">
        <v>-115.6820979</v>
      </c>
      <c r="J94" s="1" t="str">
        <f t="shared" si="9"/>
        <v>Heavy Mineral Concentrate (Stream)</v>
      </c>
      <c r="K94" s="1" t="str">
        <f t="shared" si="10"/>
        <v>HMC separation (KIDD grouping)</v>
      </c>
      <c r="L94">
        <v>13500</v>
      </c>
      <c r="M94">
        <v>54.9</v>
      </c>
      <c r="N94">
        <v>0</v>
      </c>
      <c r="O94">
        <v>1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</row>
    <row r="95" spans="1:23" hidden="1" x14ac:dyDescent="0.3">
      <c r="A95" t="s">
        <v>395</v>
      </c>
      <c r="B95" t="s">
        <v>396</v>
      </c>
      <c r="C95" s="1" t="str">
        <f t="shared" si="8"/>
        <v>21:0010</v>
      </c>
      <c r="D95" s="1" t="str">
        <f t="shared" ref="D95:D126" si="11">HYPERLINK("https://geochem.nrcan.gc.ca/cdogs/content/svy/svy210248_e.htm", "21:0248")</f>
        <v>21:0248</v>
      </c>
      <c r="E95" t="s">
        <v>397</v>
      </c>
      <c r="F95" t="s">
        <v>398</v>
      </c>
      <c r="H95">
        <v>57.1400474</v>
      </c>
      <c r="I95">
        <v>-115.6166673</v>
      </c>
      <c r="J95" s="1" t="str">
        <f t="shared" si="9"/>
        <v>Heavy Mineral Concentrate (Stream)</v>
      </c>
      <c r="K95" s="1" t="str">
        <f t="shared" si="10"/>
        <v>HMC separation (KIDD grouping)</v>
      </c>
      <c r="L95">
        <v>15600</v>
      </c>
      <c r="M95">
        <v>23.4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</row>
    <row r="96" spans="1:23" hidden="1" x14ac:dyDescent="0.3">
      <c r="A96" t="s">
        <v>399</v>
      </c>
      <c r="B96" t="s">
        <v>400</v>
      </c>
      <c r="C96" s="1" t="str">
        <f t="shared" si="8"/>
        <v>21:0010</v>
      </c>
      <c r="D96" s="1" t="str">
        <f t="shared" si="11"/>
        <v>21:0248</v>
      </c>
      <c r="E96" t="s">
        <v>401</v>
      </c>
      <c r="F96" t="s">
        <v>402</v>
      </c>
      <c r="H96">
        <v>57.189275299999998</v>
      </c>
      <c r="I96">
        <v>-115.602549</v>
      </c>
      <c r="J96" s="1" t="str">
        <f t="shared" si="9"/>
        <v>Heavy Mineral Concentrate (Stream)</v>
      </c>
      <c r="K96" s="1" t="str">
        <f t="shared" si="10"/>
        <v>HMC separation (KIDD grouping)</v>
      </c>
      <c r="L96">
        <v>16800</v>
      </c>
      <c r="M96">
        <v>64.5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1</v>
      </c>
      <c r="U96">
        <v>0</v>
      </c>
      <c r="V96">
        <v>0</v>
      </c>
      <c r="W96">
        <v>2</v>
      </c>
    </row>
    <row r="97" spans="1:23" hidden="1" x14ac:dyDescent="0.3">
      <c r="A97" t="s">
        <v>403</v>
      </c>
      <c r="B97" t="s">
        <v>404</v>
      </c>
      <c r="C97" s="1" t="str">
        <f t="shared" si="8"/>
        <v>21:0010</v>
      </c>
      <c r="D97" s="1" t="str">
        <f t="shared" si="11"/>
        <v>21:0248</v>
      </c>
      <c r="E97" t="s">
        <v>405</v>
      </c>
      <c r="F97" t="s">
        <v>406</v>
      </c>
      <c r="H97">
        <v>57.200218100000001</v>
      </c>
      <c r="I97">
        <v>-115.5969545</v>
      </c>
      <c r="J97" s="1" t="str">
        <f t="shared" si="9"/>
        <v>Heavy Mineral Concentrate (Stream)</v>
      </c>
      <c r="K97" s="1" t="str">
        <f t="shared" si="10"/>
        <v>HMC separation (KIDD grouping)</v>
      </c>
      <c r="L97">
        <v>13500</v>
      </c>
      <c r="M97">
        <v>46.6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1</v>
      </c>
    </row>
    <row r="98" spans="1:23" hidden="1" x14ac:dyDescent="0.3">
      <c r="A98" t="s">
        <v>407</v>
      </c>
      <c r="B98" t="s">
        <v>408</v>
      </c>
      <c r="C98" s="1" t="str">
        <f t="shared" ref="C98:C129" si="12">HYPERLINK("https://geochem.nrcan.gc.ca/cdogs/content/bdl/bdl210010_e.htm", "21:0010")</f>
        <v>21:0010</v>
      </c>
      <c r="D98" s="1" t="str">
        <f t="shared" si="11"/>
        <v>21:0248</v>
      </c>
      <c r="E98" t="s">
        <v>409</v>
      </c>
      <c r="F98" t="s">
        <v>410</v>
      </c>
      <c r="H98">
        <v>57.281696500000002</v>
      </c>
      <c r="I98">
        <v>-115.6177101</v>
      </c>
      <c r="J98" s="1" t="str">
        <f t="shared" ref="J98:J129" si="13">HYPERLINK("https://geochem.nrcan.gc.ca/cdogs/content/kwd/kwd020039_e.htm", "Heavy Mineral Concentrate (Stream)")</f>
        <v>Heavy Mineral Concentrate (Stream)</v>
      </c>
      <c r="K98" s="1" t="str">
        <f t="shared" si="10"/>
        <v>HMC separation (KIDD grouping)</v>
      </c>
      <c r="L98">
        <v>11700</v>
      </c>
      <c r="M98">
        <v>30.1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</row>
    <row r="99" spans="1:23" hidden="1" x14ac:dyDescent="0.3">
      <c r="A99" t="s">
        <v>411</v>
      </c>
      <c r="B99" t="s">
        <v>412</v>
      </c>
      <c r="C99" s="1" t="str">
        <f t="shared" si="12"/>
        <v>21:0010</v>
      </c>
      <c r="D99" s="1" t="str">
        <f t="shared" si="11"/>
        <v>21:0248</v>
      </c>
      <c r="E99" t="s">
        <v>413</v>
      </c>
      <c r="F99" t="s">
        <v>414</v>
      </c>
      <c r="H99">
        <v>57.011530899999997</v>
      </c>
      <c r="I99">
        <v>-115.6952562</v>
      </c>
      <c r="J99" s="1" t="str">
        <f t="shared" si="13"/>
        <v>Heavy Mineral Concentrate (Stream)</v>
      </c>
      <c r="K99" s="1" t="str">
        <f t="shared" si="10"/>
        <v>HMC separation (KIDD grouping)</v>
      </c>
      <c r="L99">
        <v>14500</v>
      </c>
      <c r="M99">
        <v>55.8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1</v>
      </c>
    </row>
    <row r="100" spans="1:23" hidden="1" x14ac:dyDescent="0.3">
      <c r="A100" t="s">
        <v>415</v>
      </c>
      <c r="B100" t="s">
        <v>416</v>
      </c>
      <c r="C100" s="1" t="str">
        <f t="shared" si="12"/>
        <v>21:0010</v>
      </c>
      <c r="D100" s="1" t="str">
        <f t="shared" si="11"/>
        <v>21:0248</v>
      </c>
      <c r="E100" t="s">
        <v>417</v>
      </c>
      <c r="F100" t="s">
        <v>418</v>
      </c>
      <c r="H100">
        <v>57.008747399999997</v>
      </c>
      <c r="I100">
        <v>-115.73935640000001</v>
      </c>
      <c r="J100" s="1" t="str">
        <f t="shared" si="13"/>
        <v>Heavy Mineral Concentrate (Stream)</v>
      </c>
      <c r="K100" s="1" t="str">
        <f t="shared" si="10"/>
        <v>HMC separation (KIDD grouping)</v>
      </c>
      <c r="L100">
        <v>12000</v>
      </c>
      <c r="M100">
        <v>23.8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1</v>
      </c>
    </row>
    <row r="101" spans="1:23" hidden="1" x14ac:dyDescent="0.3">
      <c r="A101" t="s">
        <v>419</v>
      </c>
      <c r="B101" t="s">
        <v>420</v>
      </c>
      <c r="C101" s="1" t="str">
        <f t="shared" si="12"/>
        <v>21:0010</v>
      </c>
      <c r="D101" s="1" t="str">
        <f t="shared" si="11"/>
        <v>21:0248</v>
      </c>
      <c r="E101" t="s">
        <v>421</v>
      </c>
      <c r="F101" t="s">
        <v>422</v>
      </c>
      <c r="H101">
        <v>57.3732355</v>
      </c>
      <c r="I101">
        <v>-115.5385623</v>
      </c>
      <c r="J101" s="1" t="str">
        <f t="shared" si="13"/>
        <v>Heavy Mineral Concentrate (Stream)</v>
      </c>
      <c r="K101" s="1" t="str">
        <f t="shared" si="10"/>
        <v>HMC separation (KIDD grouping)</v>
      </c>
      <c r="L101">
        <v>13400</v>
      </c>
      <c r="M101">
        <v>22.8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</row>
    <row r="102" spans="1:23" hidden="1" x14ac:dyDescent="0.3">
      <c r="A102" t="s">
        <v>423</v>
      </c>
      <c r="B102" t="s">
        <v>424</v>
      </c>
      <c r="C102" s="1" t="str">
        <f t="shared" si="12"/>
        <v>21:0010</v>
      </c>
      <c r="D102" s="1" t="str">
        <f t="shared" si="11"/>
        <v>21:0248</v>
      </c>
      <c r="E102" t="s">
        <v>425</v>
      </c>
      <c r="F102" t="s">
        <v>426</v>
      </c>
      <c r="H102">
        <v>57.373244499999998</v>
      </c>
      <c r="I102">
        <v>-115.61973879999999</v>
      </c>
      <c r="J102" s="1" t="str">
        <f t="shared" si="13"/>
        <v>Heavy Mineral Concentrate (Stream)</v>
      </c>
      <c r="K102" s="1" t="str">
        <f t="shared" si="10"/>
        <v>HMC separation (KIDD grouping)</v>
      </c>
      <c r="L102">
        <v>9700</v>
      </c>
      <c r="M102">
        <v>4.5999999999999996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</row>
    <row r="103" spans="1:23" hidden="1" x14ac:dyDescent="0.3">
      <c r="A103" t="s">
        <v>427</v>
      </c>
      <c r="B103" t="s">
        <v>428</v>
      </c>
      <c r="C103" s="1" t="str">
        <f t="shared" si="12"/>
        <v>21:0010</v>
      </c>
      <c r="D103" s="1" t="str">
        <f t="shared" si="11"/>
        <v>21:0248</v>
      </c>
      <c r="E103" t="s">
        <v>429</v>
      </c>
      <c r="F103" t="s">
        <v>430</v>
      </c>
      <c r="H103">
        <v>57.3434545</v>
      </c>
      <c r="I103">
        <v>-115.8487646</v>
      </c>
      <c r="J103" s="1" t="str">
        <f t="shared" si="13"/>
        <v>Heavy Mineral Concentrate (Stream)</v>
      </c>
      <c r="K103" s="1" t="str">
        <f t="shared" si="10"/>
        <v>HMC separation (KIDD grouping)</v>
      </c>
      <c r="L103">
        <v>12000</v>
      </c>
      <c r="M103">
        <v>42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</row>
    <row r="104" spans="1:23" hidden="1" x14ac:dyDescent="0.3">
      <c r="A104" t="s">
        <v>431</v>
      </c>
      <c r="B104" t="s">
        <v>432</v>
      </c>
      <c r="C104" s="1" t="str">
        <f t="shared" si="12"/>
        <v>21:0010</v>
      </c>
      <c r="D104" s="1" t="str">
        <f t="shared" si="11"/>
        <v>21:0248</v>
      </c>
      <c r="E104" t="s">
        <v>433</v>
      </c>
      <c r="F104" t="s">
        <v>434</v>
      </c>
      <c r="H104">
        <v>57.393137299999999</v>
      </c>
      <c r="I104">
        <v>-115.3997856</v>
      </c>
      <c r="J104" s="1" t="str">
        <f t="shared" si="13"/>
        <v>Heavy Mineral Concentrate (Stream)</v>
      </c>
      <c r="K104" s="1" t="str">
        <f t="shared" si="10"/>
        <v>HMC separation (KIDD grouping)</v>
      </c>
      <c r="L104">
        <v>12000</v>
      </c>
      <c r="M104">
        <v>27</v>
      </c>
      <c r="N104">
        <v>0</v>
      </c>
      <c r="O104">
        <v>1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</v>
      </c>
    </row>
    <row r="105" spans="1:23" hidden="1" x14ac:dyDescent="0.3">
      <c r="A105" t="s">
        <v>435</v>
      </c>
      <c r="B105" t="s">
        <v>436</v>
      </c>
      <c r="C105" s="1" t="str">
        <f t="shared" si="12"/>
        <v>21:0010</v>
      </c>
      <c r="D105" s="1" t="str">
        <f t="shared" si="11"/>
        <v>21:0248</v>
      </c>
      <c r="E105" t="s">
        <v>437</v>
      </c>
      <c r="F105" t="s">
        <v>438</v>
      </c>
      <c r="H105">
        <v>57.130234199999997</v>
      </c>
      <c r="I105">
        <v>-114.8576247</v>
      </c>
      <c r="J105" s="1" t="str">
        <f t="shared" si="13"/>
        <v>Heavy Mineral Concentrate (Stream)</v>
      </c>
      <c r="K105" s="1" t="str">
        <f t="shared" si="10"/>
        <v>HMC separation (KIDD grouping)</v>
      </c>
      <c r="L105">
        <v>11500</v>
      </c>
      <c r="M105">
        <v>32.5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2</v>
      </c>
      <c r="T105">
        <v>0</v>
      </c>
      <c r="U105">
        <v>0</v>
      </c>
      <c r="V105">
        <v>0</v>
      </c>
      <c r="W105">
        <v>2</v>
      </c>
    </row>
    <row r="106" spans="1:23" hidden="1" x14ac:dyDescent="0.3">
      <c r="A106" t="s">
        <v>439</v>
      </c>
      <c r="B106" t="s">
        <v>440</v>
      </c>
      <c r="C106" s="1" t="str">
        <f t="shared" si="12"/>
        <v>21:0010</v>
      </c>
      <c r="D106" s="1" t="str">
        <f t="shared" si="11"/>
        <v>21:0248</v>
      </c>
      <c r="E106" t="s">
        <v>441</v>
      </c>
      <c r="F106" t="s">
        <v>442</v>
      </c>
      <c r="H106">
        <v>57.336640099999997</v>
      </c>
      <c r="I106">
        <v>-115.2599355</v>
      </c>
      <c r="J106" s="1" t="str">
        <f t="shared" si="13"/>
        <v>Heavy Mineral Concentrate (Stream)</v>
      </c>
      <c r="K106" s="1" t="str">
        <f t="shared" si="10"/>
        <v>HMC separation (KIDD grouping)</v>
      </c>
      <c r="L106">
        <v>15900</v>
      </c>
      <c r="M106">
        <v>88.4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</row>
    <row r="107" spans="1:23" hidden="1" x14ac:dyDescent="0.3">
      <c r="A107" t="s">
        <v>443</v>
      </c>
      <c r="B107" t="s">
        <v>444</v>
      </c>
      <c r="C107" s="1" t="str">
        <f t="shared" si="12"/>
        <v>21:0010</v>
      </c>
      <c r="D107" s="1" t="str">
        <f t="shared" si="11"/>
        <v>21:0248</v>
      </c>
      <c r="E107" t="s">
        <v>445</v>
      </c>
      <c r="F107" t="s">
        <v>446</v>
      </c>
      <c r="H107">
        <v>57.502869500000003</v>
      </c>
      <c r="I107">
        <v>-115.49821540000001</v>
      </c>
      <c r="J107" s="1" t="str">
        <f t="shared" si="13"/>
        <v>Heavy Mineral Concentrate (Stream)</v>
      </c>
      <c r="K107" s="1" t="str">
        <f t="shared" si="10"/>
        <v>HMC separation (KIDD grouping)</v>
      </c>
      <c r="L107">
        <v>11900</v>
      </c>
      <c r="M107">
        <v>62.6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0</v>
      </c>
      <c r="W107">
        <v>1</v>
      </c>
    </row>
    <row r="108" spans="1:23" hidden="1" x14ac:dyDescent="0.3">
      <c r="A108" t="s">
        <v>447</v>
      </c>
      <c r="B108" t="s">
        <v>448</v>
      </c>
      <c r="C108" s="1" t="str">
        <f t="shared" si="12"/>
        <v>21:0010</v>
      </c>
      <c r="D108" s="1" t="str">
        <f t="shared" si="11"/>
        <v>21:0248</v>
      </c>
      <c r="E108" t="s">
        <v>449</v>
      </c>
      <c r="F108" t="s">
        <v>450</v>
      </c>
      <c r="H108">
        <v>57.448153699999999</v>
      </c>
      <c r="I108">
        <v>-115.7445689</v>
      </c>
      <c r="J108" s="1" t="str">
        <f t="shared" si="13"/>
        <v>Heavy Mineral Concentrate (Stream)</v>
      </c>
      <c r="K108" s="1" t="str">
        <f t="shared" si="10"/>
        <v>HMC separation (KIDD grouping)</v>
      </c>
      <c r="L108">
        <v>13600</v>
      </c>
      <c r="M108">
        <v>20.6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</row>
    <row r="109" spans="1:23" hidden="1" x14ac:dyDescent="0.3">
      <c r="A109" t="s">
        <v>451</v>
      </c>
      <c r="B109" t="s">
        <v>452</v>
      </c>
      <c r="C109" s="1" t="str">
        <f t="shared" si="12"/>
        <v>21:0010</v>
      </c>
      <c r="D109" s="1" t="str">
        <f t="shared" si="11"/>
        <v>21:0248</v>
      </c>
      <c r="E109" t="s">
        <v>453</v>
      </c>
      <c r="F109" t="s">
        <v>454</v>
      </c>
      <c r="H109">
        <v>57.453651299999997</v>
      </c>
      <c r="I109">
        <v>-115.7812156</v>
      </c>
      <c r="J109" s="1" t="str">
        <f t="shared" si="13"/>
        <v>Heavy Mineral Concentrate (Stream)</v>
      </c>
      <c r="K109" s="1" t="str">
        <f t="shared" si="10"/>
        <v>HMC separation (KIDD grouping)</v>
      </c>
      <c r="L109">
        <v>19200</v>
      </c>
      <c r="M109">
        <v>31.6</v>
      </c>
      <c r="N109">
        <v>0</v>
      </c>
      <c r="O109">
        <v>1</v>
      </c>
      <c r="P109">
        <v>0</v>
      </c>
      <c r="Q109">
        <v>1</v>
      </c>
      <c r="R109">
        <v>0</v>
      </c>
      <c r="S109">
        <v>2</v>
      </c>
      <c r="T109">
        <v>0</v>
      </c>
      <c r="U109">
        <v>0</v>
      </c>
      <c r="V109">
        <v>0</v>
      </c>
      <c r="W109">
        <v>3</v>
      </c>
    </row>
    <row r="110" spans="1:23" hidden="1" x14ac:dyDescent="0.3">
      <c r="A110" t="s">
        <v>455</v>
      </c>
      <c r="B110" t="s">
        <v>456</v>
      </c>
      <c r="C110" s="1" t="str">
        <f t="shared" si="12"/>
        <v>21:0010</v>
      </c>
      <c r="D110" s="1" t="str">
        <f t="shared" si="11"/>
        <v>21:0248</v>
      </c>
      <c r="E110" t="s">
        <v>457</v>
      </c>
      <c r="F110" t="s">
        <v>458</v>
      </c>
      <c r="H110">
        <v>57.461690900000001</v>
      </c>
      <c r="I110">
        <v>-115.8452149</v>
      </c>
      <c r="J110" s="1" t="str">
        <f t="shared" si="13"/>
        <v>Heavy Mineral Concentrate (Stream)</v>
      </c>
      <c r="K110" s="1" t="str">
        <f t="shared" si="10"/>
        <v>HMC separation (KIDD grouping)</v>
      </c>
      <c r="L110">
        <v>12600</v>
      </c>
      <c r="M110">
        <v>34.9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1</v>
      </c>
      <c r="U110">
        <v>0</v>
      </c>
      <c r="V110">
        <v>0</v>
      </c>
      <c r="W110">
        <v>2</v>
      </c>
    </row>
    <row r="111" spans="1:23" hidden="1" x14ac:dyDescent="0.3">
      <c r="A111" t="s">
        <v>459</v>
      </c>
      <c r="B111" t="s">
        <v>460</v>
      </c>
      <c r="C111" s="1" t="str">
        <f t="shared" si="12"/>
        <v>21:0010</v>
      </c>
      <c r="D111" s="1" t="str">
        <f t="shared" si="11"/>
        <v>21:0248</v>
      </c>
      <c r="E111" t="s">
        <v>461</v>
      </c>
      <c r="F111" t="s">
        <v>462</v>
      </c>
      <c r="H111">
        <v>57.498805099999998</v>
      </c>
      <c r="I111">
        <v>-115.99940340000001</v>
      </c>
      <c r="J111" s="1" t="str">
        <f t="shared" si="13"/>
        <v>Heavy Mineral Concentrate (Stream)</v>
      </c>
      <c r="K111" s="1" t="str">
        <f t="shared" si="10"/>
        <v>HMC separation (KIDD grouping)</v>
      </c>
      <c r="L111">
        <v>19800</v>
      </c>
      <c r="M111">
        <v>70.3</v>
      </c>
      <c r="N111">
        <v>0</v>
      </c>
      <c r="O111">
        <v>2</v>
      </c>
      <c r="P111">
        <v>1</v>
      </c>
      <c r="Q111">
        <v>3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3</v>
      </c>
    </row>
    <row r="112" spans="1:23" hidden="1" x14ac:dyDescent="0.3">
      <c r="A112" t="s">
        <v>463</v>
      </c>
      <c r="B112" t="s">
        <v>464</v>
      </c>
      <c r="C112" s="1" t="str">
        <f t="shared" si="12"/>
        <v>21:0010</v>
      </c>
      <c r="D112" s="1" t="str">
        <f t="shared" si="11"/>
        <v>21:0248</v>
      </c>
      <c r="E112" t="s">
        <v>465</v>
      </c>
      <c r="F112" t="s">
        <v>466</v>
      </c>
      <c r="H112">
        <v>57.113533699999998</v>
      </c>
      <c r="I112">
        <v>-115.9813906</v>
      </c>
      <c r="J112" s="1" t="str">
        <f t="shared" si="13"/>
        <v>Heavy Mineral Concentrate (Stream)</v>
      </c>
      <c r="K112" s="1" t="str">
        <f t="shared" si="10"/>
        <v>HMC separation (KIDD grouping)</v>
      </c>
      <c r="L112">
        <v>11000</v>
      </c>
      <c r="M112">
        <v>15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</row>
    <row r="113" spans="1:23" hidden="1" x14ac:dyDescent="0.3">
      <c r="A113" t="s">
        <v>467</v>
      </c>
      <c r="B113" t="s">
        <v>468</v>
      </c>
      <c r="C113" s="1" t="str">
        <f t="shared" si="12"/>
        <v>21:0010</v>
      </c>
      <c r="D113" s="1" t="str">
        <f t="shared" si="11"/>
        <v>21:0248</v>
      </c>
      <c r="E113" t="s">
        <v>469</v>
      </c>
      <c r="F113" t="s">
        <v>470</v>
      </c>
      <c r="H113">
        <v>57.077176299999998</v>
      </c>
      <c r="I113">
        <v>-115.99459450000001</v>
      </c>
      <c r="J113" s="1" t="str">
        <f t="shared" si="13"/>
        <v>Heavy Mineral Concentrate (Stream)</v>
      </c>
      <c r="K113" s="1" t="str">
        <f t="shared" si="10"/>
        <v>HMC separation (KIDD grouping)</v>
      </c>
      <c r="L113">
        <v>11900</v>
      </c>
      <c r="M113">
        <v>24.4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</row>
    <row r="114" spans="1:23" hidden="1" x14ac:dyDescent="0.3">
      <c r="A114" t="s">
        <v>471</v>
      </c>
      <c r="B114" t="s">
        <v>472</v>
      </c>
      <c r="C114" s="1" t="str">
        <f t="shared" si="12"/>
        <v>21:0010</v>
      </c>
      <c r="D114" s="1" t="str">
        <f t="shared" si="11"/>
        <v>21:0248</v>
      </c>
      <c r="E114" t="s">
        <v>473</v>
      </c>
      <c r="F114" t="s">
        <v>474</v>
      </c>
      <c r="H114">
        <v>57.110827800000003</v>
      </c>
      <c r="I114">
        <v>-115.5628498</v>
      </c>
      <c r="J114" s="1" t="str">
        <f t="shared" si="13"/>
        <v>Heavy Mineral Concentrate (Stream)</v>
      </c>
      <c r="K114" s="1" t="str">
        <f t="shared" si="10"/>
        <v>HMC separation (KIDD grouping)</v>
      </c>
      <c r="L114">
        <v>10100</v>
      </c>
      <c r="M114">
        <v>11</v>
      </c>
      <c r="N114">
        <v>0</v>
      </c>
      <c r="O114">
        <v>0</v>
      </c>
      <c r="P114">
        <v>1</v>
      </c>
      <c r="Q114">
        <v>1</v>
      </c>
      <c r="R114">
        <v>0</v>
      </c>
      <c r="S114">
        <v>2</v>
      </c>
      <c r="T114">
        <v>2</v>
      </c>
      <c r="U114">
        <v>0</v>
      </c>
      <c r="V114">
        <v>1</v>
      </c>
      <c r="W114">
        <v>6</v>
      </c>
    </row>
    <row r="115" spans="1:23" hidden="1" x14ac:dyDescent="0.3">
      <c r="A115" t="s">
        <v>475</v>
      </c>
      <c r="B115" t="s">
        <v>476</v>
      </c>
      <c r="C115" s="1" t="str">
        <f t="shared" si="12"/>
        <v>21:0010</v>
      </c>
      <c r="D115" s="1" t="str">
        <f t="shared" si="11"/>
        <v>21:0248</v>
      </c>
      <c r="E115" t="s">
        <v>477</v>
      </c>
      <c r="F115" t="s">
        <v>478</v>
      </c>
      <c r="H115">
        <v>57.173809499999997</v>
      </c>
      <c r="I115">
        <v>-115.5749965</v>
      </c>
      <c r="J115" s="1" t="str">
        <f t="shared" si="13"/>
        <v>Heavy Mineral Concentrate (Stream)</v>
      </c>
      <c r="K115" s="1" t="str">
        <f t="shared" si="10"/>
        <v>HMC separation (KIDD grouping)</v>
      </c>
      <c r="L115">
        <v>17100</v>
      </c>
      <c r="M115">
        <v>70</v>
      </c>
      <c r="N115">
        <v>0</v>
      </c>
      <c r="O115">
        <v>1</v>
      </c>
      <c r="P115">
        <v>0</v>
      </c>
      <c r="Q115">
        <v>1</v>
      </c>
      <c r="R115">
        <v>0</v>
      </c>
      <c r="S115">
        <v>2</v>
      </c>
      <c r="T115">
        <v>0</v>
      </c>
      <c r="U115">
        <v>0</v>
      </c>
      <c r="V115">
        <v>0</v>
      </c>
      <c r="W115">
        <v>3</v>
      </c>
    </row>
    <row r="116" spans="1:23" hidden="1" x14ac:dyDescent="0.3">
      <c r="A116" t="s">
        <v>479</v>
      </c>
      <c r="B116" t="s">
        <v>480</v>
      </c>
      <c r="C116" s="1" t="str">
        <f t="shared" si="12"/>
        <v>21:0010</v>
      </c>
      <c r="D116" s="1" t="str">
        <f t="shared" si="11"/>
        <v>21:0248</v>
      </c>
      <c r="E116" t="s">
        <v>481</v>
      </c>
      <c r="F116" t="s">
        <v>482</v>
      </c>
      <c r="H116">
        <v>57.1800845</v>
      </c>
      <c r="I116">
        <v>-115.55418969999999</v>
      </c>
      <c r="J116" s="1" t="str">
        <f t="shared" si="13"/>
        <v>Heavy Mineral Concentrate (Stream)</v>
      </c>
      <c r="K116" s="1" t="str">
        <f t="shared" si="10"/>
        <v>HMC separation (KIDD grouping)</v>
      </c>
      <c r="L116">
        <v>11800</v>
      </c>
      <c r="M116">
        <v>82.3</v>
      </c>
      <c r="N116">
        <v>0</v>
      </c>
      <c r="O116">
        <v>1</v>
      </c>
      <c r="P116">
        <v>1</v>
      </c>
      <c r="Q116">
        <v>2</v>
      </c>
      <c r="R116">
        <v>0</v>
      </c>
      <c r="S116">
        <v>3</v>
      </c>
      <c r="T116">
        <v>0</v>
      </c>
      <c r="U116">
        <v>0</v>
      </c>
      <c r="V116">
        <v>0</v>
      </c>
      <c r="W116">
        <v>5</v>
      </c>
    </row>
    <row r="117" spans="1:23" hidden="1" x14ac:dyDescent="0.3">
      <c r="A117" t="s">
        <v>483</v>
      </c>
      <c r="B117" t="s">
        <v>484</v>
      </c>
      <c r="C117" s="1" t="str">
        <f t="shared" si="12"/>
        <v>21:0010</v>
      </c>
      <c r="D117" s="1" t="str">
        <f t="shared" si="11"/>
        <v>21:0248</v>
      </c>
      <c r="E117" t="s">
        <v>485</v>
      </c>
      <c r="F117" t="s">
        <v>486</v>
      </c>
      <c r="H117">
        <v>57.232113099999999</v>
      </c>
      <c r="I117">
        <v>-115.5717037</v>
      </c>
      <c r="J117" s="1" t="str">
        <f t="shared" si="13"/>
        <v>Heavy Mineral Concentrate (Stream)</v>
      </c>
      <c r="K117" s="1" t="str">
        <f t="shared" si="10"/>
        <v>HMC separation (KIDD grouping)</v>
      </c>
      <c r="L117">
        <v>11200</v>
      </c>
      <c r="M117">
        <v>25.9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3</v>
      </c>
      <c r="T117">
        <v>1</v>
      </c>
      <c r="U117">
        <v>0</v>
      </c>
      <c r="V117">
        <v>1</v>
      </c>
      <c r="W117">
        <v>5</v>
      </c>
    </row>
    <row r="118" spans="1:23" hidden="1" x14ac:dyDescent="0.3">
      <c r="A118" t="s">
        <v>487</v>
      </c>
      <c r="B118" t="s">
        <v>488</v>
      </c>
      <c r="C118" s="1" t="str">
        <f t="shared" si="12"/>
        <v>21:0010</v>
      </c>
      <c r="D118" s="1" t="str">
        <f t="shared" si="11"/>
        <v>21:0248</v>
      </c>
      <c r="E118" t="s">
        <v>489</v>
      </c>
      <c r="F118" t="s">
        <v>490</v>
      </c>
      <c r="H118">
        <v>57.267230400000003</v>
      </c>
      <c r="I118">
        <v>-115.5114549</v>
      </c>
      <c r="J118" s="1" t="str">
        <f t="shared" si="13"/>
        <v>Heavy Mineral Concentrate (Stream)</v>
      </c>
      <c r="K118" s="1" t="str">
        <f t="shared" si="10"/>
        <v>HMC separation (KIDD grouping)</v>
      </c>
      <c r="L118">
        <v>12300</v>
      </c>
      <c r="M118">
        <v>28.3</v>
      </c>
      <c r="N118">
        <v>0</v>
      </c>
      <c r="O118">
        <v>1</v>
      </c>
      <c r="P118">
        <v>0</v>
      </c>
      <c r="Q118">
        <v>1</v>
      </c>
      <c r="R118">
        <v>0</v>
      </c>
      <c r="S118">
        <v>1</v>
      </c>
      <c r="T118">
        <v>0</v>
      </c>
      <c r="U118">
        <v>0</v>
      </c>
      <c r="V118">
        <v>0</v>
      </c>
      <c r="W118">
        <v>2</v>
      </c>
    </row>
    <row r="119" spans="1:23" hidden="1" x14ac:dyDescent="0.3">
      <c r="A119" t="s">
        <v>491</v>
      </c>
      <c r="B119" t="s">
        <v>492</v>
      </c>
      <c r="C119" s="1" t="str">
        <f t="shared" si="12"/>
        <v>21:0010</v>
      </c>
      <c r="D119" s="1" t="str">
        <f t="shared" si="11"/>
        <v>21:0248</v>
      </c>
      <c r="E119" t="s">
        <v>493</v>
      </c>
      <c r="F119" t="s">
        <v>494</v>
      </c>
      <c r="H119">
        <v>57.279936999999997</v>
      </c>
      <c r="I119">
        <v>-115.7322222</v>
      </c>
      <c r="J119" s="1" t="str">
        <f t="shared" si="13"/>
        <v>Heavy Mineral Concentrate (Stream)</v>
      </c>
      <c r="K119" s="1" t="str">
        <f t="shared" si="10"/>
        <v>HMC separation (KIDD grouping)</v>
      </c>
      <c r="L119">
        <v>12300</v>
      </c>
      <c r="M119">
        <v>27.2</v>
      </c>
      <c r="N119">
        <v>0</v>
      </c>
      <c r="O119">
        <v>1</v>
      </c>
      <c r="P119">
        <v>0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1</v>
      </c>
    </row>
    <row r="120" spans="1:23" hidden="1" x14ac:dyDescent="0.3">
      <c r="A120" t="s">
        <v>495</v>
      </c>
      <c r="B120" t="s">
        <v>496</v>
      </c>
      <c r="C120" s="1" t="str">
        <f t="shared" si="12"/>
        <v>21:0010</v>
      </c>
      <c r="D120" s="1" t="str">
        <f t="shared" si="11"/>
        <v>21:0248</v>
      </c>
      <c r="E120" t="s">
        <v>497</v>
      </c>
      <c r="F120" t="s">
        <v>498</v>
      </c>
      <c r="H120">
        <v>57.272338400000002</v>
      </c>
      <c r="I120">
        <v>-115.8963947</v>
      </c>
      <c r="J120" s="1" t="str">
        <f t="shared" si="13"/>
        <v>Heavy Mineral Concentrate (Stream)</v>
      </c>
      <c r="K120" s="1" t="str">
        <f t="shared" si="10"/>
        <v>HMC separation (KIDD grouping)</v>
      </c>
      <c r="L120">
        <v>12800</v>
      </c>
      <c r="M120">
        <v>28.9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0</v>
      </c>
      <c r="W120">
        <v>1</v>
      </c>
    </row>
    <row r="121" spans="1:23" hidden="1" x14ac:dyDescent="0.3">
      <c r="A121" t="s">
        <v>499</v>
      </c>
      <c r="B121" t="s">
        <v>500</v>
      </c>
      <c r="C121" s="1" t="str">
        <f t="shared" si="12"/>
        <v>21:0010</v>
      </c>
      <c r="D121" s="1" t="str">
        <f t="shared" si="11"/>
        <v>21:0248</v>
      </c>
      <c r="E121" t="s">
        <v>501</v>
      </c>
      <c r="F121" t="s">
        <v>502</v>
      </c>
      <c r="H121">
        <v>57.003301999999998</v>
      </c>
      <c r="I121">
        <v>-115.7681575</v>
      </c>
      <c r="J121" s="1" t="str">
        <f t="shared" si="13"/>
        <v>Heavy Mineral Concentrate (Stream)</v>
      </c>
      <c r="K121" s="1" t="str">
        <f t="shared" si="10"/>
        <v>HMC separation (KIDD grouping)</v>
      </c>
      <c r="L121">
        <v>19200</v>
      </c>
      <c r="M121">
        <v>38.700000000000003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</row>
    <row r="122" spans="1:23" hidden="1" x14ac:dyDescent="0.3">
      <c r="A122" t="s">
        <v>503</v>
      </c>
      <c r="B122" t="s">
        <v>504</v>
      </c>
      <c r="C122" s="1" t="str">
        <f t="shared" si="12"/>
        <v>21:0010</v>
      </c>
      <c r="D122" s="1" t="str">
        <f t="shared" si="11"/>
        <v>21:0248</v>
      </c>
      <c r="E122" t="s">
        <v>505</v>
      </c>
      <c r="F122" t="s">
        <v>506</v>
      </c>
      <c r="H122">
        <v>57.073426499999997</v>
      </c>
      <c r="I122">
        <v>-115.1022007</v>
      </c>
      <c r="J122" s="1" t="str">
        <f t="shared" si="13"/>
        <v>Heavy Mineral Concentrate (Stream)</v>
      </c>
      <c r="K122" s="1" t="str">
        <f t="shared" si="10"/>
        <v>HMC separation (KIDD grouping)</v>
      </c>
      <c r="L122">
        <v>13400</v>
      </c>
      <c r="M122">
        <v>34.5</v>
      </c>
      <c r="N122">
        <v>0</v>
      </c>
      <c r="O122">
        <v>2</v>
      </c>
      <c r="P122">
        <v>0</v>
      </c>
      <c r="Q122">
        <v>2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3</v>
      </c>
    </row>
    <row r="123" spans="1:23" hidden="1" x14ac:dyDescent="0.3">
      <c r="A123" t="s">
        <v>507</v>
      </c>
      <c r="B123" t="s">
        <v>508</v>
      </c>
      <c r="C123" s="1" t="str">
        <f t="shared" si="12"/>
        <v>21:0010</v>
      </c>
      <c r="D123" s="1" t="str">
        <f t="shared" si="11"/>
        <v>21:0248</v>
      </c>
      <c r="E123" t="s">
        <v>509</v>
      </c>
      <c r="F123" t="s">
        <v>510</v>
      </c>
      <c r="H123">
        <v>57.081347200000003</v>
      </c>
      <c r="I123">
        <v>-115.3248261</v>
      </c>
      <c r="J123" s="1" t="str">
        <f t="shared" si="13"/>
        <v>Heavy Mineral Concentrate (Stream)</v>
      </c>
      <c r="K123" s="1" t="str">
        <f t="shared" si="10"/>
        <v>HMC separation (KIDD grouping)</v>
      </c>
      <c r="L123">
        <v>16000</v>
      </c>
      <c r="M123">
        <v>21</v>
      </c>
      <c r="N123">
        <v>0</v>
      </c>
      <c r="O123">
        <v>2</v>
      </c>
      <c r="P123">
        <v>0</v>
      </c>
      <c r="Q123">
        <v>2</v>
      </c>
      <c r="R123">
        <v>0</v>
      </c>
      <c r="S123">
        <v>0</v>
      </c>
      <c r="T123">
        <v>2</v>
      </c>
      <c r="U123">
        <v>0</v>
      </c>
      <c r="V123">
        <v>1</v>
      </c>
      <c r="W123">
        <v>5</v>
      </c>
    </row>
    <row r="124" spans="1:23" hidden="1" x14ac:dyDescent="0.3">
      <c r="A124" t="s">
        <v>511</v>
      </c>
      <c r="B124" t="s">
        <v>512</v>
      </c>
      <c r="C124" s="1" t="str">
        <f t="shared" si="12"/>
        <v>21:0010</v>
      </c>
      <c r="D124" s="1" t="str">
        <f t="shared" si="11"/>
        <v>21:0248</v>
      </c>
      <c r="E124" t="s">
        <v>513</v>
      </c>
      <c r="F124" t="s">
        <v>514</v>
      </c>
      <c r="H124">
        <v>57.074601700000002</v>
      </c>
      <c r="I124">
        <v>-115.39075939999999</v>
      </c>
      <c r="J124" s="1" t="str">
        <f t="shared" si="13"/>
        <v>Heavy Mineral Concentrate (Stream)</v>
      </c>
      <c r="K124" s="1" t="str">
        <f t="shared" si="10"/>
        <v>HMC separation (KIDD grouping)</v>
      </c>
      <c r="L124">
        <v>12800</v>
      </c>
      <c r="M124">
        <v>31.3</v>
      </c>
      <c r="N124">
        <v>0</v>
      </c>
      <c r="O124">
        <v>1</v>
      </c>
      <c r="P124">
        <v>0</v>
      </c>
      <c r="Q124">
        <v>1</v>
      </c>
      <c r="R124">
        <v>0</v>
      </c>
      <c r="S124">
        <v>1</v>
      </c>
      <c r="T124">
        <v>3</v>
      </c>
      <c r="U124">
        <v>0</v>
      </c>
      <c r="V124">
        <v>0</v>
      </c>
      <c r="W124">
        <v>5</v>
      </c>
    </row>
    <row r="125" spans="1:23" hidden="1" x14ac:dyDescent="0.3">
      <c r="A125" t="s">
        <v>515</v>
      </c>
      <c r="B125" t="s">
        <v>516</v>
      </c>
      <c r="C125" s="1" t="str">
        <f t="shared" si="12"/>
        <v>21:0010</v>
      </c>
      <c r="D125" s="1" t="str">
        <f t="shared" si="11"/>
        <v>21:0248</v>
      </c>
      <c r="E125" t="s">
        <v>517</v>
      </c>
      <c r="F125" t="s">
        <v>518</v>
      </c>
      <c r="H125">
        <v>57.313991100000003</v>
      </c>
      <c r="I125">
        <v>-115.372309</v>
      </c>
      <c r="J125" s="1" t="str">
        <f t="shared" si="13"/>
        <v>Heavy Mineral Concentrate (Stream)</v>
      </c>
      <c r="K125" s="1" t="str">
        <f t="shared" si="10"/>
        <v>HMC separation (KIDD grouping)</v>
      </c>
      <c r="L125">
        <v>11100</v>
      </c>
      <c r="M125">
        <v>43.9</v>
      </c>
      <c r="N125">
        <v>0</v>
      </c>
      <c r="O125">
        <v>1</v>
      </c>
      <c r="P125">
        <v>0</v>
      </c>
      <c r="Q125">
        <v>1</v>
      </c>
      <c r="R125">
        <v>0</v>
      </c>
      <c r="S125">
        <v>3</v>
      </c>
      <c r="T125">
        <v>3</v>
      </c>
      <c r="U125">
        <v>0</v>
      </c>
      <c r="V125">
        <v>2</v>
      </c>
      <c r="W125">
        <v>9</v>
      </c>
    </row>
    <row r="126" spans="1:23" hidden="1" x14ac:dyDescent="0.3">
      <c r="A126" t="s">
        <v>519</v>
      </c>
      <c r="B126" t="s">
        <v>520</v>
      </c>
      <c r="C126" s="1" t="str">
        <f t="shared" si="12"/>
        <v>21:0010</v>
      </c>
      <c r="D126" s="1" t="str">
        <f t="shared" si="11"/>
        <v>21:0248</v>
      </c>
      <c r="E126" t="s">
        <v>521</v>
      </c>
      <c r="F126" t="s">
        <v>522</v>
      </c>
      <c r="H126">
        <v>57.290451099999999</v>
      </c>
      <c r="I126">
        <v>-115.3568703</v>
      </c>
      <c r="J126" s="1" t="str">
        <f t="shared" si="13"/>
        <v>Heavy Mineral Concentrate (Stream)</v>
      </c>
      <c r="K126" s="1" t="str">
        <f t="shared" si="10"/>
        <v>HMC separation (KIDD grouping)</v>
      </c>
      <c r="L126">
        <v>13100</v>
      </c>
      <c r="M126">
        <v>69.8</v>
      </c>
      <c r="N126">
        <v>0</v>
      </c>
      <c r="O126">
        <v>2</v>
      </c>
      <c r="P126">
        <v>0</v>
      </c>
      <c r="Q126">
        <v>2</v>
      </c>
      <c r="R126">
        <v>0</v>
      </c>
      <c r="S126">
        <v>4</v>
      </c>
      <c r="T126">
        <v>3</v>
      </c>
      <c r="U126">
        <v>0</v>
      </c>
      <c r="V126">
        <v>1</v>
      </c>
      <c r="W126">
        <v>10</v>
      </c>
    </row>
    <row r="127" spans="1:23" hidden="1" x14ac:dyDescent="0.3">
      <c r="A127" t="s">
        <v>523</v>
      </c>
      <c r="B127" t="s">
        <v>524</v>
      </c>
      <c r="C127" s="1" t="str">
        <f t="shared" si="12"/>
        <v>21:0010</v>
      </c>
      <c r="D127" s="1" t="str">
        <f t="shared" ref="D127:D155" si="14">HYPERLINK("https://geochem.nrcan.gc.ca/cdogs/content/svy/svy210248_e.htm", "21:0248")</f>
        <v>21:0248</v>
      </c>
      <c r="E127" t="s">
        <v>525</v>
      </c>
      <c r="F127" t="s">
        <v>526</v>
      </c>
      <c r="H127">
        <v>57.270849699999999</v>
      </c>
      <c r="I127">
        <v>-115.4201554</v>
      </c>
      <c r="J127" s="1" t="str">
        <f t="shared" si="13"/>
        <v>Heavy Mineral Concentrate (Stream)</v>
      </c>
      <c r="K127" s="1" t="str">
        <f t="shared" si="10"/>
        <v>HMC separation (KIDD grouping)</v>
      </c>
      <c r="L127">
        <v>16300</v>
      </c>
      <c r="M127">
        <v>57.8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2</v>
      </c>
      <c r="W127">
        <v>3</v>
      </c>
    </row>
    <row r="128" spans="1:23" hidden="1" x14ac:dyDescent="0.3">
      <c r="A128" t="s">
        <v>527</v>
      </c>
      <c r="B128" t="s">
        <v>528</v>
      </c>
      <c r="C128" s="1" t="str">
        <f t="shared" si="12"/>
        <v>21:0010</v>
      </c>
      <c r="D128" s="1" t="str">
        <f t="shared" si="14"/>
        <v>21:0248</v>
      </c>
      <c r="E128" t="s">
        <v>529</v>
      </c>
      <c r="F128" t="s">
        <v>530</v>
      </c>
      <c r="H128">
        <v>57.318890500000002</v>
      </c>
      <c r="I128">
        <v>-115.6294329</v>
      </c>
      <c r="J128" s="1" t="str">
        <f t="shared" si="13"/>
        <v>Heavy Mineral Concentrate (Stream)</v>
      </c>
      <c r="K128" s="1" t="str">
        <f t="shared" si="10"/>
        <v>HMC separation (KIDD grouping)</v>
      </c>
      <c r="L128">
        <v>16900</v>
      </c>
      <c r="M128">
        <v>43.2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1</v>
      </c>
      <c r="U128">
        <v>0</v>
      </c>
      <c r="V128">
        <v>0</v>
      </c>
      <c r="W128">
        <v>2</v>
      </c>
    </row>
    <row r="129" spans="1:23" hidden="1" x14ac:dyDescent="0.3">
      <c r="A129" t="s">
        <v>531</v>
      </c>
      <c r="B129" t="s">
        <v>532</v>
      </c>
      <c r="C129" s="1" t="str">
        <f t="shared" si="12"/>
        <v>21:0010</v>
      </c>
      <c r="D129" s="1" t="str">
        <f t="shared" si="14"/>
        <v>21:0248</v>
      </c>
      <c r="E129" t="s">
        <v>533</v>
      </c>
      <c r="F129" t="s">
        <v>534</v>
      </c>
      <c r="H129">
        <v>57.302254300000001</v>
      </c>
      <c r="I129">
        <v>-115.7076847</v>
      </c>
      <c r="J129" s="1" t="str">
        <f t="shared" si="13"/>
        <v>Heavy Mineral Concentrate (Stream)</v>
      </c>
      <c r="K129" s="1" t="str">
        <f t="shared" si="10"/>
        <v>HMC separation (KIDD grouping)</v>
      </c>
      <c r="L129">
        <v>20000</v>
      </c>
      <c r="M129">
        <v>33.4</v>
      </c>
      <c r="N129">
        <v>0</v>
      </c>
      <c r="O129">
        <v>1</v>
      </c>
      <c r="P129">
        <v>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1</v>
      </c>
    </row>
    <row r="130" spans="1:23" hidden="1" x14ac:dyDescent="0.3">
      <c r="A130" t="s">
        <v>535</v>
      </c>
      <c r="B130" t="s">
        <v>536</v>
      </c>
      <c r="C130" s="1" t="str">
        <f t="shared" ref="C130:C155" si="15">HYPERLINK("https://geochem.nrcan.gc.ca/cdogs/content/bdl/bdl210010_e.htm", "21:0010")</f>
        <v>21:0010</v>
      </c>
      <c r="D130" s="1" t="str">
        <f t="shared" si="14"/>
        <v>21:0248</v>
      </c>
      <c r="E130" t="s">
        <v>537</v>
      </c>
      <c r="F130" t="s">
        <v>538</v>
      </c>
      <c r="H130">
        <v>57.150335599999998</v>
      </c>
      <c r="I130">
        <v>-115.0709322</v>
      </c>
      <c r="J130" s="1" t="str">
        <f t="shared" ref="J130:J155" si="16">HYPERLINK("https://geochem.nrcan.gc.ca/cdogs/content/kwd/kwd020039_e.htm", "Heavy Mineral Concentrate (Stream)")</f>
        <v>Heavy Mineral Concentrate (Stream)</v>
      </c>
      <c r="K130" s="1" t="str">
        <f t="shared" ref="K130:K193" si="17">HYPERLINK("https://geochem.nrcan.gc.ca/cdogs/content/kwd/kwd080046_e.htm", "HMC separation (KIDD grouping)")</f>
        <v>HMC separation (KIDD grouping)</v>
      </c>
      <c r="L130">
        <v>14300</v>
      </c>
      <c r="M130">
        <v>65.400000000000006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30</v>
      </c>
      <c r="U130">
        <v>0</v>
      </c>
      <c r="V130">
        <v>1</v>
      </c>
      <c r="W130">
        <v>31</v>
      </c>
    </row>
    <row r="131" spans="1:23" hidden="1" x14ac:dyDescent="0.3">
      <c r="A131" t="s">
        <v>539</v>
      </c>
      <c r="B131" t="s">
        <v>540</v>
      </c>
      <c r="C131" s="1" t="str">
        <f t="shared" si="15"/>
        <v>21:0010</v>
      </c>
      <c r="D131" s="1" t="str">
        <f t="shared" si="14"/>
        <v>21:0248</v>
      </c>
      <c r="E131" t="s">
        <v>541</v>
      </c>
      <c r="F131" t="s">
        <v>542</v>
      </c>
      <c r="H131">
        <v>57.285363500000003</v>
      </c>
      <c r="I131">
        <v>-115.2294538</v>
      </c>
      <c r="J131" s="1" t="str">
        <f t="shared" si="16"/>
        <v>Heavy Mineral Concentrate (Stream)</v>
      </c>
      <c r="K131" s="1" t="str">
        <f t="shared" si="17"/>
        <v>HMC separation (KIDD grouping)</v>
      </c>
      <c r="L131">
        <v>16100</v>
      </c>
      <c r="M131">
        <v>27.2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5</v>
      </c>
      <c r="W131">
        <v>5</v>
      </c>
    </row>
    <row r="132" spans="1:23" hidden="1" x14ac:dyDescent="0.3">
      <c r="A132" t="s">
        <v>543</v>
      </c>
      <c r="B132" t="s">
        <v>544</v>
      </c>
      <c r="C132" s="1" t="str">
        <f t="shared" si="15"/>
        <v>21:0010</v>
      </c>
      <c r="D132" s="1" t="str">
        <f t="shared" si="14"/>
        <v>21:0248</v>
      </c>
      <c r="E132" t="s">
        <v>545</v>
      </c>
      <c r="F132" t="s">
        <v>546</v>
      </c>
      <c r="H132">
        <v>57.433370699999998</v>
      </c>
      <c r="I132">
        <v>-115.6293021</v>
      </c>
      <c r="J132" s="1" t="str">
        <f t="shared" si="16"/>
        <v>Heavy Mineral Concentrate (Stream)</v>
      </c>
      <c r="K132" s="1" t="str">
        <f t="shared" si="17"/>
        <v>HMC separation (KIDD grouping)</v>
      </c>
      <c r="L132">
        <v>15000</v>
      </c>
      <c r="M132">
        <v>66.400000000000006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</row>
    <row r="133" spans="1:23" hidden="1" x14ac:dyDescent="0.3">
      <c r="A133" t="s">
        <v>547</v>
      </c>
      <c r="B133" t="s">
        <v>548</v>
      </c>
      <c r="C133" s="1" t="str">
        <f t="shared" si="15"/>
        <v>21:0010</v>
      </c>
      <c r="D133" s="1" t="str">
        <f t="shared" si="14"/>
        <v>21:0248</v>
      </c>
      <c r="E133" t="s">
        <v>549</v>
      </c>
      <c r="F133" t="s">
        <v>550</v>
      </c>
      <c r="H133">
        <v>57.422243899999998</v>
      </c>
      <c r="I133">
        <v>-115.61982639999999</v>
      </c>
      <c r="J133" s="1" t="str">
        <f t="shared" si="16"/>
        <v>Heavy Mineral Concentrate (Stream)</v>
      </c>
      <c r="K133" s="1" t="str">
        <f t="shared" si="17"/>
        <v>HMC separation (KIDD grouping)</v>
      </c>
      <c r="L133">
        <v>14900</v>
      </c>
      <c r="M133">
        <v>47.9</v>
      </c>
      <c r="N133">
        <v>0</v>
      </c>
      <c r="O133">
        <v>1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1</v>
      </c>
    </row>
    <row r="134" spans="1:23" hidden="1" x14ac:dyDescent="0.3">
      <c r="A134" t="s">
        <v>551</v>
      </c>
      <c r="B134" t="s">
        <v>552</v>
      </c>
      <c r="C134" s="1" t="str">
        <f t="shared" si="15"/>
        <v>21:0010</v>
      </c>
      <c r="D134" s="1" t="str">
        <f t="shared" si="14"/>
        <v>21:0248</v>
      </c>
      <c r="E134" t="s">
        <v>553</v>
      </c>
      <c r="F134" t="s">
        <v>554</v>
      </c>
      <c r="H134">
        <v>57.410546799999999</v>
      </c>
      <c r="I134">
        <v>-115.82861320000001</v>
      </c>
      <c r="J134" s="1" t="str">
        <f t="shared" si="16"/>
        <v>Heavy Mineral Concentrate (Stream)</v>
      </c>
      <c r="K134" s="1" t="str">
        <f t="shared" si="17"/>
        <v>HMC separation (KIDD grouping)</v>
      </c>
      <c r="L134">
        <v>9200</v>
      </c>
      <c r="M134">
        <v>33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0</v>
      </c>
      <c r="T134">
        <v>1</v>
      </c>
      <c r="U134">
        <v>0</v>
      </c>
      <c r="V134">
        <v>0</v>
      </c>
      <c r="W134">
        <v>2</v>
      </c>
    </row>
    <row r="135" spans="1:23" hidden="1" x14ac:dyDescent="0.3">
      <c r="A135" t="s">
        <v>555</v>
      </c>
      <c r="B135" t="s">
        <v>556</v>
      </c>
      <c r="C135" s="1" t="str">
        <f t="shared" si="15"/>
        <v>21:0010</v>
      </c>
      <c r="D135" s="1" t="str">
        <f t="shared" si="14"/>
        <v>21:0248</v>
      </c>
      <c r="E135" t="s">
        <v>557</v>
      </c>
      <c r="F135" t="s">
        <v>558</v>
      </c>
      <c r="H135">
        <v>57.4906966</v>
      </c>
      <c r="I135">
        <v>-115.96086940000001</v>
      </c>
      <c r="J135" s="1" t="str">
        <f t="shared" si="16"/>
        <v>Heavy Mineral Concentrate (Stream)</v>
      </c>
      <c r="K135" s="1" t="str">
        <f t="shared" si="17"/>
        <v>HMC separation (KIDD grouping)</v>
      </c>
      <c r="L135">
        <v>14500</v>
      </c>
      <c r="M135">
        <v>69.599999999999994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0</v>
      </c>
      <c r="U135">
        <v>0</v>
      </c>
      <c r="V135">
        <v>0</v>
      </c>
      <c r="W135">
        <v>1</v>
      </c>
    </row>
    <row r="136" spans="1:23" hidden="1" x14ac:dyDescent="0.3">
      <c r="A136" t="s">
        <v>559</v>
      </c>
      <c r="B136" t="s">
        <v>560</v>
      </c>
      <c r="C136" s="1" t="str">
        <f t="shared" si="15"/>
        <v>21:0010</v>
      </c>
      <c r="D136" s="1" t="str">
        <f t="shared" si="14"/>
        <v>21:0248</v>
      </c>
      <c r="E136" t="s">
        <v>561</v>
      </c>
      <c r="F136" t="s">
        <v>562</v>
      </c>
      <c r="H136">
        <v>57.023105700000002</v>
      </c>
      <c r="I136">
        <v>-115.5918716</v>
      </c>
      <c r="J136" s="1" t="str">
        <f t="shared" si="16"/>
        <v>Heavy Mineral Concentrate (Stream)</v>
      </c>
      <c r="K136" s="1" t="str">
        <f t="shared" si="17"/>
        <v>HMC separation (KIDD grouping)</v>
      </c>
      <c r="L136">
        <v>17800</v>
      </c>
      <c r="M136">
        <v>91.9</v>
      </c>
      <c r="N136">
        <v>0</v>
      </c>
      <c r="O136">
        <v>1</v>
      </c>
      <c r="P136">
        <v>0</v>
      </c>
      <c r="Q136">
        <v>1</v>
      </c>
      <c r="R136">
        <v>0</v>
      </c>
      <c r="S136">
        <v>1</v>
      </c>
      <c r="T136">
        <v>0</v>
      </c>
      <c r="U136">
        <v>0</v>
      </c>
      <c r="V136">
        <v>0</v>
      </c>
      <c r="W136">
        <v>2</v>
      </c>
    </row>
    <row r="137" spans="1:23" hidden="1" x14ac:dyDescent="0.3">
      <c r="A137" t="s">
        <v>563</v>
      </c>
      <c r="B137" t="s">
        <v>564</v>
      </c>
      <c r="C137" s="1" t="str">
        <f t="shared" si="15"/>
        <v>21:0010</v>
      </c>
      <c r="D137" s="1" t="str">
        <f t="shared" si="14"/>
        <v>21:0248</v>
      </c>
      <c r="E137" t="s">
        <v>565</v>
      </c>
      <c r="F137" t="s">
        <v>566</v>
      </c>
      <c r="H137">
        <v>57.042717699999997</v>
      </c>
      <c r="I137">
        <v>-115.9915208</v>
      </c>
      <c r="J137" s="1" t="str">
        <f t="shared" si="16"/>
        <v>Heavy Mineral Concentrate (Stream)</v>
      </c>
      <c r="K137" s="1" t="str">
        <f t="shared" si="17"/>
        <v>HMC separation (KIDD grouping)</v>
      </c>
      <c r="L137">
        <v>11800</v>
      </c>
      <c r="M137">
        <v>42.7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1</v>
      </c>
      <c r="U137">
        <v>0</v>
      </c>
      <c r="V137">
        <v>0</v>
      </c>
      <c r="W137">
        <v>1</v>
      </c>
    </row>
    <row r="138" spans="1:23" hidden="1" x14ac:dyDescent="0.3">
      <c r="A138" t="s">
        <v>567</v>
      </c>
      <c r="B138" t="s">
        <v>568</v>
      </c>
      <c r="C138" s="1" t="str">
        <f t="shared" si="15"/>
        <v>21:0010</v>
      </c>
      <c r="D138" s="1" t="str">
        <f t="shared" si="14"/>
        <v>21:0248</v>
      </c>
      <c r="E138" t="s">
        <v>569</v>
      </c>
      <c r="F138" t="s">
        <v>570</v>
      </c>
      <c r="H138">
        <v>57.1363439</v>
      </c>
      <c r="I138">
        <v>-115.9193808</v>
      </c>
      <c r="J138" s="1" t="str">
        <f t="shared" si="16"/>
        <v>Heavy Mineral Concentrate (Stream)</v>
      </c>
      <c r="K138" s="1" t="str">
        <f t="shared" si="17"/>
        <v>HMC separation (KIDD grouping)</v>
      </c>
      <c r="L138">
        <v>11400</v>
      </c>
      <c r="M138">
        <v>21.9</v>
      </c>
      <c r="N138">
        <v>0</v>
      </c>
      <c r="O138">
        <v>1</v>
      </c>
      <c r="P138">
        <v>0</v>
      </c>
      <c r="Q138">
        <v>1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2</v>
      </c>
    </row>
    <row r="139" spans="1:23" hidden="1" x14ac:dyDescent="0.3">
      <c r="A139" t="s">
        <v>571</v>
      </c>
      <c r="B139" t="s">
        <v>572</v>
      </c>
      <c r="C139" s="1" t="str">
        <f t="shared" si="15"/>
        <v>21:0010</v>
      </c>
      <c r="D139" s="1" t="str">
        <f t="shared" si="14"/>
        <v>21:0248</v>
      </c>
      <c r="E139" t="s">
        <v>573</v>
      </c>
      <c r="F139" t="s">
        <v>574</v>
      </c>
      <c r="H139">
        <v>57.199535500000003</v>
      </c>
      <c r="I139">
        <v>-115.9062309</v>
      </c>
      <c r="J139" s="1" t="str">
        <f t="shared" si="16"/>
        <v>Heavy Mineral Concentrate (Stream)</v>
      </c>
      <c r="K139" s="1" t="str">
        <f t="shared" si="17"/>
        <v>HMC separation (KIDD grouping)</v>
      </c>
      <c r="L139">
        <v>13700</v>
      </c>
      <c r="M139">
        <v>27.4</v>
      </c>
      <c r="N139">
        <v>0</v>
      </c>
      <c r="O139">
        <v>1</v>
      </c>
      <c r="P139">
        <v>0</v>
      </c>
      <c r="Q139">
        <v>1</v>
      </c>
      <c r="R139">
        <v>0</v>
      </c>
      <c r="S139">
        <v>2</v>
      </c>
      <c r="T139">
        <v>0</v>
      </c>
      <c r="U139">
        <v>0</v>
      </c>
      <c r="V139">
        <v>0</v>
      </c>
      <c r="W139">
        <v>3</v>
      </c>
    </row>
    <row r="140" spans="1:23" hidden="1" x14ac:dyDescent="0.3">
      <c r="A140" t="s">
        <v>575</v>
      </c>
      <c r="B140" t="s">
        <v>576</v>
      </c>
      <c r="C140" s="1" t="str">
        <f t="shared" si="15"/>
        <v>21:0010</v>
      </c>
      <c r="D140" s="1" t="str">
        <f t="shared" si="14"/>
        <v>21:0248</v>
      </c>
      <c r="E140" t="s">
        <v>577</v>
      </c>
      <c r="F140" t="s">
        <v>578</v>
      </c>
      <c r="H140">
        <v>57.200310999999999</v>
      </c>
      <c r="I140">
        <v>-115.8532732</v>
      </c>
      <c r="J140" s="1" t="str">
        <f t="shared" si="16"/>
        <v>Heavy Mineral Concentrate (Stream)</v>
      </c>
      <c r="K140" s="1" t="str">
        <f t="shared" si="17"/>
        <v>HMC separation (KIDD grouping)</v>
      </c>
      <c r="L140">
        <v>12400</v>
      </c>
      <c r="M140">
        <v>121.8</v>
      </c>
      <c r="N140">
        <v>0</v>
      </c>
      <c r="O140">
        <v>0</v>
      </c>
      <c r="P140">
        <v>1</v>
      </c>
      <c r="Q140">
        <v>1</v>
      </c>
      <c r="R140">
        <v>1</v>
      </c>
      <c r="S140">
        <v>3</v>
      </c>
      <c r="T140">
        <v>0</v>
      </c>
      <c r="U140">
        <v>0</v>
      </c>
      <c r="V140">
        <v>0</v>
      </c>
      <c r="W140">
        <v>5</v>
      </c>
    </row>
    <row r="141" spans="1:23" hidden="1" x14ac:dyDescent="0.3">
      <c r="A141" t="s">
        <v>579</v>
      </c>
      <c r="B141" t="s">
        <v>580</v>
      </c>
      <c r="C141" s="1" t="str">
        <f t="shared" si="15"/>
        <v>21:0010</v>
      </c>
      <c r="D141" s="1" t="str">
        <f t="shared" si="14"/>
        <v>21:0248</v>
      </c>
      <c r="E141" t="s">
        <v>581</v>
      </c>
      <c r="F141" t="s">
        <v>582</v>
      </c>
      <c r="H141">
        <v>57.202844599999999</v>
      </c>
      <c r="I141">
        <v>-115.8415739</v>
      </c>
      <c r="J141" s="1" t="str">
        <f t="shared" si="16"/>
        <v>Heavy Mineral Concentrate (Stream)</v>
      </c>
      <c r="K141" s="1" t="str">
        <f t="shared" si="17"/>
        <v>HMC separation (KIDD grouping)</v>
      </c>
      <c r="L141">
        <v>12800</v>
      </c>
      <c r="M141">
        <v>47.4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1</v>
      </c>
      <c r="W141">
        <v>1</v>
      </c>
    </row>
    <row r="142" spans="1:23" hidden="1" x14ac:dyDescent="0.3">
      <c r="A142" t="s">
        <v>583</v>
      </c>
      <c r="B142" t="s">
        <v>584</v>
      </c>
      <c r="C142" s="1" t="str">
        <f t="shared" si="15"/>
        <v>21:0010</v>
      </c>
      <c r="D142" s="1" t="str">
        <f t="shared" si="14"/>
        <v>21:0248</v>
      </c>
      <c r="E142" t="s">
        <v>585</v>
      </c>
      <c r="F142" t="s">
        <v>586</v>
      </c>
      <c r="H142">
        <v>57.1567978</v>
      </c>
      <c r="I142">
        <v>-115.74725239999999</v>
      </c>
      <c r="J142" s="1" t="str">
        <f t="shared" si="16"/>
        <v>Heavy Mineral Concentrate (Stream)</v>
      </c>
      <c r="K142" s="1" t="str">
        <f t="shared" si="17"/>
        <v>HMC separation (KIDD grouping)</v>
      </c>
      <c r="L142">
        <v>16200</v>
      </c>
      <c r="M142">
        <v>19.5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</row>
    <row r="143" spans="1:23" hidden="1" x14ac:dyDescent="0.3">
      <c r="A143" t="s">
        <v>587</v>
      </c>
      <c r="B143" t="s">
        <v>588</v>
      </c>
      <c r="C143" s="1" t="str">
        <f t="shared" si="15"/>
        <v>21:0010</v>
      </c>
      <c r="D143" s="1" t="str">
        <f t="shared" si="14"/>
        <v>21:0248</v>
      </c>
      <c r="E143" t="s">
        <v>589</v>
      </c>
      <c r="F143" t="s">
        <v>590</v>
      </c>
      <c r="H143">
        <v>57.049337700000002</v>
      </c>
      <c r="I143">
        <v>-115.6580575</v>
      </c>
      <c r="J143" s="1" t="str">
        <f t="shared" si="16"/>
        <v>Heavy Mineral Concentrate (Stream)</v>
      </c>
      <c r="K143" s="1" t="str">
        <f t="shared" si="17"/>
        <v>HMC separation (KIDD grouping)</v>
      </c>
      <c r="L143">
        <v>16500</v>
      </c>
      <c r="M143">
        <v>47.7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</row>
    <row r="144" spans="1:23" hidden="1" x14ac:dyDescent="0.3">
      <c r="A144" t="s">
        <v>591</v>
      </c>
      <c r="B144" t="s">
        <v>592</v>
      </c>
      <c r="C144" s="1" t="str">
        <f t="shared" si="15"/>
        <v>21:0010</v>
      </c>
      <c r="D144" s="1" t="str">
        <f t="shared" si="14"/>
        <v>21:0248</v>
      </c>
      <c r="E144" t="s">
        <v>593</v>
      </c>
      <c r="F144" t="s">
        <v>594</v>
      </c>
      <c r="H144">
        <v>57.032150700000003</v>
      </c>
      <c r="I144">
        <v>-115.6937099</v>
      </c>
      <c r="J144" s="1" t="str">
        <f t="shared" si="16"/>
        <v>Heavy Mineral Concentrate (Stream)</v>
      </c>
      <c r="K144" s="1" t="str">
        <f t="shared" si="17"/>
        <v>HMC separation (KIDD grouping)</v>
      </c>
      <c r="L144">
        <v>11500</v>
      </c>
      <c r="M144">
        <v>30.5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0</v>
      </c>
      <c r="W144">
        <v>1</v>
      </c>
    </row>
    <row r="145" spans="1:23" hidden="1" x14ac:dyDescent="0.3">
      <c r="A145" t="s">
        <v>595</v>
      </c>
      <c r="B145" t="s">
        <v>596</v>
      </c>
      <c r="C145" s="1" t="str">
        <f t="shared" si="15"/>
        <v>21:0010</v>
      </c>
      <c r="D145" s="1" t="str">
        <f t="shared" si="14"/>
        <v>21:0248</v>
      </c>
      <c r="E145" t="s">
        <v>597</v>
      </c>
      <c r="F145" t="s">
        <v>598</v>
      </c>
      <c r="H145">
        <v>57.260634699999997</v>
      </c>
      <c r="I145">
        <v>-115.82130720000001</v>
      </c>
      <c r="J145" s="1" t="str">
        <f t="shared" si="16"/>
        <v>Heavy Mineral Concentrate (Stream)</v>
      </c>
      <c r="K145" s="1" t="str">
        <f t="shared" si="17"/>
        <v>HMC separation (KIDD grouping)</v>
      </c>
      <c r="L145">
        <v>13000</v>
      </c>
      <c r="M145">
        <v>37.1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</row>
    <row r="146" spans="1:23" hidden="1" x14ac:dyDescent="0.3">
      <c r="A146" t="s">
        <v>599</v>
      </c>
      <c r="B146" t="s">
        <v>600</v>
      </c>
      <c r="C146" s="1" t="str">
        <f t="shared" si="15"/>
        <v>21:0010</v>
      </c>
      <c r="D146" s="1" t="str">
        <f t="shared" si="14"/>
        <v>21:0248</v>
      </c>
      <c r="E146" t="s">
        <v>601</v>
      </c>
      <c r="F146" t="s">
        <v>602</v>
      </c>
      <c r="H146">
        <v>57.251400799999999</v>
      </c>
      <c r="I146">
        <v>-115.9805412</v>
      </c>
      <c r="J146" s="1" t="str">
        <f t="shared" si="16"/>
        <v>Heavy Mineral Concentrate (Stream)</v>
      </c>
      <c r="K146" s="1" t="str">
        <f t="shared" si="17"/>
        <v>HMC separation (KIDD grouping)</v>
      </c>
      <c r="L146">
        <v>13300</v>
      </c>
      <c r="M146">
        <v>41.6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1</v>
      </c>
    </row>
    <row r="147" spans="1:23" hidden="1" x14ac:dyDescent="0.3">
      <c r="A147" t="s">
        <v>603</v>
      </c>
      <c r="B147" t="s">
        <v>604</v>
      </c>
      <c r="C147" s="1" t="str">
        <f t="shared" si="15"/>
        <v>21:0010</v>
      </c>
      <c r="D147" s="1" t="str">
        <f t="shared" si="14"/>
        <v>21:0248</v>
      </c>
      <c r="E147" t="s">
        <v>605</v>
      </c>
      <c r="F147" t="s">
        <v>606</v>
      </c>
      <c r="H147">
        <v>57.212032600000001</v>
      </c>
      <c r="I147">
        <v>-115.2578731</v>
      </c>
      <c r="J147" s="1" t="str">
        <f t="shared" si="16"/>
        <v>Heavy Mineral Concentrate (Stream)</v>
      </c>
      <c r="K147" s="1" t="str">
        <f t="shared" si="17"/>
        <v>HMC separation (KIDD grouping)</v>
      </c>
      <c r="L147">
        <v>15700</v>
      </c>
      <c r="M147">
        <v>13.3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</row>
    <row r="148" spans="1:23" hidden="1" x14ac:dyDescent="0.3">
      <c r="A148" t="s">
        <v>607</v>
      </c>
      <c r="B148" t="s">
        <v>608</v>
      </c>
      <c r="C148" s="1" t="str">
        <f t="shared" si="15"/>
        <v>21:0010</v>
      </c>
      <c r="D148" s="1" t="str">
        <f t="shared" si="14"/>
        <v>21:0248</v>
      </c>
      <c r="E148" t="s">
        <v>609</v>
      </c>
      <c r="F148" t="s">
        <v>610</v>
      </c>
      <c r="H148">
        <v>57.186587699999997</v>
      </c>
      <c r="I148">
        <v>-115.3757657</v>
      </c>
      <c r="J148" s="1" t="str">
        <f t="shared" si="16"/>
        <v>Heavy Mineral Concentrate (Stream)</v>
      </c>
      <c r="K148" s="1" t="str">
        <f t="shared" si="17"/>
        <v>HMC separation (KIDD grouping)</v>
      </c>
      <c r="L148">
        <v>12300</v>
      </c>
      <c r="M148">
        <v>11.7</v>
      </c>
      <c r="N148">
        <v>0</v>
      </c>
      <c r="O148">
        <v>1</v>
      </c>
      <c r="P148">
        <v>2</v>
      </c>
      <c r="Q148">
        <v>3</v>
      </c>
      <c r="R148">
        <v>0</v>
      </c>
      <c r="S148">
        <v>0</v>
      </c>
      <c r="T148">
        <v>0</v>
      </c>
      <c r="U148">
        <v>0</v>
      </c>
      <c r="V148">
        <v>2</v>
      </c>
      <c r="W148">
        <v>5</v>
      </c>
    </row>
    <row r="149" spans="1:23" hidden="1" x14ac:dyDescent="0.3">
      <c r="A149" t="s">
        <v>611</v>
      </c>
      <c r="B149" t="s">
        <v>612</v>
      </c>
      <c r="C149" s="1" t="str">
        <f t="shared" si="15"/>
        <v>21:0010</v>
      </c>
      <c r="D149" s="1" t="str">
        <f t="shared" si="14"/>
        <v>21:0248</v>
      </c>
      <c r="E149" t="s">
        <v>613</v>
      </c>
      <c r="F149" t="s">
        <v>614</v>
      </c>
      <c r="H149">
        <v>57.219648599999999</v>
      </c>
      <c r="I149">
        <v>-115.3088575</v>
      </c>
      <c r="J149" s="1" t="str">
        <f t="shared" si="16"/>
        <v>Heavy Mineral Concentrate (Stream)</v>
      </c>
      <c r="K149" s="1" t="str">
        <f t="shared" si="17"/>
        <v>HMC separation (KIDD grouping)</v>
      </c>
      <c r="L149">
        <v>12300</v>
      </c>
      <c r="M149">
        <v>27.6</v>
      </c>
      <c r="N149">
        <v>0</v>
      </c>
      <c r="O149">
        <v>2</v>
      </c>
      <c r="P149">
        <v>0</v>
      </c>
      <c r="Q149">
        <v>2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2</v>
      </c>
    </row>
    <row r="150" spans="1:23" hidden="1" x14ac:dyDescent="0.3">
      <c r="A150" t="s">
        <v>615</v>
      </c>
      <c r="B150" t="s">
        <v>616</v>
      </c>
      <c r="C150" s="1" t="str">
        <f t="shared" si="15"/>
        <v>21:0010</v>
      </c>
      <c r="D150" s="1" t="str">
        <f t="shared" si="14"/>
        <v>21:0248</v>
      </c>
      <c r="E150" t="s">
        <v>617</v>
      </c>
      <c r="F150" t="s">
        <v>618</v>
      </c>
      <c r="H150">
        <v>57.252419699999997</v>
      </c>
      <c r="I150">
        <v>-115.3879056</v>
      </c>
      <c r="J150" s="1" t="str">
        <f t="shared" si="16"/>
        <v>Heavy Mineral Concentrate (Stream)</v>
      </c>
      <c r="K150" s="1" t="str">
        <f t="shared" si="17"/>
        <v>HMC separation (KIDD grouping)</v>
      </c>
      <c r="L150">
        <v>12900</v>
      </c>
      <c r="M150">
        <v>31.2</v>
      </c>
      <c r="N150">
        <v>0</v>
      </c>
      <c r="O150">
        <v>3</v>
      </c>
      <c r="P150">
        <v>3</v>
      </c>
      <c r="Q150">
        <v>6</v>
      </c>
      <c r="R150">
        <v>0</v>
      </c>
      <c r="S150">
        <v>6</v>
      </c>
      <c r="T150">
        <v>5</v>
      </c>
      <c r="U150">
        <v>0</v>
      </c>
      <c r="V150">
        <v>0</v>
      </c>
      <c r="W150">
        <v>17</v>
      </c>
    </row>
    <row r="151" spans="1:23" hidden="1" x14ac:dyDescent="0.3">
      <c r="A151" t="s">
        <v>619</v>
      </c>
      <c r="B151" t="s">
        <v>620</v>
      </c>
      <c r="C151" s="1" t="str">
        <f t="shared" si="15"/>
        <v>21:0010</v>
      </c>
      <c r="D151" s="1" t="str">
        <f t="shared" si="14"/>
        <v>21:0248</v>
      </c>
      <c r="E151" t="s">
        <v>621</v>
      </c>
      <c r="F151" t="s">
        <v>622</v>
      </c>
      <c r="H151">
        <v>57.156991699999999</v>
      </c>
      <c r="I151">
        <v>-115.08487289999999</v>
      </c>
      <c r="J151" s="1" t="str">
        <f t="shared" si="16"/>
        <v>Heavy Mineral Concentrate (Stream)</v>
      </c>
      <c r="K151" s="1" t="str">
        <f t="shared" si="17"/>
        <v>HMC separation (KIDD grouping)</v>
      </c>
      <c r="L151">
        <v>14300</v>
      </c>
      <c r="M151">
        <v>48.7</v>
      </c>
      <c r="N151">
        <v>0</v>
      </c>
      <c r="O151">
        <v>1</v>
      </c>
      <c r="P151">
        <v>0</v>
      </c>
      <c r="Q151">
        <v>1</v>
      </c>
      <c r="R151">
        <v>0</v>
      </c>
      <c r="S151">
        <v>2</v>
      </c>
      <c r="T151">
        <v>5</v>
      </c>
      <c r="U151">
        <v>0</v>
      </c>
      <c r="V151">
        <v>0</v>
      </c>
      <c r="W151">
        <v>8</v>
      </c>
    </row>
    <row r="152" spans="1:23" hidden="1" x14ac:dyDescent="0.3">
      <c r="A152" t="s">
        <v>623</v>
      </c>
      <c r="B152" t="s">
        <v>624</v>
      </c>
      <c r="C152" s="1" t="str">
        <f t="shared" si="15"/>
        <v>21:0010</v>
      </c>
      <c r="D152" s="1" t="str">
        <f t="shared" si="14"/>
        <v>21:0248</v>
      </c>
      <c r="E152" t="s">
        <v>625</v>
      </c>
      <c r="F152" t="s">
        <v>626</v>
      </c>
      <c r="H152">
        <v>57.072504100000003</v>
      </c>
      <c r="I152">
        <v>-115.06885509999999</v>
      </c>
      <c r="J152" s="1" t="str">
        <f t="shared" si="16"/>
        <v>Heavy Mineral Concentrate (Stream)</v>
      </c>
      <c r="K152" s="1" t="str">
        <f t="shared" si="17"/>
        <v>HMC separation (KIDD grouping)</v>
      </c>
      <c r="L152">
        <v>11200</v>
      </c>
      <c r="M152">
        <v>13.8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1</v>
      </c>
      <c r="W152">
        <v>1</v>
      </c>
    </row>
    <row r="153" spans="1:23" hidden="1" x14ac:dyDescent="0.3">
      <c r="A153" t="s">
        <v>627</v>
      </c>
      <c r="B153" t="s">
        <v>628</v>
      </c>
      <c r="C153" s="1" t="str">
        <f t="shared" si="15"/>
        <v>21:0010</v>
      </c>
      <c r="D153" s="1" t="str">
        <f t="shared" si="14"/>
        <v>21:0248</v>
      </c>
      <c r="E153" t="s">
        <v>629</v>
      </c>
      <c r="F153" t="s">
        <v>630</v>
      </c>
      <c r="H153">
        <v>57.105266200000003</v>
      </c>
      <c r="I153">
        <v>-115.0289387</v>
      </c>
      <c r="J153" s="1" t="str">
        <f t="shared" si="16"/>
        <v>Heavy Mineral Concentrate (Stream)</v>
      </c>
      <c r="K153" s="1" t="str">
        <f t="shared" si="17"/>
        <v>HMC separation (KIDD grouping)</v>
      </c>
      <c r="L153">
        <v>13100</v>
      </c>
      <c r="M153">
        <v>41.6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</row>
    <row r="154" spans="1:23" hidden="1" x14ac:dyDescent="0.3">
      <c r="A154" t="s">
        <v>631</v>
      </c>
      <c r="B154" t="s">
        <v>632</v>
      </c>
      <c r="C154" s="1" t="str">
        <f t="shared" si="15"/>
        <v>21:0010</v>
      </c>
      <c r="D154" s="1" t="str">
        <f t="shared" si="14"/>
        <v>21:0248</v>
      </c>
      <c r="E154" t="s">
        <v>633</v>
      </c>
      <c r="F154" t="s">
        <v>634</v>
      </c>
      <c r="H154">
        <v>57.405120400000001</v>
      </c>
      <c r="I154">
        <v>-115.3868781</v>
      </c>
      <c r="J154" s="1" t="str">
        <f t="shared" si="16"/>
        <v>Heavy Mineral Concentrate (Stream)</v>
      </c>
      <c r="K154" s="1" t="str">
        <f t="shared" si="17"/>
        <v>HMC separation (KIDD grouping)</v>
      </c>
      <c r="L154">
        <v>11900</v>
      </c>
      <c r="M154">
        <v>53.7</v>
      </c>
      <c r="N154">
        <v>0</v>
      </c>
      <c r="O154">
        <v>3</v>
      </c>
      <c r="P154">
        <v>0</v>
      </c>
      <c r="Q154">
        <v>3</v>
      </c>
      <c r="R154">
        <v>0</v>
      </c>
      <c r="S154">
        <v>0</v>
      </c>
      <c r="T154">
        <v>1</v>
      </c>
      <c r="U154">
        <v>0</v>
      </c>
      <c r="V154">
        <v>0</v>
      </c>
      <c r="W154">
        <v>4</v>
      </c>
    </row>
    <row r="155" spans="1:23" hidden="1" x14ac:dyDescent="0.3">
      <c r="A155" t="s">
        <v>635</v>
      </c>
      <c r="B155" t="s">
        <v>636</v>
      </c>
      <c r="C155" s="1" t="str">
        <f t="shared" si="15"/>
        <v>21:0010</v>
      </c>
      <c r="D155" s="1" t="str">
        <f t="shared" si="14"/>
        <v>21:0248</v>
      </c>
      <c r="E155" t="s">
        <v>637</v>
      </c>
      <c r="F155" t="s">
        <v>638</v>
      </c>
      <c r="H155">
        <v>57.441119299999997</v>
      </c>
      <c r="I155">
        <v>-115.53392289999999</v>
      </c>
      <c r="J155" s="1" t="str">
        <f t="shared" si="16"/>
        <v>Heavy Mineral Concentrate (Stream)</v>
      </c>
      <c r="K155" s="1" t="str">
        <f t="shared" si="17"/>
        <v>HMC separation (KIDD grouping)</v>
      </c>
      <c r="L155">
        <v>13200</v>
      </c>
      <c r="M155">
        <v>35.1</v>
      </c>
      <c r="N155">
        <v>0</v>
      </c>
      <c r="O155">
        <v>2</v>
      </c>
      <c r="P155">
        <v>0</v>
      </c>
      <c r="Q155">
        <v>2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2</v>
      </c>
    </row>
    <row r="156" spans="1:23" hidden="1" x14ac:dyDescent="0.3">
      <c r="A156" t="s">
        <v>639</v>
      </c>
      <c r="B156" t="s">
        <v>640</v>
      </c>
      <c r="C156" s="1" t="str">
        <f t="shared" ref="C156:C187" si="18">HYPERLINK("https://geochem.nrcan.gc.ca/cdogs/content/bdl/bdl210234_e.htm", "21:0234")</f>
        <v>21:0234</v>
      </c>
      <c r="D156" s="1" t="str">
        <f t="shared" ref="D156:D187" si="19">HYPERLINK("https://geochem.nrcan.gc.ca/cdogs/content/svy/svy210006_e.htm", "21:0006")</f>
        <v>21:0006</v>
      </c>
      <c r="E156" t="s">
        <v>641</v>
      </c>
      <c r="F156" t="s">
        <v>642</v>
      </c>
      <c r="H156">
        <v>64.984633900000006</v>
      </c>
      <c r="I156">
        <v>-111.1360172</v>
      </c>
      <c r="J156" s="1" t="str">
        <f t="shared" ref="J156:J198" si="20">HYPERLINK("https://geochem.nrcan.gc.ca/cdogs/content/kwd/kwd020044_e.htm", "Till")</f>
        <v>Till</v>
      </c>
      <c r="K156" s="1" t="str">
        <f t="shared" si="17"/>
        <v>HMC separation (KIDD grouping)</v>
      </c>
      <c r="L156">
        <v>11500</v>
      </c>
      <c r="M156">
        <v>5.9</v>
      </c>
      <c r="N156">
        <v>0</v>
      </c>
      <c r="O156">
        <v>0</v>
      </c>
      <c r="P156">
        <v>3</v>
      </c>
      <c r="Q156">
        <v>3</v>
      </c>
      <c r="R156">
        <v>1</v>
      </c>
      <c r="S156">
        <v>0</v>
      </c>
      <c r="T156">
        <v>23</v>
      </c>
      <c r="W156">
        <v>27</v>
      </c>
    </row>
    <row r="157" spans="1:23" hidden="1" x14ac:dyDescent="0.3">
      <c r="A157" t="s">
        <v>643</v>
      </c>
      <c r="B157" t="s">
        <v>644</v>
      </c>
      <c r="C157" s="1" t="str">
        <f t="shared" si="18"/>
        <v>21:0234</v>
      </c>
      <c r="D157" s="1" t="str">
        <f t="shared" si="19"/>
        <v>21:0006</v>
      </c>
      <c r="E157" t="s">
        <v>645</v>
      </c>
      <c r="F157" t="s">
        <v>646</v>
      </c>
      <c r="H157">
        <v>64.983060699999996</v>
      </c>
      <c r="I157">
        <v>-111.3700383</v>
      </c>
      <c r="J157" s="1" t="str">
        <f t="shared" si="20"/>
        <v>Till</v>
      </c>
      <c r="K157" s="1" t="str">
        <f t="shared" si="17"/>
        <v>HMC separation (KIDD grouping)</v>
      </c>
      <c r="L157">
        <v>12500</v>
      </c>
      <c r="M157">
        <v>9.3000000000000007</v>
      </c>
      <c r="N157">
        <v>0</v>
      </c>
      <c r="O157">
        <v>1</v>
      </c>
      <c r="P157">
        <v>2</v>
      </c>
      <c r="Q157">
        <v>3</v>
      </c>
      <c r="R157">
        <v>0</v>
      </c>
      <c r="S157">
        <v>0</v>
      </c>
      <c r="T157">
        <v>2</v>
      </c>
      <c r="W157">
        <v>5</v>
      </c>
    </row>
    <row r="158" spans="1:23" hidden="1" x14ac:dyDescent="0.3">
      <c r="A158" t="s">
        <v>647</v>
      </c>
      <c r="B158" t="s">
        <v>648</v>
      </c>
      <c r="C158" s="1" t="str">
        <f t="shared" si="18"/>
        <v>21:0234</v>
      </c>
      <c r="D158" s="1" t="str">
        <f t="shared" si="19"/>
        <v>21:0006</v>
      </c>
      <c r="E158" t="s">
        <v>649</v>
      </c>
      <c r="F158" t="s">
        <v>650</v>
      </c>
      <c r="H158">
        <v>64.9538175</v>
      </c>
      <c r="I158">
        <v>-111.61649749999999</v>
      </c>
      <c r="J158" s="1" t="str">
        <f t="shared" si="20"/>
        <v>Till</v>
      </c>
      <c r="K158" s="1" t="str">
        <f t="shared" si="17"/>
        <v>HMC separation (KIDD grouping)</v>
      </c>
      <c r="L158">
        <v>11000</v>
      </c>
      <c r="M158">
        <v>5.6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2</v>
      </c>
      <c r="W158">
        <v>2</v>
      </c>
    </row>
    <row r="159" spans="1:23" hidden="1" x14ac:dyDescent="0.3">
      <c r="A159" t="s">
        <v>651</v>
      </c>
      <c r="B159" t="s">
        <v>652</v>
      </c>
      <c r="C159" s="1" t="str">
        <f t="shared" si="18"/>
        <v>21:0234</v>
      </c>
      <c r="D159" s="1" t="str">
        <f t="shared" si="19"/>
        <v>21:0006</v>
      </c>
      <c r="E159" t="s">
        <v>653</v>
      </c>
      <c r="F159" t="s">
        <v>654</v>
      </c>
      <c r="H159">
        <v>64.883038900000003</v>
      </c>
      <c r="I159">
        <v>-111.6537261</v>
      </c>
      <c r="J159" s="1" t="str">
        <f t="shared" si="20"/>
        <v>Till</v>
      </c>
      <c r="K159" s="1" t="str">
        <f t="shared" si="17"/>
        <v>HMC separation (KIDD grouping)</v>
      </c>
      <c r="L159">
        <v>11100</v>
      </c>
      <c r="M159">
        <v>1.8</v>
      </c>
      <c r="N159">
        <v>0</v>
      </c>
      <c r="O159">
        <v>3</v>
      </c>
      <c r="P159">
        <v>0</v>
      </c>
      <c r="Q159">
        <v>3</v>
      </c>
      <c r="R159">
        <v>1</v>
      </c>
      <c r="S159">
        <v>0</v>
      </c>
      <c r="T159">
        <v>3</v>
      </c>
      <c r="W159">
        <v>7</v>
      </c>
    </row>
    <row r="160" spans="1:23" hidden="1" x14ac:dyDescent="0.3">
      <c r="A160" t="s">
        <v>655</v>
      </c>
      <c r="B160" t="s">
        <v>656</v>
      </c>
      <c r="C160" s="1" t="str">
        <f t="shared" si="18"/>
        <v>21:0234</v>
      </c>
      <c r="D160" s="1" t="str">
        <f t="shared" si="19"/>
        <v>21:0006</v>
      </c>
      <c r="E160" t="s">
        <v>657</v>
      </c>
      <c r="F160" t="s">
        <v>658</v>
      </c>
      <c r="H160">
        <v>64.814526799999996</v>
      </c>
      <c r="I160">
        <v>-111.5849458</v>
      </c>
      <c r="J160" s="1" t="str">
        <f t="shared" si="20"/>
        <v>Till</v>
      </c>
      <c r="K160" s="1" t="str">
        <f t="shared" si="17"/>
        <v>HMC separation (KIDD grouping)</v>
      </c>
      <c r="L160">
        <v>10800</v>
      </c>
      <c r="M160">
        <v>3.8</v>
      </c>
      <c r="N160">
        <v>0</v>
      </c>
      <c r="O160">
        <v>12</v>
      </c>
      <c r="P160">
        <v>0</v>
      </c>
      <c r="Q160">
        <v>12</v>
      </c>
      <c r="R160">
        <v>1</v>
      </c>
      <c r="S160">
        <v>0</v>
      </c>
      <c r="T160">
        <v>19</v>
      </c>
      <c r="W160">
        <v>32</v>
      </c>
    </row>
    <row r="161" spans="1:23" hidden="1" x14ac:dyDescent="0.3">
      <c r="A161" t="s">
        <v>659</v>
      </c>
      <c r="B161" t="s">
        <v>660</v>
      </c>
      <c r="C161" s="1" t="str">
        <f t="shared" si="18"/>
        <v>21:0234</v>
      </c>
      <c r="D161" s="1" t="str">
        <f t="shared" si="19"/>
        <v>21:0006</v>
      </c>
      <c r="E161" t="s">
        <v>661</v>
      </c>
      <c r="F161" t="s">
        <v>662</v>
      </c>
      <c r="H161">
        <v>64.754363499999997</v>
      </c>
      <c r="I161">
        <v>-111.5463043</v>
      </c>
      <c r="J161" s="1" t="str">
        <f t="shared" si="20"/>
        <v>Till</v>
      </c>
      <c r="K161" s="1" t="str">
        <f t="shared" si="17"/>
        <v>HMC separation (KIDD grouping)</v>
      </c>
      <c r="L161">
        <v>10200</v>
      </c>
      <c r="M161">
        <v>2.2999999999999998</v>
      </c>
      <c r="N161">
        <v>0</v>
      </c>
      <c r="O161">
        <v>14</v>
      </c>
      <c r="P161">
        <v>0</v>
      </c>
      <c r="Q161">
        <v>14</v>
      </c>
      <c r="R161">
        <v>4</v>
      </c>
      <c r="S161">
        <v>0</v>
      </c>
      <c r="T161">
        <v>8</v>
      </c>
      <c r="W161">
        <v>26</v>
      </c>
    </row>
    <row r="162" spans="1:23" hidden="1" x14ac:dyDescent="0.3">
      <c r="A162" t="s">
        <v>663</v>
      </c>
      <c r="B162" t="s">
        <v>664</v>
      </c>
      <c r="C162" s="1" t="str">
        <f t="shared" si="18"/>
        <v>21:0234</v>
      </c>
      <c r="D162" s="1" t="str">
        <f t="shared" si="19"/>
        <v>21:0006</v>
      </c>
      <c r="E162" t="s">
        <v>665</v>
      </c>
      <c r="F162" t="s">
        <v>666</v>
      </c>
      <c r="H162">
        <v>64.690735200000006</v>
      </c>
      <c r="I162">
        <v>-111.56911289999999</v>
      </c>
      <c r="J162" s="1" t="str">
        <f t="shared" si="20"/>
        <v>Till</v>
      </c>
      <c r="K162" s="1" t="str">
        <f t="shared" si="17"/>
        <v>HMC separation (KIDD grouping)</v>
      </c>
      <c r="L162">
        <v>6100</v>
      </c>
      <c r="M162">
        <v>1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7</v>
      </c>
      <c r="W162">
        <v>7</v>
      </c>
    </row>
    <row r="163" spans="1:23" hidden="1" x14ac:dyDescent="0.3">
      <c r="A163" t="s">
        <v>667</v>
      </c>
      <c r="B163" t="s">
        <v>668</v>
      </c>
      <c r="C163" s="1" t="str">
        <f t="shared" si="18"/>
        <v>21:0234</v>
      </c>
      <c r="D163" s="1" t="str">
        <f t="shared" si="19"/>
        <v>21:0006</v>
      </c>
      <c r="E163" t="s">
        <v>669</v>
      </c>
      <c r="F163" t="s">
        <v>670</v>
      </c>
      <c r="H163">
        <v>64.5372682</v>
      </c>
      <c r="I163">
        <v>-110.60278049999999</v>
      </c>
      <c r="J163" s="1" t="str">
        <f t="shared" si="20"/>
        <v>Till</v>
      </c>
      <c r="K163" s="1" t="str">
        <f t="shared" si="17"/>
        <v>HMC separation (KIDD grouping)</v>
      </c>
      <c r="L163">
        <v>7200</v>
      </c>
      <c r="M163">
        <v>3.6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4</v>
      </c>
      <c r="W163">
        <v>4</v>
      </c>
    </row>
    <row r="164" spans="1:23" hidden="1" x14ac:dyDescent="0.3">
      <c r="A164" t="s">
        <v>671</v>
      </c>
      <c r="B164" t="s">
        <v>672</v>
      </c>
      <c r="C164" s="1" t="str">
        <f t="shared" si="18"/>
        <v>21:0234</v>
      </c>
      <c r="D164" s="1" t="str">
        <f t="shared" si="19"/>
        <v>21:0006</v>
      </c>
      <c r="E164" t="s">
        <v>673</v>
      </c>
      <c r="F164" t="s">
        <v>674</v>
      </c>
      <c r="H164">
        <v>64.528464499999998</v>
      </c>
      <c r="I164">
        <v>-110.4715343</v>
      </c>
      <c r="J164" s="1" t="str">
        <f t="shared" si="20"/>
        <v>Till</v>
      </c>
      <c r="K164" s="1" t="str">
        <f t="shared" si="17"/>
        <v>HMC separation (KIDD grouping)</v>
      </c>
      <c r="L164">
        <v>7900</v>
      </c>
      <c r="M164">
        <v>3.9</v>
      </c>
      <c r="N164">
        <v>0</v>
      </c>
      <c r="O164">
        <v>182</v>
      </c>
      <c r="P164">
        <v>16</v>
      </c>
      <c r="Q164">
        <v>198</v>
      </c>
      <c r="R164">
        <v>52</v>
      </c>
      <c r="S164">
        <v>0</v>
      </c>
      <c r="T164">
        <v>30</v>
      </c>
      <c r="W164">
        <v>280</v>
      </c>
    </row>
    <row r="165" spans="1:23" hidden="1" x14ac:dyDescent="0.3">
      <c r="A165" t="s">
        <v>675</v>
      </c>
      <c r="B165" t="s">
        <v>676</v>
      </c>
      <c r="C165" s="1" t="str">
        <f t="shared" si="18"/>
        <v>21:0234</v>
      </c>
      <c r="D165" s="1" t="str">
        <f t="shared" si="19"/>
        <v>21:0006</v>
      </c>
      <c r="E165" t="s">
        <v>677</v>
      </c>
      <c r="F165" t="s">
        <v>678</v>
      </c>
      <c r="H165">
        <v>64.540542700000003</v>
      </c>
      <c r="I165">
        <v>-110.2791316</v>
      </c>
      <c r="J165" s="1" t="str">
        <f t="shared" si="20"/>
        <v>Till</v>
      </c>
      <c r="K165" s="1" t="str">
        <f t="shared" si="17"/>
        <v>HMC separation (KIDD grouping)</v>
      </c>
      <c r="L165">
        <v>9000</v>
      </c>
      <c r="M165">
        <v>3.9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9</v>
      </c>
      <c r="W165">
        <v>10</v>
      </c>
    </row>
    <row r="166" spans="1:23" hidden="1" x14ac:dyDescent="0.3">
      <c r="A166" t="s">
        <v>679</v>
      </c>
      <c r="B166" t="s">
        <v>680</v>
      </c>
      <c r="C166" s="1" t="str">
        <f t="shared" si="18"/>
        <v>21:0234</v>
      </c>
      <c r="D166" s="1" t="str">
        <f t="shared" si="19"/>
        <v>21:0006</v>
      </c>
      <c r="E166" t="s">
        <v>681</v>
      </c>
      <c r="F166" t="s">
        <v>682</v>
      </c>
      <c r="H166">
        <v>64.583170100000004</v>
      </c>
      <c r="I166">
        <v>-110.8411397</v>
      </c>
      <c r="J166" s="1" t="str">
        <f t="shared" si="20"/>
        <v>Till</v>
      </c>
      <c r="K166" s="1" t="str">
        <f t="shared" si="17"/>
        <v>HMC separation (KIDD grouping)</v>
      </c>
      <c r="L166">
        <v>6800</v>
      </c>
      <c r="M166">
        <v>2.2000000000000002</v>
      </c>
      <c r="N166">
        <v>0</v>
      </c>
      <c r="O166">
        <v>3</v>
      </c>
      <c r="P166">
        <v>0</v>
      </c>
      <c r="Q166">
        <v>3</v>
      </c>
      <c r="R166">
        <v>0</v>
      </c>
      <c r="S166">
        <v>0</v>
      </c>
      <c r="T166">
        <v>1</v>
      </c>
      <c r="W166">
        <v>4</v>
      </c>
    </row>
    <row r="167" spans="1:23" hidden="1" x14ac:dyDescent="0.3">
      <c r="A167" t="s">
        <v>683</v>
      </c>
      <c r="B167" t="s">
        <v>684</v>
      </c>
      <c r="C167" s="1" t="str">
        <f t="shared" si="18"/>
        <v>21:0234</v>
      </c>
      <c r="D167" s="1" t="str">
        <f t="shared" si="19"/>
        <v>21:0006</v>
      </c>
      <c r="E167" t="s">
        <v>685</v>
      </c>
      <c r="F167" t="s">
        <v>686</v>
      </c>
      <c r="H167">
        <v>64.597957300000004</v>
      </c>
      <c r="I167">
        <v>-111.1444552</v>
      </c>
      <c r="J167" s="1" t="str">
        <f t="shared" si="20"/>
        <v>Till</v>
      </c>
      <c r="K167" s="1" t="str">
        <f t="shared" si="17"/>
        <v>HMC separation (KIDD grouping)</v>
      </c>
      <c r="L167">
        <v>9300</v>
      </c>
      <c r="M167">
        <v>3.1</v>
      </c>
      <c r="N167">
        <v>0</v>
      </c>
      <c r="O167">
        <v>2</v>
      </c>
      <c r="P167">
        <v>1</v>
      </c>
      <c r="Q167">
        <v>3</v>
      </c>
      <c r="R167">
        <v>1</v>
      </c>
      <c r="S167">
        <v>0</v>
      </c>
      <c r="T167">
        <v>1</v>
      </c>
      <c r="W167">
        <v>5</v>
      </c>
    </row>
    <row r="168" spans="1:23" hidden="1" x14ac:dyDescent="0.3">
      <c r="A168" t="s">
        <v>687</v>
      </c>
      <c r="B168" t="s">
        <v>688</v>
      </c>
      <c r="C168" s="1" t="str">
        <f t="shared" si="18"/>
        <v>21:0234</v>
      </c>
      <c r="D168" s="1" t="str">
        <f t="shared" si="19"/>
        <v>21:0006</v>
      </c>
      <c r="E168" t="s">
        <v>689</v>
      </c>
      <c r="F168" t="s">
        <v>690</v>
      </c>
      <c r="H168">
        <v>64.584069400000004</v>
      </c>
      <c r="I168">
        <v>-111.4137798</v>
      </c>
      <c r="J168" s="1" t="str">
        <f t="shared" si="20"/>
        <v>Till</v>
      </c>
      <c r="K168" s="1" t="str">
        <f t="shared" si="17"/>
        <v>HMC separation (KIDD grouping)</v>
      </c>
      <c r="L168">
        <v>8100</v>
      </c>
      <c r="M168">
        <v>4.3</v>
      </c>
      <c r="N168">
        <v>0</v>
      </c>
      <c r="O168">
        <v>3</v>
      </c>
      <c r="P168">
        <v>2</v>
      </c>
      <c r="Q168">
        <v>5</v>
      </c>
      <c r="R168">
        <v>3</v>
      </c>
      <c r="S168">
        <v>0</v>
      </c>
      <c r="T168">
        <v>0</v>
      </c>
      <c r="W168">
        <v>8</v>
      </c>
    </row>
    <row r="169" spans="1:23" hidden="1" x14ac:dyDescent="0.3">
      <c r="A169" t="s">
        <v>691</v>
      </c>
      <c r="B169" t="s">
        <v>692</v>
      </c>
      <c r="C169" s="1" t="str">
        <f t="shared" si="18"/>
        <v>21:0234</v>
      </c>
      <c r="D169" s="1" t="str">
        <f t="shared" si="19"/>
        <v>21:0006</v>
      </c>
      <c r="E169" t="s">
        <v>693</v>
      </c>
      <c r="F169" t="s">
        <v>694</v>
      </c>
      <c r="H169">
        <v>64.646803700000007</v>
      </c>
      <c r="I169">
        <v>-111.4357467</v>
      </c>
      <c r="J169" s="1" t="str">
        <f t="shared" si="20"/>
        <v>Till</v>
      </c>
      <c r="K169" s="1" t="str">
        <f t="shared" si="17"/>
        <v>HMC separation (KIDD grouping)</v>
      </c>
      <c r="L169">
        <v>8200</v>
      </c>
      <c r="M169">
        <v>4.5999999999999996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W169">
        <v>0</v>
      </c>
    </row>
    <row r="170" spans="1:23" hidden="1" x14ac:dyDescent="0.3">
      <c r="A170" t="s">
        <v>695</v>
      </c>
      <c r="B170" t="s">
        <v>696</v>
      </c>
      <c r="C170" s="1" t="str">
        <f t="shared" si="18"/>
        <v>21:0234</v>
      </c>
      <c r="D170" s="1" t="str">
        <f t="shared" si="19"/>
        <v>21:0006</v>
      </c>
      <c r="E170" t="s">
        <v>697</v>
      </c>
      <c r="F170" t="s">
        <v>698</v>
      </c>
      <c r="H170">
        <v>64.937174400000004</v>
      </c>
      <c r="I170">
        <v>-110.0405382</v>
      </c>
      <c r="J170" s="1" t="str">
        <f t="shared" si="20"/>
        <v>Till</v>
      </c>
      <c r="K170" s="1" t="str">
        <f t="shared" si="17"/>
        <v>HMC separation (KIDD grouping)</v>
      </c>
      <c r="L170">
        <v>8000</v>
      </c>
      <c r="M170">
        <v>4.5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4</v>
      </c>
      <c r="W170">
        <v>4</v>
      </c>
    </row>
    <row r="171" spans="1:23" hidden="1" x14ac:dyDescent="0.3">
      <c r="A171" t="s">
        <v>699</v>
      </c>
      <c r="B171" t="s">
        <v>700</v>
      </c>
      <c r="C171" s="1" t="str">
        <f t="shared" si="18"/>
        <v>21:0234</v>
      </c>
      <c r="D171" s="1" t="str">
        <f t="shared" si="19"/>
        <v>21:0006</v>
      </c>
      <c r="E171" t="s">
        <v>701</v>
      </c>
      <c r="F171" t="s">
        <v>702</v>
      </c>
      <c r="H171">
        <v>64.958327800000006</v>
      </c>
      <c r="I171">
        <v>-110.1838948</v>
      </c>
      <c r="J171" s="1" t="str">
        <f t="shared" si="20"/>
        <v>Till</v>
      </c>
      <c r="K171" s="1" t="str">
        <f t="shared" si="17"/>
        <v>HMC separation (KIDD grouping)</v>
      </c>
      <c r="L171">
        <v>8100</v>
      </c>
      <c r="M171">
        <v>6.5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2</v>
      </c>
      <c r="W171">
        <v>2</v>
      </c>
    </row>
    <row r="172" spans="1:23" hidden="1" x14ac:dyDescent="0.3">
      <c r="A172" t="s">
        <v>703</v>
      </c>
      <c r="B172" t="s">
        <v>704</v>
      </c>
      <c r="C172" s="1" t="str">
        <f t="shared" si="18"/>
        <v>21:0234</v>
      </c>
      <c r="D172" s="1" t="str">
        <f t="shared" si="19"/>
        <v>21:0006</v>
      </c>
      <c r="E172" t="s">
        <v>705</v>
      </c>
      <c r="F172" t="s">
        <v>706</v>
      </c>
      <c r="H172">
        <v>64.974711299999996</v>
      </c>
      <c r="I172">
        <v>-110.3575307</v>
      </c>
      <c r="J172" s="1" t="str">
        <f t="shared" si="20"/>
        <v>Till</v>
      </c>
      <c r="K172" s="1" t="str">
        <f t="shared" si="17"/>
        <v>HMC separation (KIDD grouping)</v>
      </c>
      <c r="L172">
        <v>7800</v>
      </c>
      <c r="M172">
        <v>7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W172">
        <v>0</v>
      </c>
    </row>
    <row r="173" spans="1:23" hidden="1" x14ac:dyDescent="0.3">
      <c r="A173" t="s">
        <v>707</v>
      </c>
      <c r="B173" t="s">
        <v>708</v>
      </c>
      <c r="C173" s="1" t="str">
        <f t="shared" si="18"/>
        <v>21:0234</v>
      </c>
      <c r="D173" s="1" t="str">
        <f t="shared" si="19"/>
        <v>21:0006</v>
      </c>
      <c r="E173" t="s">
        <v>709</v>
      </c>
      <c r="F173" t="s">
        <v>710</v>
      </c>
      <c r="H173">
        <v>64.998413999999997</v>
      </c>
      <c r="I173">
        <v>-110.5707093</v>
      </c>
      <c r="J173" s="1" t="str">
        <f t="shared" si="20"/>
        <v>Till</v>
      </c>
      <c r="K173" s="1" t="str">
        <f t="shared" si="17"/>
        <v>HMC separation (KIDD grouping)</v>
      </c>
      <c r="L173">
        <v>8100</v>
      </c>
      <c r="M173">
        <v>7.4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11</v>
      </c>
      <c r="W173">
        <v>11</v>
      </c>
    </row>
    <row r="174" spans="1:23" hidden="1" x14ac:dyDescent="0.3">
      <c r="A174" t="s">
        <v>711</v>
      </c>
      <c r="B174" t="s">
        <v>712</v>
      </c>
      <c r="C174" s="1" t="str">
        <f t="shared" si="18"/>
        <v>21:0234</v>
      </c>
      <c r="D174" s="1" t="str">
        <f t="shared" si="19"/>
        <v>21:0006</v>
      </c>
      <c r="E174" t="s">
        <v>713</v>
      </c>
      <c r="F174" t="s">
        <v>714</v>
      </c>
      <c r="H174">
        <v>64.999546100000003</v>
      </c>
      <c r="I174">
        <v>-110.72725250000001</v>
      </c>
      <c r="J174" s="1" t="str">
        <f t="shared" si="20"/>
        <v>Till</v>
      </c>
      <c r="K174" s="1" t="str">
        <f t="shared" si="17"/>
        <v>HMC separation (KIDD grouping)</v>
      </c>
      <c r="L174">
        <v>8700</v>
      </c>
      <c r="M174">
        <v>9.1</v>
      </c>
      <c r="N174">
        <v>0</v>
      </c>
      <c r="O174">
        <v>0</v>
      </c>
      <c r="P174">
        <v>4</v>
      </c>
      <c r="Q174">
        <v>4</v>
      </c>
      <c r="R174">
        <v>1</v>
      </c>
      <c r="S174">
        <v>0</v>
      </c>
      <c r="T174">
        <v>7</v>
      </c>
      <c r="W174">
        <v>12</v>
      </c>
    </row>
    <row r="175" spans="1:23" hidden="1" x14ac:dyDescent="0.3">
      <c r="A175" t="s">
        <v>715</v>
      </c>
      <c r="B175" t="s">
        <v>716</v>
      </c>
      <c r="C175" s="1" t="str">
        <f t="shared" si="18"/>
        <v>21:0234</v>
      </c>
      <c r="D175" s="1" t="str">
        <f t="shared" si="19"/>
        <v>21:0006</v>
      </c>
      <c r="E175" t="s">
        <v>717</v>
      </c>
      <c r="F175" t="s">
        <v>718</v>
      </c>
      <c r="H175">
        <v>64.998688400000006</v>
      </c>
      <c r="I175">
        <v>-110.9179771</v>
      </c>
      <c r="J175" s="1" t="str">
        <f t="shared" si="20"/>
        <v>Till</v>
      </c>
      <c r="K175" s="1" t="str">
        <f t="shared" si="17"/>
        <v>HMC separation (KIDD grouping)</v>
      </c>
      <c r="L175">
        <v>7900</v>
      </c>
      <c r="M175">
        <v>6.8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1</v>
      </c>
      <c r="W175">
        <v>1</v>
      </c>
    </row>
    <row r="176" spans="1:23" hidden="1" x14ac:dyDescent="0.3">
      <c r="A176" t="s">
        <v>719</v>
      </c>
      <c r="B176" t="s">
        <v>720</v>
      </c>
      <c r="C176" s="1" t="str">
        <f t="shared" si="18"/>
        <v>21:0234</v>
      </c>
      <c r="D176" s="1" t="str">
        <f t="shared" si="19"/>
        <v>21:0006</v>
      </c>
      <c r="E176" t="s">
        <v>721</v>
      </c>
      <c r="F176" t="s">
        <v>722</v>
      </c>
      <c r="H176">
        <v>64.718974900000006</v>
      </c>
      <c r="I176">
        <v>-111.5429266</v>
      </c>
      <c r="J176" s="1" t="str">
        <f t="shared" si="20"/>
        <v>Till</v>
      </c>
      <c r="K176" s="1" t="str">
        <f t="shared" si="17"/>
        <v>HMC separation (KIDD grouping)</v>
      </c>
      <c r="L176">
        <v>8100</v>
      </c>
      <c r="M176">
        <v>3.6</v>
      </c>
      <c r="N176">
        <v>0</v>
      </c>
      <c r="O176">
        <v>28</v>
      </c>
      <c r="P176">
        <v>12</v>
      </c>
      <c r="Q176">
        <v>40</v>
      </c>
      <c r="R176">
        <v>10</v>
      </c>
      <c r="S176">
        <v>1</v>
      </c>
      <c r="T176">
        <v>7</v>
      </c>
      <c r="W176">
        <v>58</v>
      </c>
    </row>
    <row r="177" spans="1:23" hidden="1" x14ac:dyDescent="0.3">
      <c r="A177" t="s">
        <v>723</v>
      </c>
      <c r="B177" t="s">
        <v>724</v>
      </c>
      <c r="C177" s="1" t="str">
        <f t="shared" si="18"/>
        <v>21:0234</v>
      </c>
      <c r="D177" s="1" t="str">
        <f t="shared" si="19"/>
        <v>21:0006</v>
      </c>
      <c r="E177" t="s">
        <v>725</v>
      </c>
      <c r="F177" t="s">
        <v>726</v>
      </c>
      <c r="H177">
        <v>64.797654100000003</v>
      </c>
      <c r="I177">
        <v>-111.55046249999999</v>
      </c>
      <c r="J177" s="1" t="str">
        <f t="shared" si="20"/>
        <v>Till</v>
      </c>
      <c r="K177" s="1" t="str">
        <f t="shared" si="17"/>
        <v>HMC separation (KIDD grouping)</v>
      </c>
      <c r="L177">
        <v>8900</v>
      </c>
      <c r="M177">
        <v>3.6</v>
      </c>
      <c r="N177">
        <v>0</v>
      </c>
      <c r="O177">
        <v>15</v>
      </c>
      <c r="P177">
        <v>9</v>
      </c>
      <c r="Q177">
        <v>24</v>
      </c>
      <c r="R177">
        <v>4</v>
      </c>
      <c r="S177">
        <v>0</v>
      </c>
      <c r="T177">
        <v>2</v>
      </c>
      <c r="W177">
        <v>30</v>
      </c>
    </row>
    <row r="178" spans="1:23" hidden="1" x14ac:dyDescent="0.3">
      <c r="A178" t="s">
        <v>727</v>
      </c>
      <c r="B178" t="s">
        <v>728</v>
      </c>
      <c r="C178" s="1" t="str">
        <f t="shared" si="18"/>
        <v>21:0234</v>
      </c>
      <c r="D178" s="1" t="str">
        <f t="shared" si="19"/>
        <v>21:0006</v>
      </c>
      <c r="E178" t="s">
        <v>729</v>
      </c>
      <c r="F178" t="s">
        <v>730</v>
      </c>
      <c r="H178">
        <v>64.844562800000006</v>
      </c>
      <c r="I178">
        <v>-111.5418263</v>
      </c>
      <c r="J178" s="1" t="str">
        <f t="shared" si="20"/>
        <v>Till</v>
      </c>
      <c r="K178" s="1" t="str">
        <f t="shared" si="17"/>
        <v>HMC separation (KIDD grouping)</v>
      </c>
      <c r="L178">
        <v>7600</v>
      </c>
      <c r="M178">
        <v>7.5</v>
      </c>
      <c r="N178">
        <v>0</v>
      </c>
      <c r="O178">
        <v>18</v>
      </c>
      <c r="P178">
        <v>0</v>
      </c>
      <c r="Q178">
        <v>18</v>
      </c>
      <c r="R178">
        <v>1</v>
      </c>
      <c r="S178">
        <v>0</v>
      </c>
      <c r="T178">
        <v>1</v>
      </c>
      <c r="W178">
        <v>20</v>
      </c>
    </row>
    <row r="179" spans="1:23" hidden="1" x14ac:dyDescent="0.3">
      <c r="A179" t="s">
        <v>731</v>
      </c>
      <c r="B179" t="s">
        <v>732</v>
      </c>
      <c r="C179" s="1" t="str">
        <f t="shared" si="18"/>
        <v>21:0234</v>
      </c>
      <c r="D179" s="1" t="str">
        <f t="shared" si="19"/>
        <v>21:0006</v>
      </c>
      <c r="E179" t="s">
        <v>733</v>
      </c>
      <c r="F179" t="s">
        <v>734</v>
      </c>
      <c r="H179">
        <v>64.778793800000003</v>
      </c>
      <c r="I179">
        <v>-110.9195505</v>
      </c>
      <c r="J179" s="1" t="str">
        <f t="shared" si="20"/>
        <v>Till</v>
      </c>
      <c r="K179" s="1" t="str">
        <f t="shared" si="17"/>
        <v>HMC separation (KIDD grouping)</v>
      </c>
      <c r="L179">
        <v>8000</v>
      </c>
      <c r="M179">
        <v>4.4000000000000004</v>
      </c>
      <c r="N179">
        <v>0</v>
      </c>
      <c r="O179">
        <v>72</v>
      </c>
      <c r="P179">
        <v>2</v>
      </c>
      <c r="Q179">
        <v>74</v>
      </c>
      <c r="R179">
        <v>6</v>
      </c>
      <c r="S179">
        <v>1</v>
      </c>
      <c r="T179">
        <v>12</v>
      </c>
      <c r="W179">
        <v>93</v>
      </c>
    </row>
    <row r="180" spans="1:23" hidden="1" x14ac:dyDescent="0.3">
      <c r="A180" t="s">
        <v>735</v>
      </c>
      <c r="B180" t="s">
        <v>736</v>
      </c>
      <c r="C180" s="1" t="str">
        <f t="shared" si="18"/>
        <v>21:0234</v>
      </c>
      <c r="D180" s="1" t="str">
        <f t="shared" si="19"/>
        <v>21:0006</v>
      </c>
      <c r="E180" t="s">
        <v>737</v>
      </c>
      <c r="F180" t="s">
        <v>738</v>
      </c>
      <c r="H180">
        <v>64.823788500000006</v>
      </c>
      <c r="I180">
        <v>-111.7574216</v>
      </c>
      <c r="J180" s="1" t="str">
        <f t="shared" si="20"/>
        <v>Till</v>
      </c>
      <c r="K180" s="1" t="str">
        <f t="shared" si="17"/>
        <v>HMC separation (KIDD grouping)</v>
      </c>
      <c r="L180">
        <v>8300</v>
      </c>
      <c r="M180">
        <v>8</v>
      </c>
      <c r="N180">
        <v>0</v>
      </c>
      <c r="O180">
        <v>6</v>
      </c>
      <c r="P180">
        <v>0</v>
      </c>
      <c r="Q180">
        <v>6</v>
      </c>
      <c r="R180">
        <v>1</v>
      </c>
      <c r="S180">
        <v>0</v>
      </c>
      <c r="T180">
        <v>0</v>
      </c>
      <c r="W180">
        <v>7</v>
      </c>
    </row>
    <row r="181" spans="1:23" hidden="1" x14ac:dyDescent="0.3">
      <c r="A181" t="s">
        <v>739</v>
      </c>
      <c r="B181" t="s">
        <v>740</v>
      </c>
      <c r="C181" s="1" t="str">
        <f t="shared" si="18"/>
        <v>21:0234</v>
      </c>
      <c r="D181" s="1" t="str">
        <f t="shared" si="19"/>
        <v>21:0006</v>
      </c>
      <c r="E181" t="s">
        <v>741</v>
      </c>
      <c r="F181" t="s">
        <v>742</v>
      </c>
      <c r="H181">
        <v>64.638571999999996</v>
      </c>
      <c r="I181">
        <v>-110.2899867</v>
      </c>
      <c r="J181" s="1" t="str">
        <f t="shared" si="20"/>
        <v>Till</v>
      </c>
      <c r="K181" s="1" t="str">
        <f t="shared" si="17"/>
        <v>HMC separation (KIDD grouping)</v>
      </c>
      <c r="L181">
        <v>8600</v>
      </c>
      <c r="M181">
        <v>4.3</v>
      </c>
      <c r="N181">
        <v>0</v>
      </c>
      <c r="O181">
        <v>2</v>
      </c>
      <c r="P181">
        <v>4</v>
      </c>
      <c r="Q181">
        <v>6</v>
      </c>
      <c r="R181">
        <v>0</v>
      </c>
      <c r="S181">
        <v>0</v>
      </c>
      <c r="T181">
        <v>1</v>
      </c>
      <c r="W181">
        <v>7</v>
      </c>
    </row>
    <row r="182" spans="1:23" hidden="1" x14ac:dyDescent="0.3">
      <c r="A182" t="s">
        <v>743</v>
      </c>
      <c r="B182" t="s">
        <v>744</v>
      </c>
      <c r="C182" s="1" t="str">
        <f t="shared" si="18"/>
        <v>21:0234</v>
      </c>
      <c r="D182" s="1" t="str">
        <f t="shared" si="19"/>
        <v>21:0006</v>
      </c>
      <c r="E182" t="s">
        <v>745</v>
      </c>
      <c r="F182" t="s">
        <v>746</v>
      </c>
      <c r="H182">
        <v>64.168082799999993</v>
      </c>
      <c r="I182">
        <v>-111.9604842</v>
      </c>
      <c r="J182" s="1" t="str">
        <f t="shared" si="20"/>
        <v>Till</v>
      </c>
      <c r="K182" s="1" t="str">
        <f t="shared" si="17"/>
        <v>HMC separation (KIDD grouping)</v>
      </c>
      <c r="L182">
        <v>6300</v>
      </c>
      <c r="M182">
        <v>6.5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6</v>
      </c>
      <c r="W182">
        <v>6</v>
      </c>
    </row>
    <row r="183" spans="1:23" hidden="1" x14ac:dyDescent="0.3">
      <c r="A183" t="s">
        <v>747</v>
      </c>
      <c r="B183" t="s">
        <v>748</v>
      </c>
      <c r="C183" s="1" t="str">
        <f t="shared" si="18"/>
        <v>21:0234</v>
      </c>
      <c r="D183" s="1" t="str">
        <f t="shared" si="19"/>
        <v>21:0006</v>
      </c>
      <c r="E183" t="s">
        <v>749</v>
      </c>
      <c r="F183" t="s">
        <v>750</v>
      </c>
      <c r="H183">
        <v>64.304257300000003</v>
      </c>
      <c r="I183">
        <v>-111.5284822</v>
      </c>
      <c r="J183" s="1" t="str">
        <f t="shared" si="20"/>
        <v>Till</v>
      </c>
      <c r="K183" s="1" t="str">
        <f t="shared" si="17"/>
        <v>HMC separation (KIDD grouping)</v>
      </c>
      <c r="L183">
        <v>7200</v>
      </c>
      <c r="M183">
        <v>2.4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7</v>
      </c>
      <c r="W183">
        <v>7</v>
      </c>
    </row>
    <row r="184" spans="1:23" hidden="1" x14ac:dyDescent="0.3">
      <c r="A184" t="s">
        <v>751</v>
      </c>
      <c r="B184" t="s">
        <v>752</v>
      </c>
      <c r="C184" s="1" t="str">
        <f t="shared" si="18"/>
        <v>21:0234</v>
      </c>
      <c r="D184" s="1" t="str">
        <f t="shared" si="19"/>
        <v>21:0006</v>
      </c>
      <c r="E184" t="s">
        <v>753</v>
      </c>
      <c r="F184" t="s">
        <v>754</v>
      </c>
      <c r="H184">
        <v>64.263516499999994</v>
      </c>
      <c r="I184">
        <v>-111.3119145</v>
      </c>
      <c r="J184" s="1" t="str">
        <f t="shared" si="20"/>
        <v>Till</v>
      </c>
      <c r="K184" s="1" t="str">
        <f t="shared" si="17"/>
        <v>HMC separation (KIDD grouping)</v>
      </c>
      <c r="L184">
        <v>7300</v>
      </c>
      <c r="M184">
        <v>3.1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11</v>
      </c>
      <c r="W184">
        <v>11</v>
      </c>
    </row>
    <row r="185" spans="1:23" hidden="1" x14ac:dyDescent="0.3">
      <c r="A185" t="s">
        <v>755</v>
      </c>
      <c r="B185" t="s">
        <v>756</v>
      </c>
      <c r="C185" s="1" t="str">
        <f t="shared" si="18"/>
        <v>21:0234</v>
      </c>
      <c r="D185" s="1" t="str">
        <f t="shared" si="19"/>
        <v>21:0006</v>
      </c>
      <c r="E185" t="s">
        <v>757</v>
      </c>
      <c r="F185" t="s">
        <v>758</v>
      </c>
      <c r="H185">
        <v>64.090312900000001</v>
      </c>
      <c r="I185">
        <v>-111.33807729999999</v>
      </c>
      <c r="J185" s="1" t="str">
        <f t="shared" si="20"/>
        <v>Till</v>
      </c>
      <c r="K185" s="1" t="str">
        <f t="shared" si="17"/>
        <v>HMC separation (KIDD grouping)</v>
      </c>
      <c r="L185">
        <v>9100</v>
      </c>
      <c r="M185">
        <v>2.2999999999999998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7</v>
      </c>
      <c r="W185">
        <v>7</v>
      </c>
    </row>
    <row r="186" spans="1:23" hidden="1" x14ac:dyDescent="0.3">
      <c r="A186" t="s">
        <v>759</v>
      </c>
      <c r="B186" t="s">
        <v>760</v>
      </c>
      <c r="C186" s="1" t="str">
        <f t="shared" si="18"/>
        <v>21:0234</v>
      </c>
      <c r="D186" s="1" t="str">
        <f t="shared" si="19"/>
        <v>21:0006</v>
      </c>
      <c r="E186" t="s">
        <v>761</v>
      </c>
      <c r="F186" t="s">
        <v>762</v>
      </c>
      <c r="H186">
        <v>64.137941299999994</v>
      </c>
      <c r="I186">
        <v>-111.1158308</v>
      </c>
      <c r="J186" s="1" t="str">
        <f t="shared" si="20"/>
        <v>Till</v>
      </c>
      <c r="K186" s="1" t="str">
        <f t="shared" si="17"/>
        <v>HMC separation (KIDD grouping)</v>
      </c>
      <c r="L186">
        <v>8050</v>
      </c>
      <c r="M186">
        <v>2.1</v>
      </c>
      <c r="N186">
        <v>0</v>
      </c>
      <c r="O186">
        <v>1</v>
      </c>
      <c r="P186">
        <v>0</v>
      </c>
      <c r="Q186">
        <v>1</v>
      </c>
      <c r="R186">
        <v>0</v>
      </c>
      <c r="S186">
        <v>0</v>
      </c>
      <c r="T186">
        <v>3</v>
      </c>
      <c r="W186">
        <v>4</v>
      </c>
    </row>
    <row r="187" spans="1:23" hidden="1" x14ac:dyDescent="0.3">
      <c r="A187" t="s">
        <v>763</v>
      </c>
      <c r="B187" t="s">
        <v>764</v>
      </c>
      <c r="C187" s="1" t="str">
        <f t="shared" si="18"/>
        <v>21:0234</v>
      </c>
      <c r="D187" s="1" t="str">
        <f t="shared" si="19"/>
        <v>21:0006</v>
      </c>
      <c r="E187" t="s">
        <v>765</v>
      </c>
      <c r="F187" t="s">
        <v>766</v>
      </c>
      <c r="H187">
        <v>64.704834199999993</v>
      </c>
      <c r="I187">
        <v>-111.73050019999999</v>
      </c>
      <c r="J187" s="1" t="str">
        <f t="shared" si="20"/>
        <v>Till</v>
      </c>
      <c r="K187" s="1" t="str">
        <f t="shared" si="17"/>
        <v>HMC separation (KIDD grouping)</v>
      </c>
      <c r="L187">
        <v>6300</v>
      </c>
      <c r="M187">
        <v>1.7</v>
      </c>
      <c r="N187">
        <v>0</v>
      </c>
      <c r="O187">
        <v>6</v>
      </c>
      <c r="P187">
        <v>0</v>
      </c>
      <c r="Q187">
        <v>6</v>
      </c>
      <c r="R187">
        <v>0</v>
      </c>
      <c r="S187">
        <v>2</v>
      </c>
      <c r="T187">
        <v>3</v>
      </c>
      <c r="W187">
        <v>11</v>
      </c>
    </row>
    <row r="188" spans="1:23" hidden="1" x14ac:dyDescent="0.3">
      <c r="A188" t="s">
        <v>767</v>
      </c>
      <c r="B188" t="s">
        <v>768</v>
      </c>
      <c r="C188" s="1" t="str">
        <f t="shared" ref="C188:C219" si="21">HYPERLINK("https://geochem.nrcan.gc.ca/cdogs/content/bdl/bdl210234_e.htm", "21:0234")</f>
        <v>21:0234</v>
      </c>
      <c r="D188" s="1" t="str">
        <f t="shared" ref="D188:D219" si="22">HYPERLINK("https://geochem.nrcan.gc.ca/cdogs/content/svy/svy210006_e.htm", "21:0006")</f>
        <v>21:0006</v>
      </c>
      <c r="E188" t="s">
        <v>769</v>
      </c>
      <c r="F188" t="s">
        <v>770</v>
      </c>
      <c r="H188">
        <v>64.591807900000006</v>
      </c>
      <c r="I188">
        <v>-111.5129898</v>
      </c>
      <c r="J188" s="1" t="str">
        <f t="shared" si="20"/>
        <v>Till</v>
      </c>
      <c r="K188" s="1" t="str">
        <f t="shared" si="17"/>
        <v>HMC separation (KIDD grouping)</v>
      </c>
      <c r="L188">
        <v>7750</v>
      </c>
      <c r="M188">
        <v>3.1</v>
      </c>
      <c r="N188">
        <v>0</v>
      </c>
      <c r="O188">
        <v>12</v>
      </c>
      <c r="P188">
        <v>0</v>
      </c>
      <c r="Q188">
        <v>12</v>
      </c>
      <c r="R188">
        <v>2</v>
      </c>
      <c r="S188">
        <v>0</v>
      </c>
      <c r="T188">
        <v>1</v>
      </c>
      <c r="W188">
        <v>15</v>
      </c>
    </row>
    <row r="189" spans="1:23" hidden="1" x14ac:dyDescent="0.3">
      <c r="A189" t="s">
        <v>771</v>
      </c>
      <c r="B189" t="s">
        <v>772</v>
      </c>
      <c r="C189" s="1" t="str">
        <f t="shared" si="21"/>
        <v>21:0234</v>
      </c>
      <c r="D189" s="1" t="str">
        <f t="shared" si="22"/>
        <v>21:0006</v>
      </c>
      <c r="E189" t="s">
        <v>773</v>
      </c>
      <c r="F189" t="s">
        <v>774</v>
      </c>
      <c r="H189">
        <v>64.495749500000002</v>
      </c>
      <c r="I189">
        <v>-110.87790769999999</v>
      </c>
      <c r="J189" s="1" t="str">
        <f t="shared" si="20"/>
        <v>Till</v>
      </c>
      <c r="K189" s="1" t="str">
        <f t="shared" si="17"/>
        <v>HMC separation (KIDD grouping)</v>
      </c>
      <c r="L189">
        <v>7800</v>
      </c>
      <c r="M189">
        <v>3.6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W189">
        <v>0</v>
      </c>
    </row>
    <row r="190" spans="1:23" hidden="1" x14ac:dyDescent="0.3">
      <c r="A190" t="s">
        <v>775</v>
      </c>
      <c r="B190" t="s">
        <v>776</v>
      </c>
      <c r="C190" s="1" t="str">
        <f t="shared" si="21"/>
        <v>21:0234</v>
      </c>
      <c r="D190" s="1" t="str">
        <f t="shared" si="22"/>
        <v>21:0006</v>
      </c>
      <c r="E190" t="s">
        <v>777</v>
      </c>
      <c r="F190" t="s">
        <v>778</v>
      </c>
      <c r="H190">
        <v>64.336008899999996</v>
      </c>
      <c r="I190">
        <v>-110.85862880000001</v>
      </c>
      <c r="J190" s="1" t="str">
        <f t="shared" si="20"/>
        <v>Till</v>
      </c>
      <c r="K190" s="1" t="str">
        <f t="shared" si="17"/>
        <v>HMC separation (KIDD grouping)</v>
      </c>
      <c r="L190">
        <v>7600</v>
      </c>
      <c r="M190">
        <v>2.8</v>
      </c>
      <c r="N190">
        <v>0</v>
      </c>
      <c r="O190">
        <v>1</v>
      </c>
      <c r="P190">
        <v>0</v>
      </c>
      <c r="Q190">
        <v>1</v>
      </c>
      <c r="R190">
        <v>0</v>
      </c>
      <c r="S190">
        <v>0</v>
      </c>
      <c r="T190">
        <v>3</v>
      </c>
      <c r="W190">
        <v>4</v>
      </c>
    </row>
    <row r="191" spans="1:23" hidden="1" x14ac:dyDescent="0.3">
      <c r="A191" t="s">
        <v>779</v>
      </c>
      <c r="B191" t="s">
        <v>780</v>
      </c>
      <c r="C191" s="1" t="str">
        <f t="shared" si="21"/>
        <v>21:0234</v>
      </c>
      <c r="D191" s="1" t="str">
        <f t="shared" si="22"/>
        <v>21:0006</v>
      </c>
      <c r="E191" t="s">
        <v>781</v>
      </c>
      <c r="F191" t="s">
        <v>782</v>
      </c>
      <c r="H191">
        <v>64.960073800000004</v>
      </c>
      <c r="I191">
        <v>-111.8621524</v>
      </c>
      <c r="J191" s="1" t="str">
        <f t="shared" si="20"/>
        <v>Till</v>
      </c>
      <c r="K191" s="1" t="str">
        <f t="shared" si="17"/>
        <v>HMC separation (KIDD grouping)</v>
      </c>
      <c r="L191">
        <v>6000</v>
      </c>
      <c r="M191">
        <v>2.6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1</v>
      </c>
      <c r="W191">
        <v>1</v>
      </c>
    </row>
    <row r="192" spans="1:23" hidden="1" x14ac:dyDescent="0.3">
      <c r="A192" t="s">
        <v>783</v>
      </c>
      <c r="B192" t="s">
        <v>784</v>
      </c>
      <c r="C192" s="1" t="str">
        <f t="shared" si="21"/>
        <v>21:0234</v>
      </c>
      <c r="D192" s="1" t="str">
        <f t="shared" si="22"/>
        <v>21:0006</v>
      </c>
      <c r="E192" t="s">
        <v>785</v>
      </c>
      <c r="F192" t="s">
        <v>786</v>
      </c>
      <c r="H192">
        <v>64.097793199999998</v>
      </c>
      <c r="I192">
        <v>-110.5121809</v>
      </c>
      <c r="J192" s="1" t="str">
        <f t="shared" si="20"/>
        <v>Till</v>
      </c>
      <c r="K192" s="1" t="str">
        <f t="shared" si="17"/>
        <v>HMC separation (KIDD grouping)</v>
      </c>
      <c r="L192">
        <v>7350</v>
      </c>
      <c r="M192">
        <v>3.4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5</v>
      </c>
      <c r="W192">
        <v>5</v>
      </c>
    </row>
    <row r="193" spans="1:23" hidden="1" x14ac:dyDescent="0.3">
      <c r="A193" t="s">
        <v>787</v>
      </c>
      <c r="B193" t="s">
        <v>788</v>
      </c>
      <c r="C193" s="1" t="str">
        <f t="shared" si="21"/>
        <v>21:0234</v>
      </c>
      <c r="D193" s="1" t="str">
        <f t="shared" si="22"/>
        <v>21:0006</v>
      </c>
      <c r="E193" t="s">
        <v>789</v>
      </c>
      <c r="F193" t="s">
        <v>790</v>
      </c>
      <c r="H193">
        <v>64.128820000000005</v>
      </c>
      <c r="I193">
        <v>-110.04659820000001</v>
      </c>
      <c r="J193" s="1" t="str">
        <f t="shared" si="20"/>
        <v>Till</v>
      </c>
      <c r="K193" s="1" t="str">
        <f t="shared" si="17"/>
        <v>HMC separation (KIDD grouping)</v>
      </c>
      <c r="L193">
        <v>7550</v>
      </c>
      <c r="M193">
        <v>3.7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9</v>
      </c>
      <c r="W193">
        <v>9</v>
      </c>
    </row>
    <row r="194" spans="1:23" hidden="1" x14ac:dyDescent="0.3">
      <c r="A194" t="s">
        <v>791</v>
      </c>
      <c r="B194" t="s">
        <v>792</v>
      </c>
      <c r="C194" s="1" t="str">
        <f t="shared" si="21"/>
        <v>21:0234</v>
      </c>
      <c r="D194" s="1" t="str">
        <f t="shared" si="22"/>
        <v>21:0006</v>
      </c>
      <c r="E194" t="s">
        <v>793</v>
      </c>
      <c r="F194" t="s">
        <v>794</v>
      </c>
      <c r="H194">
        <v>64.8331692</v>
      </c>
      <c r="I194">
        <v>-111.21217559999999</v>
      </c>
      <c r="J194" s="1" t="str">
        <f t="shared" si="20"/>
        <v>Till</v>
      </c>
      <c r="K194" s="1" t="str">
        <f t="shared" ref="K194:K241" si="23">HYPERLINK("https://geochem.nrcan.gc.ca/cdogs/content/kwd/kwd080046_e.htm", "HMC separation (KIDD grouping)")</f>
        <v>HMC separation (KIDD grouping)</v>
      </c>
      <c r="L194">
        <v>6800</v>
      </c>
      <c r="M194">
        <v>3.4</v>
      </c>
      <c r="N194">
        <v>0</v>
      </c>
      <c r="O194">
        <v>12</v>
      </c>
      <c r="P194">
        <v>0</v>
      </c>
      <c r="Q194">
        <v>12</v>
      </c>
      <c r="R194">
        <v>4</v>
      </c>
      <c r="S194">
        <v>0</v>
      </c>
      <c r="T194">
        <v>6</v>
      </c>
      <c r="W194">
        <v>22</v>
      </c>
    </row>
    <row r="195" spans="1:23" hidden="1" x14ac:dyDescent="0.3">
      <c r="A195" t="s">
        <v>795</v>
      </c>
      <c r="B195" t="s">
        <v>796</v>
      </c>
      <c r="C195" s="1" t="str">
        <f t="shared" si="21"/>
        <v>21:0234</v>
      </c>
      <c r="D195" s="1" t="str">
        <f t="shared" si="22"/>
        <v>21:0006</v>
      </c>
      <c r="E195" t="s">
        <v>797</v>
      </c>
      <c r="F195" t="s">
        <v>798</v>
      </c>
      <c r="H195">
        <v>64.249792999999997</v>
      </c>
      <c r="I195">
        <v>-110.44476760000001</v>
      </c>
      <c r="J195" s="1" t="str">
        <f t="shared" si="20"/>
        <v>Till</v>
      </c>
      <c r="K195" s="1" t="str">
        <f t="shared" si="23"/>
        <v>HMC separation (KIDD grouping)</v>
      </c>
      <c r="L195">
        <v>7700</v>
      </c>
      <c r="M195">
        <v>2.4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1</v>
      </c>
      <c r="W195">
        <v>1</v>
      </c>
    </row>
    <row r="196" spans="1:23" hidden="1" x14ac:dyDescent="0.3">
      <c r="A196" t="s">
        <v>799</v>
      </c>
      <c r="B196" t="s">
        <v>800</v>
      </c>
      <c r="C196" s="1" t="str">
        <f t="shared" si="21"/>
        <v>21:0234</v>
      </c>
      <c r="D196" s="1" t="str">
        <f t="shared" si="22"/>
        <v>21:0006</v>
      </c>
      <c r="E196" t="s">
        <v>801</v>
      </c>
      <c r="F196" t="s">
        <v>802</v>
      </c>
      <c r="H196">
        <v>64.665738899999994</v>
      </c>
      <c r="I196">
        <v>-110.6742911</v>
      </c>
      <c r="J196" s="1" t="str">
        <f t="shared" si="20"/>
        <v>Till</v>
      </c>
      <c r="K196" s="1" t="str">
        <f t="shared" si="23"/>
        <v>HMC separation (KIDD grouping)</v>
      </c>
      <c r="L196">
        <v>6650</v>
      </c>
      <c r="M196">
        <v>4.4000000000000004</v>
      </c>
      <c r="N196">
        <v>0</v>
      </c>
      <c r="O196">
        <v>9</v>
      </c>
      <c r="P196">
        <v>0</v>
      </c>
      <c r="Q196">
        <v>9</v>
      </c>
      <c r="R196">
        <v>1</v>
      </c>
      <c r="S196">
        <v>0</v>
      </c>
      <c r="T196">
        <v>3</v>
      </c>
      <c r="W196">
        <v>13</v>
      </c>
    </row>
    <row r="197" spans="1:23" hidden="1" x14ac:dyDescent="0.3">
      <c r="A197" t="s">
        <v>803</v>
      </c>
      <c r="B197" t="s">
        <v>804</v>
      </c>
      <c r="C197" s="1" t="str">
        <f t="shared" si="21"/>
        <v>21:0234</v>
      </c>
      <c r="D197" s="1" t="str">
        <f t="shared" si="22"/>
        <v>21:0006</v>
      </c>
      <c r="E197" t="s">
        <v>805</v>
      </c>
      <c r="F197" t="s">
        <v>806</v>
      </c>
      <c r="H197">
        <v>64.706598</v>
      </c>
      <c r="I197">
        <v>-110.69192289999999</v>
      </c>
      <c r="J197" s="1" t="str">
        <f t="shared" si="20"/>
        <v>Till</v>
      </c>
      <c r="K197" s="1" t="str">
        <f t="shared" si="23"/>
        <v>HMC separation (KIDD grouping)</v>
      </c>
      <c r="L197">
        <v>7400</v>
      </c>
      <c r="M197">
        <v>1.7</v>
      </c>
      <c r="N197">
        <v>0</v>
      </c>
      <c r="O197">
        <v>7</v>
      </c>
      <c r="P197">
        <v>0</v>
      </c>
      <c r="Q197">
        <v>7</v>
      </c>
      <c r="R197">
        <v>1</v>
      </c>
      <c r="S197">
        <v>0</v>
      </c>
      <c r="T197">
        <v>3</v>
      </c>
      <c r="W197">
        <v>11</v>
      </c>
    </row>
    <row r="198" spans="1:23" hidden="1" x14ac:dyDescent="0.3">
      <c r="A198" t="s">
        <v>807</v>
      </c>
      <c r="B198" t="s">
        <v>808</v>
      </c>
      <c r="C198" s="1" t="str">
        <f t="shared" si="21"/>
        <v>21:0234</v>
      </c>
      <c r="D198" s="1" t="str">
        <f t="shared" si="22"/>
        <v>21:0006</v>
      </c>
      <c r="E198" t="s">
        <v>809</v>
      </c>
      <c r="F198" t="s">
        <v>810</v>
      </c>
      <c r="H198">
        <v>64.723064800000003</v>
      </c>
      <c r="I198">
        <v>-110.33130439999999</v>
      </c>
      <c r="J198" s="1" t="str">
        <f t="shared" si="20"/>
        <v>Till</v>
      </c>
      <c r="K198" s="1" t="str">
        <f t="shared" si="23"/>
        <v>HMC separation (KIDD grouping)</v>
      </c>
      <c r="L198">
        <v>7800</v>
      </c>
      <c r="M198">
        <v>2.2000000000000002</v>
      </c>
      <c r="N198">
        <v>0</v>
      </c>
      <c r="O198">
        <v>5</v>
      </c>
      <c r="P198">
        <v>4</v>
      </c>
      <c r="Q198">
        <v>9</v>
      </c>
      <c r="R198">
        <v>1</v>
      </c>
      <c r="S198">
        <v>0</v>
      </c>
      <c r="T198">
        <v>4</v>
      </c>
      <c r="W198">
        <v>14</v>
      </c>
    </row>
    <row r="199" spans="1:23" hidden="1" x14ac:dyDescent="0.3">
      <c r="A199" t="s">
        <v>811</v>
      </c>
      <c r="B199" t="s">
        <v>812</v>
      </c>
      <c r="C199" s="1" t="str">
        <f t="shared" si="21"/>
        <v>21:0234</v>
      </c>
      <c r="D199" s="1" t="str">
        <f t="shared" si="22"/>
        <v>21:0006</v>
      </c>
      <c r="E199" t="s">
        <v>813</v>
      </c>
      <c r="F199" t="s">
        <v>814</v>
      </c>
      <c r="H199">
        <v>64.727634899999998</v>
      </c>
      <c r="I199">
        <v>-110.3813026</v>
      </c>
      <c r="J199" s="1" t="str">
        <f>HYPERLINK("https://geochem.nrcan.gc.ca/cdogs/content/kwd/kwd020073_e.htm", "Esker")</f>
        <v>Esker</v>
      </c>
      <c r="K199" s="1" t="str">
        <f t="shared" si="23"/>
        <v>HMC separation (KIDD grouping)</v>
      </c>
      <c r="L199">
        <v>1850</v>
      </c>
      <c r="M199">
        <v>1.5</v>
      </c>
      <c r="N199">
        <v>0</v>
      </c>
      <c r="O199">
        <v>291</v>
      </c>
      <c r="P199">
        <v>4</v>
      </c>
      <c r="Q199">
        <v>295</v>
      </c>
      <c r="R199">
        <v>86</v>
      </c>
      <c r="S199">
        <v>1</v>
      </c>
      <c r="T199">
        <v>8</v>
      </c>
      <c r="W199">
        <v>390</v>
      </c>
    </row>
    <row r="200" spans="1:23" hidden="1" x14ac:dyDescent="0.3">
      <c r="A200" t="s">
        <v>815</v>
      </c>
      <c r="B200" t="s">
        <v>816</v>
      </c>
      <c r="C200" s="1" t="str">
        <f t="shared" si="21"/>
        <v>21:0234</v>
      </c>
      <c r="D200" s="1" t="str">
        <f t="shared" si="22"/>
        <v>21:0006</v>
      </c>
      <c r="E200" t="s">
        <v>817</v>
      </c>
      <c r="F200" t="s">
        <v>818</v>
      </c>
      <c r="H200">
        <v>64.7635875</v>
      </c>
      <c r="I200">
        <v>-110.29582720000001</v>
      </c>
      <c r="J200" s="1" t="str">
        <f>HYPERLINK("https://geochem.nrcan.gc.ca/cdogs/content/kwd/kwd020044_e.htm", "Till")</f>
        <v>Till</v>
      </c>
      <c r="K200" s="1" t="str">
        <f t="shared" si="23"/>
        <v>HMC separation (KIDD grouping)</v>
      </c>
      <c r="L200">
        <v>6250</v>
      </c>
      <c r="M200">
        <v>1.6</v>
      </c>
      <c r="N200">
        <v>0</v>
      </c>
      <c r="O200">
        <v>1</v>
      </c>
      <c r="P200">
        <v>1</v>
      </c>
      <c r="Q200">
        <v>2</v>
      </c>
      <c r="R200">
        <v>1</v>
      </c>
      <c r="S200">
        <v>0</v>
      </c>
      <c r="T200">
        <v>4</v>
      </c>
      <c r="W200">
        <v>7</v>
      </c>
    </row>
    <row r="201" spans="1:23" hidden="1" x14ac:dyDescent="0.3">
      <c r="A201" t="s">
        <v>819</v>
      </c>
      <c r="B201" t="s">
        <v>820</v>
      </c>
      <c r="C201" s="1" t="str">
        <f t="shared" si="21"/>
        <v>21:0234</v>
      </c>
      <c r="D201" s="1" t="str">
        <f t="shared" si="22"/>
        <v>21:0006</v>
      </c>
      <c r="E201" t="s">
        <v>821</v>
      </c>
      <c r="F201" t="s">
        <v>822</v>
      </c>
      <c r="H201">
        <v>64.411730599999999</v>
      </c>
      <c r="I201">
        <v>-110.2214427</v>
      </c>
      <c r="J201" s="1" t="str">
        <f>HYPERLINK("https://geochem.nrcan.gc.ca/cdogs/content/kwd/kwd020044_e.htm", "Till")</f>
        <v>Till</v>
      </c>
      <c r="K201" s="1" t="str">
        <f t="shared" si="23"/>
        <v>HMC separation (KIDD grouping)</v>
      </c>
      <c r="L201">
        <v>7300</v>
      </c>
      <c r="M201">
        <v>2.4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3</v>
      </c>
      <c r="W201">
        <v>3</v>
      </c>
    </row>
    <row r="202" spans="1:23" hidden="1" x14ac:dyDescent="0.3">
      <c r="A202" t="s">
        <v>823</v>
      </c>
      <c r="B202" t="s">
        <v>824</v>
      </c>
      <c r="C202" s="1" t="str">
        <f t="shared" si="21"/>
        <v>21:0234</v>
      </c>
      <c r="D202" s="1" t="str">
        <f t="shared" si="22"/>
        <v>21:0006</v>
      </c>
      <c r="E202" t="s">
        <v>825</v>
      </c>
      <c r="F202" t="s">
        <v>826</v>
      </c>
      <c r="H202">
        <v>64.595437899999993</v>
      </c>
      <c r="I202">
        <v>-110.3153044</v>
      </c>
      <c r="J202" s="1" t="str">
        <f>HYPERLINK("https://geochem.nrcan.gc.ca/cdogs/content/kwd/kwd020044_e.htm", "Till")</f>
        <v>Till</v>
      </c>
      <c r="K202" s="1" t="str">
        <f t="shared" si="23"/>
        <v>HMC separation (KIDD grouping)</v>
      </c>
      <c r="L202">
        <v>6500</v>
      </c>
      <c r="M202">
        <v>4.2</v>
      </c>
      <c r="N202">
        <v>0</v>
      </c>
      <c r="O202">
        <v>2</v>
      </c>
      <c r="P202">
        <v>4</v>
      </c>
      <c r="Q202">
        <v>6</v>
      </c>
      <c r="R202">
        <v>0</v>
      </c>
      <c r="S202">
        <v>0</v>
      </c>
      <c r="T202">
        <v>3</v>
      </c>
      <c r="W202">
        <v>9</v>
      </c>
    </row>
    <row r="203" spans="1:23" hidden="1" x14ac:dyDescent="0.3">
      <c r="A203" t="s">
        <v>827</v>
      </c>
      <c r="B203" t="s">
        <v>828</v>
      </c>
      <c r="C203" s="1" t="str">
        <f t="shared" si="21"/>
        <v>21:0234</v>
      </c>
      <c r="D203" s="1" t="str">
        <f t="shared" si="22"/>
        <v>21:0006</v>
      </c>
      <c r="E203" t="s">
        <v>829</v>
      </c>
      <c r="F203" t="s">
        <v>830</v>
      </c>
      <c r="H203">
        <v>64.600668999999996</v>
      </c>
      <c r="I203">
        <v>-110.1863713</v>
      </c>
      <c r="J203" s="1" t="str">
        <f>HYPERLINK("https://geochem.nrcan.gc.ca/cdogs/content/kwd/kwd020073_e.htm", "Esker")</f>
        <v>Esker</v>
      </c>
      <c r="K203" s="1" t="str">
        <f t="shared" si="23"/>
        <v>HMC separation (KIDD grouping)</v>
      </c>
      <c r="L203">
        <v>4600</v>
      </c>
      <c r="M203">
        <v>3.1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W203">
        <v>0</v>
      </c>
    </row>
    <row r="204" spans="1:23" hidden="1" x14ac:dyDescent="0.3">
      <c r="A204" t="s">
        <v>831</v>
      </c>
      <c r="B204" t="s">
        <v>832</v>
      </c>
      <c r="C204" s="1" t="str">
        <f t="shared" si="21"/>
        <v>21:0234</v>
      </c>
      <c r="D204" s="1" t="str">
        <f t="shared" si="22"/>
        <v>21:0006</v>
      </c>
      <c r="E204" t="s">
        <v>833</v>
      </c>
      <c r="F204" t="s">
        <v>834</v>
      </c>
      <c r="H204">
        <v>64.871147800000003</v>
      </c>
      <c r="I204">
        <v>-110.42251570000001</v>
      </c>
      <c r="J204" s="1" t="str">
        <f t="shared" ref="J204:J230" si="24">HYPERLINK("https://geochem.nrcan.gc.ca/cdogs/content/kwd/kwd020044_e.htm", "Till")</f>
        <v>Till</v>
      </c>
      <c r="K204" s="1" t="str">
        <f t="shared" si="23"/>
        <v>HMC separation (KIDD grouping)</v>
      </c>
      <c r="L204">
        <v>8000</v>
      </c>
      <c r="M204">
        <v>3.2</v>
      </c>
      <c r="N204">
        <v>0</v>
      </c>
      <c r="O204">
        <v>0</v>
      </c>
      <c r="P204">
        <v>2</v>
      </c>
      <c r="Q204">
        <v>2</v>
      </c>
      <c r="R204">
        <v>0</v>
      </c>
      <c r="S204">
        <v>0</v>
      </c>
      <c r="T204">
        <v>6</v>
      </c>
      <c r="W204">
        <v>8</v>
      </c>
    </row>
    <row r="205" spans="1:23" hidden="1" x14ac:dyDescent="0.3">
      <c r="A205" t="s">
        <v>835</v>
      </c>
      <c r="B205" t="s">
        <v>836</v>
      </c>
      <c r="C205" s="1" t="str">
        <f t="shared" si="21"/>
        <v>21:0234</v>
      </c>
      <c r="D205" s="1" t="str">
        <f t="shared" si="22"/>
        <v>21:0006</v>
      </c>
      <c r="E205" t="s">
        <v>837</v>
      </c>
      <c r="F205" t="s">
        <v>838</v>
      </c>
      <c r="H205">
        <v>64.667807499999995</v>
      </c>
      <c r="I205">
        <v>-111.29538599999999</v>
      </c>
      <c r="J205" s="1" t="str">
        <f t="shared" si="24"/>
        <v>Till</v>
      </c>
      <c r="K205" s="1" t="str">
        <f t="shared" si="23"/>
        <v>HMC separation (KIDD grouping)</v>
      </c>
      <c r="L205">
        <v>7150</v>
      </c>
      <c r="M205">
        <v>2.1</v>
      </c>
      <c r="N205">
        <v>0</v>
      </c>
      <c r="O205">
        <v>11</v>
      </c>
      <c r="P205">
        <v>0</v>
      </c>
      <c r="Q205">
        <v>11</v>
      </c>
      <c r="R205">
        <v>0</v>
      </c>
      <c r="S205">
        <v>0</v>
      </c>
      <c r="T205">
        <v>19</v>
      </c>
      <c r="W205">
        <v>30</v>
      </c>
    </row>
    <row r="206" spans="1:23" hidden="1" x14ac:dyDescent="0.3">
      <c r="A206" t="s">
        <v>839</v>
      </c>
      <c r="B206" t="s">
        <v>840</v>
      </c>
      <c r="C206" s="1" t="str">
        <f t="shared" si="21"/>
        <v>21:0234</v>
      </c>
      <c r="D206" s="1" t="str">
        <f t="shared" si="22"/>
        <v>21:0006</v>
      </c>
      <c r="E206" t="s">
        <v>841</v>
      </c>
      <c r="F206" t="s">
        <v>842</v>
      </c>
      <c r="H206">
        <v>64.462154100000006</v>
      </c>
      <c r="I206">
        <v>-111.7654459</v>
      </c>
      <c r="J206" s="1" t="str">
        <f t="shared" si="24"/>
        <v>Till</v>
      </c>
      <c r="K206" s="1" t="str">
        <f t="shared" si="23"/>
        <v>HMC separation (KIDD grouping)</v>
      </c>
      <c r="L206">
        <v>7450</v>
      </c>
      <c r="M206">
        <v>3.1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1</v>
      </c>
      <c r="W206">
        <v>1</v>
      </c>
    </row>
    <row r="207" spans="1:23" hidden="1" x14ac:dyDescent="0.3">
      <c r="A207" t="s">
        <v>843</v>
      </c>
      <c r="B207" t="s">
        <v>844</v>
      </c>
      <c r="C207" s="1" t="str">
        <f t="shared" si="21"/>
        <v>21:0234</v>
      </c>
      <c r="D207" s="1" t="str">
        <f t="shared" si="22"/>
        <v>21:0006</v>
      </c>
      <c r="E207" t="s">
        <v>845</v>
      </c>
      <c r="F207" t="s">
        <v>846</v>
      </c>
      <c r="H207">
        <v>64.264507300000005</v>
      </c>
      <c r="I207">
        <v>-111.6060135</v>
      </c>
      <c r="J207" s="1" t="str">
        <f t="shared" si="24"/>
        <v>Till</v>
      </c>
      <c r="K207" s="1" t="str">
        <f t="shared" si="23"/>
        <v>HMC separation (KIDD grouping)</v>
      </c>
      <c r="L207">
        <v>7950</v>
      </c>
      <c r="M207">
        <v>4.4000000000000004</v>
      </c>
      <c r="N207">
        <v>0</v>
      </c>
      <c r="O207">
        <v>1</v>
      </c>
      <c r="P207">
        <v>0</v>
      </c>
      <c r="Q207">
        <v>1</v>
      </c>
      <c r="R207">
        <v>0</v>
      </c>
      <c r="S207">
        <v>0</v>
      </c>
      <c r="T207">
        <v>6</v>
      </c>
      <c r="W207">
        <v>7</v>
      </c>
    </row>
    <row r="208" spans="1:23" hidden="1" x14ac:dyDescent="0.3">
      <c r="A208" t="s">
        <v>847</v>
      </c>
      <c r="B208" t="s">
        <v>848</v>
      </c>
      <c r="C208" s="1" t="str">
        <f t="shared" si="21"/>
        <v>21:0234</v>
      </c>
      <c r="D208" s="1" t="str">
        <f t="shared" si="22"/>
        <v>21:0006</v>
      </c>
      <c r="E208" t="s">
        <v>849</v>
      </c>
      <c r="F208" t="s">
        <v>850</v>
      </c>
      <c r="H208">
        <v>64.314165099999997</v>
      </c>
      <c r="I208">
        <v>-111.3118874</v>
      </c>
      <c r="J208" s="1" t="str">
        <f t="shared" si="24"/>
        <v>Till</v>
      </c>
      <c r="K208" s="1" t="str">
        <f t="shared" si="23"/>
        <v>HMC separation (KIDD grouping)</v>
      </c>
      <c r="L208">
        <v>7400</v>
      </c>
      <c r="M208">
        <v>3.9</v>
      </c>
      <c r="N208">
        <v>0</v>
      </c>
      <c r="O208">
        <v>1</v>
      </c>
      <c r="P208">
        <v>0</v>
      </c>
      <c r="Q208">
        <v>1</v>
      </c>
      <c r="R208">
        <v>0</v>
      </c>
      <c r="S208">
        <v>0</v>
      </c>
      <c r="T208">
        <v>5</v>
      </c>
      <c r="W208">
        <v>6</v>
      </c>
    </row>
    <row r="209" spans="1:23" hidden="1" x14ac:dyDescent="0.3">
      <c r="A209" t="s">
        <v>851</v>
      </c>
      <c r="B209" t="s">
        <v>852</v>
      </c>
      <c r="C209" s="1" t="str">
        <f t="shared" si="21"/>
        <v>21:0234</v>
      </c>
      <c r="D209" s="1" t="str">
        <f t="shared" si="22"/>
        <v>21:0006</v>
      </c>
      <c r="E209" t="s">
        <v>853</v>
      </c>
      <c r="F209" t="s">
        <v>854</v>
      </c>
      <c r="H209">
        <v>64.036426899999995</v>
      </c>
      <c r="I209">
        <v>-111.63529389999999</v>
      </c>
      <c r="J209" s="1" t="str">
        <f t="shared" si="24"/>
        <v>Till</v>
      </c>
      <c r="K209" s="1" t="str">
        <f t="shared" si="23"/>
        <v>HMC separation (KIDD grouping)</v>
      </c>
      <c r="L209">
        <v>6150</v>
      </c>
      <c r="M209">
        <v>2.4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4</v>
      </c>
      <c r="W209">
        <v>4</v>
      </c>
    </row>
    <row r="210" spans="1:23" hidden="1" x14ac:dyDescent="0.3">
      <c r="A210" t="s">
        <v>855</v>
      </c>
      <c r="B210" t="s">
        <v>856</v>
      </c>
      <c r="C210" s="1" t="str">
        <f t="shared" si="21"/>
        <v>21:0234</v>
      </c>
      <c r="D210" s="1" t="str">
        <f t="shared" si="22"/>
        <v>21:0006</v>
      </c>
      <c r="E210" t="s">
        <v>857</v>
      </c>
      <c r="F210" t="s">
        <v>858</v>
      </c>
      <c r="H210">
        <v>64.013196600000001</v>
      </c>
      <c r="I210">
        <v>-111.8227935</v>
      </c>
      <c r="J210" s="1" t="str">
        <f t="shared" si="24"/>
        <v>Till</v>
      </c>
      <c r="K210" s="1" t="str">
        <f t="shared" si="23"/>
        <v>HMC separation (KIDD grouping)</v>
      </c>
      <c r="L210">
        <v>8700</v>
      </c>
      <c r="M210">
        <v>2.2999999999999998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6</v>
      </c>
      <c r="W210">
        <v>6</v>
      </c>
    </row>
    <row r="211" spans="1:23" hidden="1" x14ac:dyDescent="0.3">
      <c r="A211" t="s">
        <v>859</v>
      </c>
      <c r="B211" t="s">
        <v>860</v>
      </c>
      <c r="C211" s="1" t="str">
        <f t="shared" si="21"/>
        <v>21:0234</v>
      </c>
      <c r="D211" s="1" t="str">
        <f t="shared" si="22"/>
        <v>21:0006</v>
      </c>
      <c r="E211" t="s">
        <v>861</v>
      </c>
      <c r="F211" t="s">
        <v>862</v>
      </c>
      <c r="H211">
        <v>64.104138500000005</v>
      </c>
      <c r="I211">
        <v>-111.98063019999999</v>
      </c>
      <c r="J211" s="1" t="str">
        <f t="shared" si="24"/>
        <v>Till</v>
      </c>
      <c r="K211" s="1" t="str">
        <f t="shared" si="23"/>
        <v>HMC separation (KIDD grouping)</v>
      </c>
      <c r="L211">
        <v>8500</v>
      </c>
      <c r="M211">
        <v>2.9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14</v>
      </c>
      <c r="W211">
        <v>14</v>
      </c>
    </row>
    <row r="212" spans="1:23" hidden="1" x14ac:dyDescent="0.3">
      <c r="A212" t="s">
        <v>863</v>
      </c>
      <c r="B212" t="s">
        <v>864</v>
      </c>
      <c r="C212" s="1" t="str">
        <f t="shared" si="21"/>
        <v>21:0234</v>
      </c>
      <c r="D212" s="1" t="str">
        <f t="shared" si="22"/>
        <v>21:0006</v>
      </c>
      <c r="E212" t="s">
        <v>865</v>
      </c>
      <c r="F212" t="s">
        <v>866</v>
      </c>
      <c r="H212">
        <v>64.184999000000005</v>
      </c>
      <c r="I212">
        <v>-111.2258678</v>
      </c>
      <c r="J212" s="1" t="str">
        <f t="shared" si="24"/>
        <v>Till</v>
      </c>
      <c r="K212" s="1" t="str">
        <f t="shared" si="23"/>
        <v>HMC separation (KIDD grouping)</v>
      </c>
      <c r="L212">
        <v>8000</v>
      </c>
      <c r="M212">
        <v>2.9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7</v>
      </c>
      <c r="W212">
        <v>7</v>
      </c>
    </row>
    <row r="213" spans="1:23" hidden="1" x14ac:dyDescent="0.3">
      <c r="A213" t="s">
        <v>867</v>
      </c>
      <c r="B213" t="s">
        <v>868</v>
      </c>
      <c r="C213" s="1" t="str">
        <f t="shared" si="21"/>
        <v>21:0234</v>
      </c>
      <c r="D213" s="1" t="str">
        <f t="shared" si="22"/>
        <v>21:0006</v>
      </c>
      <c r="E213" t="s">
        <v>869</v>
      </c>
      <c r="F213" t="s">
        <v>870</v>
      </c>
      <c r="H213">
        <v>64.038677100000001</v>
      </c>
      <c r="I213">
        <v>-111.1794402</v>
      </c>
      <c r="J213" s="1" t="str">
        <f t="shared" si="24"/>
        <v>Till</v>
      </c>
      <c r="K213" s="1" t="str">
        <f t="shared" si="23"/>
        <v>HMC separation (KIDD grouping)</v>
      </c>
      <c r="N213">
        <v>0</v>
      </c>
      <c r="O213">
        <v>1</v>
      </c>
      <c r="P213">
        <v>0</v>
      </c>
      <c r="Q213">
        <v>1</v>
      </c>
      <c r="R213">
        <v>0</v>
      </c>
      <c r="S213">
        <v>0</v>
      </c>
      <c r="T213">
        <v>19</v>
      </c>
      <c r="W213">
        <v>20</v>
      </c>
    </row>
    <row r="214" spans="1:23" hidden="1" x14ac:dyDescent="0.3">
      <c r="A214" t="s">
        <v>871</v>
      </c>
      <c r="B214" t="s">
        <v>872</v>
      </c>
      <c r="C214" s="1" t="str">
        <f t="shared" si="21"/>
        <v>21:0234</v>
      </c>
      <c r="D214" s="1" t="str">
        <f t="shared" si="22"/>
        <v>21:0006</v>
      </c>
      <c r="E214" t="s">
        <v>873</v>
      </c>
      <c r="F214" t="s">
        <v>874</v>
      </c>
      <c r="H214">
        <v>64.685241500000004</v>
      </c>
      <c r="I214">
        <v>-111.5902095</v>
      </c>
      <c r="J214" s="1" t="str">
        <f t="shared" si="24"/>
        <v>Till</v>
      </c>
      <c r="K214" s="1" t="str">
        <f t="shared" si="23"/>
        <v>HMC separation (KIDD grouping)</v>
      </c>
      <c r="L214">
        <v>5400</v>
      </c>
      <c r="M214">
        <v>1.6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2</v>
      </c>
      <c r="W214">
        <v>2</v>
      </c>
    </row>
    <row r="215" spans="1:23" hidden="1" x14ac:dyDescent="0.3">
      <c r="A215" t="s">
        <v>875</v>
      </c>
      <c r="B215" t="s">
        <v>876</v>
      </c>
      <c r="C215" s="1" t="str">
        <f t="shared" si="21"/>
        <v>21:0234</v>
      </c>
      <c r="D215" s="1" t="str">
        <f t="shared" si="22"/>
        <v>21:0006</v>
      </c>
      <c r="E215" t="s">
        <v>877</v>
      </c>
      <c r="F215" t="s">
        <v>878</v>
      </c>
      <c r="H215">
        <v>64.544256399999995</v>
      </c>
      <c r="I215">
        <v>-111.9110019</v>
      </c>
      <c r="J215" s="1" t="str">
        <f t="shared" si="24"/>
        <v>Till</v>
      </c>
      <c r="K215" s="1" t="str">
        <f t="shared" si="23"/>
        <v>HMC separation (KIDD grouping)</v>
      </c>
      <c r="L215">
        <v>8050</v>
      </c>
      <c r="M215">
        <v>2.9</v>
      </c>
      <c r="N215">
        <v>0</v>
      </c>
      <c r="O215">
        <v>2</v>
      </c>
      <c r="P215">
        <v>0</v>
      </c>
      <c r="Q215">
        <v>2</v>
      </c>
      <c r="R215">
        <v>0</v>
      </c>
      <c r="S215">
        <v>0</v>
      </c>
      <c r="T215">
        <v>4</v>
      </c>
      <c r="W215">
        <v>6</v>
      </c>
    </row>
    <row r="216" spans="1:23" hidden="1" x14ac:dyDescent="0.3">
      <c r="A216" t="s">
        <v>879</v>
      </c>
      <c r="B216" t="s">
        <v>880</v>
      </c>
      <c r="C216" s="1" t="str">
        <f t="shared" si="21"/>
        <v>21:0234</v>
      </c>
      <c r="D216" s="1" t="str">
        <f t="shared" si="22"/>
        <v>21:0006</v>
      </c>
      <c r="E216" t="s">
        <v>881</v>
      </c>
      <c r="F216" t="s">
        <v>882</v>
      </c>
      <c r="H216">
        <v>64.245764899999998</v>
      </c>
      <c r="I216">
        <v>-111.8271582</v>
      </c>
      <c r="J216" s="1" t="str">
        <f t="shared" si="24"/>
        <v>Till</v>
      </c>
      <c r="K216" s="1" t="str">
        <f t="shared" si="23"/>
        <v>HMC separation (KIDD grouping)</v>
      </c>
      <c r="L216">
        <v>7600</v>
      </c>
      <c r="M216">
        <v>4.5999999999999996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1</v>
      </c>
      <c r="W216">
        <v>1</v>
      </c>
    </row>
    <row r="217" spans="1:23" hidden="1" x14ac:dyDescent="0.3">
      <c r="A217" t="s">
        <v>883</v>
      </c>
      <c r="B217" t="s">
        <v>884</v>
      </c>
      <c r="C217" s="1" t="str">
        <f t="shared" si="21"/>
        <v>21:0234</v>
      </c>
      <c r="D217" s="1" t="str">
        <f t="shared" si="22"/>
        <v>21:0006</v>
      </c>
      <c r="E217" t="s">
        <v>885</v>
      </c>
      <c r="F217" t="s">
        <v>886</v>
      </c>
      <c r="H217">
        <v>64.453235599999999</v>
      </c>
      <c r="I217">
        <v>-111.0806619</v>
      </c>
      <c r="J217" s="1" t="str">
        <f t="shared" si="24"/>
        <v>Till</v>
      </c>
      <c r="K217" s="1" t="str">
        <f t="shared" si="23"/>
        <v>HMC separation (KIDD grouping)</v>
      </c>
      <c r="L217">
        <v>6500</v>
      </c>
      <c r="M217">
        <v>2.6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2</v>
      </c>
      <c r="W217">
        <v>2</v>
      </c>
    </row>
    <row r="218" spans="1:23" hidden="1" x14ac:dyDescent="0.3">
      <c r="A218" t="s">
        <v>887</v>
      </c>
      <c r="B218" t="s">
        <v>888</v>
      </c>
      <c r="C218" s="1" t="str">
        <f t="shared" si="21"/>
        <v>21:0234</v>
      </c>
      <c r="D218" s="1" t="str">
        <f t="shared" si="22"/>
        <v>21:0006</v>
      </c>
      <c r="E218" t="s">
        <v>889</v>
      </c>
      <c r="F218" t="s">
        <v>890</v>
      </c>
      <c r="H218">
        <v>64.439137299999999</v>
      </c>
      <c r="I218">
        <v>-110.9050184</v>
      </c>
      <c r="J218" s="1" t="str">
        <f t="shared" si="24"/>
        <v>Till</v>
      </c>
      <c r="K218" s="1" t="str">
        <f t="shared" si="23"/>
        <v>HMC separation (KIDD grouping)</v>
      </c>
      <c r="L218">
        <v>6000</v>
      </c>
      <c r="M218">
        <v>5.0999999999999996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W218">
        <v>0</v>
      </c>
    </row>
    <row r="219" spans="1:23" hidden="1" x14ac:dyDescent="0.3">
      <c r="A219" t="s">
        <v>891</v>
      </c>
      <c r="B219" t="s">
        <v>892</v>
      </c>
      <c r="C219" s="1" t="str">
        <f t="shared" si="21"/>
        <v>21:0234</v>
      </c>
      <c r="D219" s="1" t="str">
        <f t="shared" si="22"/>
        <v>21:0006</v>
      </c>
      <c r="E219" t="s">
        <v>893</v>
      </c>
      <c r="F219" t="s">
        <v>894</v>
      </c>
      <c r="H219">
        <v>64.8150586</v>
      </c>
      <c r="I219">
        <v>-111.970051</v>
      </c>
      <c r="J219" s="1" t="str">
        <f t="shared" si="24"/>
        <v>Till</v>
      </c>
      <c r="K219" s="1" t="str">
        <f t="shared" si="23"/>
        <v>HMC separation (KIDD grouping)</v>
      </c>
      <c r="L219">
        <v>7500</v>
      </c>
      <c r="M219">
        <v>1.9</v>
      </c>
      <c r="N219">
        <v>0</v>
      </c>
      <c r="O219">
        <v>2</v>
      </c>
      <c r="P219">
        <v>0</v>
      </c>
      <c r="Q219">
        <v>2</v>
      </c>
      <c r="R219">
        <v>2</v>
      </c>
      <c r="S219">
        <v>0</v>
      </c>
      <c r="T219">
        <v>6</v>
      </c>
      <c r="W219">
        <v>10</v>
      </c>
    </row>
    <row r="220" spans="1:23" hidden="1" x14ac:dyDescent="0.3">
      <c r="A220" t="s">
        <v>895</v>
      </c>
      <c r="B220" t="s">
        <v>896</v>
      </c>
      <c r="C220" s="1" t="str">
        <f t="shared" ref="C220:C241" si="25">HYPERLINK("https://geochem.nrcan.gc.ca/cdogs/content/bdl/bdl210234_e.htm", "21:0234")</f>
        <v>21:0234</v>
      </c>
      <c r="D220" s="1" t="str">
        <f t="shared" ref="D220:D241" si="26">HYPERLINK("https://geochem.nrcan.gc.ca/cdogs/content/svy/svy210006_e.htm", "21:0006")</f>
        <v>21:0006</v>
      </c>
      <c r="E220" t="s">
        <v>897</v>
      </c>
      <c r="F220" t="s">
        <v>898</v>
      </c>
      <c r="H220">
        <v>64.772392600000003</v>
      </c>
      <c r="I220">
        <v>-111.7204016</v>
      </c>
      <c r="J220" s="1" t="str">
        <f t="shared" si="24"/>
        <v>Till</v>
      </c>
      <c r="K220" s="1" t="str">
        <f t="shared" si="23"/>
        <v>HMC separation (KIDD grouping)</v>
      </c>
      <c r="L220">
        <v>7050</v>
      </c>
      <c r="M220">
        <v>3.8</v>
      </c>
      <c r="N220">
        <v>0</v>
      </c>
      <c r="O220">
        <v>20</v>
      </c>
      <c r="P220">
        <v>0</v>
      </c>
      <c r="Q220">
        <v>20</v>
      </c>
      <c r="R220">
        <v>3</v>
      </c>
      <c r="S220">
        <v>0</v>
      </c>
      <c r="T220">
        <v>7</v>
      </c>
      <c r="W220">
        <v>30</v>
      </c>
    </row>
    <row r="221" spans="1:23" hidden="1" x14ac:dyDescent="0.3">
      <c r="A221" t="s">
        <v>899</v>
      </c>
      <c r="B221" t="s">
        <v>900</v>
      </c>
      <c r="C221" s="1" t="str">
        <f t="shared" si="25"/>
        <v>21:0234</v>
      </c>
      <c r="D221" s="1" t="str">
        <f t="shared" si="26"/>
        <v>21:0006</v>
      </c>
      <c r="E221" t="s">
        <v>901</v>
      </c>
      <c r="F221" t="s">
        <v>902</v>
      </c>
      <c r="H221">
        <v>64.224672699999999</v>
      </c>
      <c r="I221">
        <v>-110.69699300000001</v>
      </c>
      <c r="J221" s="1" t="str">
        <f t="shared" si="24"/>
        <v>Till</v>
      </c>
      <c r="K221" s="1" t="str">
        <f t="shared" si="23"/>
        <v>HMC separation (KIDD grouping)</v>
      </c>
      <c r="L221">
        <v>8250</v>
      </c>
      <c r="M221">
        <v>2.2999999999999998</v>
      </c>
      <c r="N221">
        <v>0</v>
      </c>
      <c r="O221">
        <v>1</v>
      </c>
      <c r="P221">
        <v>0</v>
      </c>
      <c r="Q221">
        <v>1</v>
      </c>
      <c r="R221">
        <v>0</v>
      </c>
      <c r="S221">
        <v>0</v>
      </c>
      <c r="T221">
        <v>2</v>
      </c>
      <c r="W221">
        <v>3</v>
      </c>
    </row>
    <row r="222" spans="1:23" hidden="1" x14ac:dyDescent="0.3">
      <c r="A222" t="s">
        <v>903</v>
      </c>
      <c r="B222" t="s">
        <v>904</v>
      </c>
      <c r="C222" s="1" t="str">
        <f t="shared" si="25"/>
        <v>21:0234</v>
      </c>
      <c r="D222" s="1" t="str">
        <f t="shared" si="26"/>
        <v>21:0006</v>
      </c>
      <c r="E222" t="s">
        <v>905</v>
      </c>
      <c r="F222" t="s">
        <v>906</v>
      </c>
      <c r="H222">
        <v>64.066635199999993</v>
      </c>
      <c r="I222">
        <v>-110.728221</v>
      </c>
      <c r="J222" s="1" t="str">
        <f t="shared" si="24"/>
        <v>Till</v>
      </c>
      <c r="K222" s="1" t="str">
        <f t="shared" si="23"/>
        <v>HMC separation (KIDD grouping)</v>
      </c>
      <c r="L222">
        <v>8430</v>
      </c>
      <c r="M222">
        <v>2.6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4</v>
      </c>
      <c r="W222">
        <v>4</v>
      </c>
    </row>
    <row r="223" spans="1:23" hidden="1" x14ac:dyDescent="0.3">
      <c r="A223" t="s">
        <v>907</v>
      </c>
      <c r="B223" t="s">
        <v>908</v>
      </c>
      <c r="C223" s="1" t="str">
        <f t="shared" si="25"/>
        <v>21:0234</v>
      </c>
      <c r="D223" s="1" t="str">
        <f t="shared" si="26"/>
        <v>21:0006</v>
      </c>
      <c r="E223" t="s">
        <v>909</v>
      </c>
      <c r="F223" t="s">
        <v>910</v>
      </c>
      <c r="H223">
        <v>64.167642000000001</v>
      </c>
      <c r="I223">
        <v>-110.431169</v>
      </c>
      <c r="J223" s="1" t="str">
        <f t="shared" si="24"/>
        <v>Till</v>
      </c>
      <c r="K223" s="1" t="str">
        <f t="shared" si="23"/>
        <v>HMC separation (KIDD grouping)</v>
      </c>
      <c r="L223">
        <v>7200</v>
      </c>
      <c r="M223">
        <v>2.5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1</v>
      </c>
      <c r="W223">
        <v>1</v>
      </c>
    </row>
    <row r="224" spans="1:23" hidden="1" x14ac:dyDescent="0.3">
      <c r="A224" t="s">
        <v>911</v>
      </c>
      <c r="B224" t="s">
        <v>912</v>
      </c>
      <c r="C224" s="1" t="str">
        <f t="shared" si="25"/>
        <v>21:0234</v>
      </c>
      <c r="D224" s="1" t="str">
        <f t="shared" si="26"/>
        <v>21:0006</v>
      </c>
      <c r="E224" t="s">
        <v>913</v>
      </c>
      <c r="F224" t="s">
        <v>914</v>
      </c>
      <c r="H224">
        <v>64.789421599999997</v>
      </c>
      <c r="I224">
        <v>-111.05480849999999</v>
      </c>
      <c r="J224" s="1" t="str">
        <f t="shared" si="24"/>
        <v>Till</v>
      </c>
      <c r="K224" s="1" t="str">
        <f t="shared" si="23"/>
        <v>HMC separation (KIDD grouping)</v>
      </c>
      <c r="L224">
        <v>6050</v>
      </c>
      <c r="M224">
        <v>4.2</v>
      </c>
      <c r="N224">
        <v>0</v>
      </c>
      <c r="O224">
        <v>67</v>
      </c>
      <c r="P224">
        <v>0</v>
      </c>
      <c r="Q224">
        <v>67</v>
      </c>
      <c r="R224">
        <v>19</v>
      </c>
      <c r="S224">
        <v>4</v>
      </c>
      <c r="T224">
        <v>10</v>
      </c>
      <c r="W224">
        <v>100</v>
      </c>
    </row>
    <row r="225" spans="1:23" hidden="1" x14ac:dyDescent="0.3">
      <c r="A225" t="s">
        <v>915</v>
      </c>
      <c r="B225" t="s">
        <v>916</v>
      </c>
      <c r="C225" s="1" t="str">
        <f t="shared" si="25"/>
        <v>21:0234</v>
      </c>
      <c r="D225" s="1" t="str">
        <f t="shared" si="26"/>
        <v>21:0006</v>
      </c>
      <c r="E225" t="s">
        <v>917</v>
      </c>
      <c r="F225" t="s">
        <v>918</v>
      </c>
      <c r="H225">
        <v>64.307506799999999</v>
      </c>
      <c r="I225">
        <v>-110.1925275</v>
      </c>
      <c r="J225" s="1" t="str">
        <f t="shared" si="24"/>
        <v>Till</v>
      </c>
      <c r="K225" s="1" t="str">
        <f t="shared" si="23"/>
        <v>HMC separation (KIDD grouping)</v>
      </c>
      <c r="L225">
        <v>7630</v>
      </c>
      <c r="M225">
        <v>4.3</v>
      </c>
      <c r="N225">
        <v>0</v>
      </c>
      <c r="O225">
        <v>0</v>
      </c>
      <c r="P225">
        <v>1</v>
      </c>
      <c r="Q225">
        <v>1</v>
      </c>
      <c r="R225">
        <v>0</v>
      </c>
      <c r="S225">
        <v>0</v>
      </c>
      <c r="T225">
        <v>2</v>
      </c>
      <c r="W225">
        <v>3</v>
      </c>
    </row>
    <row r="226" spans="1:23" hidden="1" x14ac:dyDescent="0.3">
      <c r="A226" t="s">
        <v>919</v>
      </c>
      <c r="B226" t="s">
        <v>920</v>
      </c>
      <c r="C226" s="1" t="str">
        <f t="shared" si="25"/>
        <v>21:0234</v>
      </c>
      <c r="D226" s="1" t="str">
        <f t="shared" si="26"/>
        <v>21:0006</v>
      </c>
      <c r="E226" t="s">
        <v>921</v>
      </c>
      <c r="F226" t="s">
        <v>922</v>
      </c>
      <c r="H226">
        <v>64.586989200000005</v>
      </c>
      <c r="I226">
        <v>-110.8079742</v>
      </c>
      <c r="J226" s="1" t="str">
        <f t="shared" si="24"/>
        <v>Till</v>
      </c>
      <c r="K226" s="1" t="str">
        <f t="shared" si="23"/>
        <v>HMC separation (KIDD grouping)</v>
      </c>
      <c r="L226">
        <v>7650</v>
      </c>
      <c r="M226">
        <v>3.1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W226">
        <v>0</v>
      </c>
    </row>
    <row r="227" spans="1:23" hidden="1" x14ac:dyDescent="0.3">
      <c r="A227" t="s">
        <v>923</v>
      </c>
      <c r="B227" t="s">
        <v>924</v>
      </c>
      <c r="C227" s="1" t="str">
        <f t="shared" si="25"/>
        <v>21:0234</v>
      </c>
      <c r="D227" s="1" t="str">
        <f t="shared" si="26"/>
        <v>21:0006</v>
      </c>
      <c r="E227" t="s">
        <v>925</v>
      </c>
      <c r="F227" t="s">
        <v>926</v>
      </c>
      <c r="H227">
        <v>64.722633500000001</v>
      </c>
      <c r="I227">
        <v>-110.5430549</v>
      </c>
      <c r="J227" s="1" t="str">
        <f t="shared" si="24"/>
        <v>Till</v>
      </c>
      <c r="K227" s="1" t="str">
        <f t="shared" si="23"/>
        <v>HMC separation (KIDD grouping)</v>
      </c>
      <c r="L227">
        <v>4400</v>
      </c>
      <c r="M227">
        <v>5</v>
      </c>
      <c r="N227">
        <v>0</v>
      </c>
      <c r="O227">
        <v>14</v>
      </c>
      <c r="P227">
        <v>0</v>
      </c>
      <c r="Q227">
        <v>14</v>
      </c>
      <c r="R227">
        <v>3</v>
      </c>
      <c r="S227">
        <v>1</v>
      </c>
      <c r="T227">
        <v>14</v>
      </c>
      <c r="W227">
        <v>32</v>
      </c>
    </row>
    <row r="228" spans="1:23" hidden="1" x14ac:dyDescent="0.3">
      <c r="A228" t="s">
        <v>927</v>
      </c>
      <c r="B228" t="s">
        <v>928</v>
      </c>
      <c r="C228" s="1" t="str">
        <f t="shared" si="25"/>
        <v>21:0234</v>
      </c>
      <c r="D228" s="1" t="str">
        <f t="shared" si="26"/>
        <v>21:0006</v>
      </c>
      <c r="E228" t="s">
        <v>929</v>
      </c>
      <c r="F228" t="s">
        <v>930</v>
      </c>
      <c r="H228">
        <v>64.877625899999998</v>
      </c>
      <c r="I228">
        <v>-110.328458</v>
      </c>
      <c r="J228" s="1" t="str">
        <f t="shared" si="24"/>
        <v>Till</v>
      </c>
      <c r="K228" s="1" t="str">
        <f t="shared" si="23"/>
        <v>HMC separation (KIDD grouping)</v>
      </c>
      <c r="L228">
        <v>6150</v>
      </c>
      <c r="M228">
        <v>3.5</v>
      </c>
      <c r="N228">
        <v>0</v>
      </c>
      <c r="O228">
        <v>2</v>
      </c>
      <c r="P228">
        <v>0</v>
      </c>
      <c r="Q228">
        <v>2</v>
      </c>
      <c r="R228">
        <v>1</v>
      </c>
      <c r="S228">
        <v>0</v>
      </c>
      <c r="T228">
        <v>3</v>
      </c>
      <c r="W228">
        <v>6</v>
      </c>
    </row>
    <row r="229" spans="1:23" hidden="1" x14ac:dyDescent="0.3">
      <c r="A229" t="s">
        <v>931</v>
      </c>
      <c r="B229" t="s">
        <v>932</v>
      </c>
      <c r="C229" s="1" t="str">
        <f t="shared" si="25"/>
        <v>21:0234</v>
      </c>
      <c r="D229" s="1" t="str">
        <f t="shared" si="26"/>
        <v>21:0006</v>
      </c>
      <c r="E229" t="s">
        <v>933</v>
      </c>
      <c r="F229" t="s">
        <v>934</v>
      </c>
      <c r="H229">
        <v>64.849729400000001</v>
      </c>
      <c r="I229">
        <v>-110.1274183</v>
      </c>
      <c r="J229" s="1" t="str">
        <f t="shared" si="24"/>
        <v>Till</v>
      </c>
      <c r="K229" s="1" t="str">
        <f t="shared" si="23"/>
        <v>HMC separation (KIDD grouping)</v>
      </c>
      <c r="L229">
        <v>6550</v>
      </c>
      <c r="M229">
        <v>3.7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3</v>
      </c>
      <c r="W229">
        <v>3</v>
      </c>
    </row>
    <row r="230" spans="1:23" hidden="1" x14ac:dyDescent="0.3">
      <c r="A230" t="s">
        <v>935</v>
      </c>
      <c r="B230" t="s">
        <v>936</v>
      </c>
      <c r="C230" s="1" t="str">
        <f t="shared" si="25"/>
        <v>21:0234</v>
      </c>
      <c r="D230" s="1" t="str">
        <f t="shared" si="26"/>
        <v>21:0006</v>
      </c>
      <c r="E230" t="s">
        <v>937</v>
      </c>
      <c r="F230" t="s">
        <v>938</v>
      </c>
      <c r="H230">
        <v>64.757830600000005</v>
      </c>
      <c r="I230">
        <v>-110.149761</v>
      </c>
      <c r="J230" s="1" t="str">
        <f t="shared" si="24"/>
        <v>Till</v>
      </c>
      <c r="K230" s="1" t="str">
        <f t="shared" si="23"/>
        <v>HMC separation (KIDD grouping)</v>
      </c>
      <c r="L230">
        <v>5650</v>
      </c>
      <c r="M230">
        <v>3.8</v>
      </c>
      <c r="N230">
        <v>0</v>
      </c>
      <c r="O230">
        <v>29</v>
      </c>
      <c r="P230">
        <v>0</v>
      </c>
      <c r="Q230">
        <v>29</v>
      </c>
      <c r="R230">
        <v>1</v>
      </c>
      <c r="S230">
        <v>2</v>
      </c>
      <c r="T230">
        <v>3</v>
      </c>
      <c r="W230">
        <v>35</v>
      </c>
    </row>
    <row r="231" spans="1:23" hidden="1" x14ac:dyDescent="0.3">
      <c r="A231" t="s">
        <v>939</v>
      </c>
      <c r="B231" t="s">
        <v>940</v>
      </c>
      <c r="C231" s="1" t="str">
        <f t="shared" si="25"/>
        <v>21:0234</v>
      </c>
      <c r="D231" s="1" t="str">
        <f t="shared" si="26"/>
        <v>21:0006</v>
      </c>
      <c r="E231" t="s">
        <v>941</v>
      </c>
      <c r="F231" t="s">
        <v>942</v>
      </c>
      <c r="H231">
        <v>64.753159600000004</v>
      </c>
      <c r="I231">
        <v>-110.2995868</v>
      </c>
      <c r="J231" s="1" t="str">
        <f>HYPERLINK("https://geochem.nrcan.gc.ca/cdogs/content/kwd/kwd020073_e.htm", "Esker")</f>
        <v>Esker</v>
      </c>
      <c r="K231" s="1" t="str">
        <f t="shared" si="23"/>
        <v>HMC separation (KIDD grouping)</v>
      </c>
      <c r="L231">
        <v>2500</v>
      </c>
      <c r="M231">
        <v>6</v>
      </c>
      <c r="N231">
        <v>0</v>
      </c>
      <c r="O231">
        <v>3</v>
      </c>
      <c r="P231">
        <v>0</v>
      </c>
      <c r="Q231">
        <v>3</v>
      </c>
      <c r="R231">
        <v>0</v>
      </c>
      <c r="S231">
        <v>0</v>
      </c>
      <c r="T231">
        <v>0</v>
      </c>
      <c r="W231">
        <v>3</v>
      </c>
    </row>
    <row r="232" spans="1:23" hidden="1" x14ac:dyDescent="0.3">
      <c r="A232" t="s">
        <v>943</v>
      </c>
      <c r="B232" t="s">
        <v>944</v>
      </c>
      <c r="C232" s="1" t="str">
        <f t="shared" si="25"/>
        <v>21:0234</v>
      </c>
      <c r="D232" s="1" t="str">
        <f t="shared" si="26"/>
        <v>21:0006</v>
      </c>
      <c r="E232" t="s">
        <v>945</v>
      </c>
      <c r="F232" t="s">
        <v>946</v>
      </c>
      <c r="H232">
        <v>64.591807200000005</v>
      </c>
      <c r="I232">
        <v>-110.1490563</v>
      </c>
      <c r="J232" s="1" t="str">
        <f t="shared" ref="J232:J263" si="27">HYPERLINK("https://geochem.nrcan.gc.ca/cdogs/content/kwd/kwd020044_e.htm", "Till")</f>
        <v>Till</v>
      </c>
      <c r="K232" s="1" t="str">
        <f t="shared" si="23"/>
        <v>HMC separation (KIDD grouping)</v>
      </c>
      <c r="L232">
        <v>7900</v>
      </c>
      <c r="M232">
        <v>6.1</v>
      </c>
      <c r="N232">
        <v>0</v>
      </c>
      <c r="O232">
        <v>731</v>
      </c>
      <c r="P232">
        <v>4</v>
      </c>
      <c r="Q232">
        <v>735</v>
      </c>
      <c r="R232">
        <v>397</v>
      </c>
      <c r="S232">
        <v>11</v>
      </c>
      <c r="T232">
        <v>19</v>
      </c>
      <c r="W232">
        <v>1162</v>
      </c>
    </row>
    <row r="233" spans="1:23" hidden="1" x14ac:dyDescent="0.3">
      <c r="A233" t="s">
        <v>947</v>
      </c>
      <c r="B233" t="s">
        <v>948</v>
      </c>
      <c r="C233" s="1" t="str">
        <f t="shared" si="25"/>
        <v>21:0234</v>
      </c>
      <c r="D233" s="1" t="str">
        <f t="shared" si="26"/>
        <v>21:0006</v>
      </c>
      <c r="E233" t="s">
        <v>949</v>
      </c>
      <c r="F233" t="s">
        <v>950</v>
      </c>
      <c r="H233">
        <v>64.588883600000003</v>
      </c>
      <c r="I233">
        <v>-110.2056468</v>
      </c>
      <c r="J233" s="1" t="str">
        <f t="shared" si="27"/>
        <v>Till</v>
      </c>
      <c r="K233" s="1" t="str">
        <f t="shared" si="23"/>
        <v>HMC separation (KIDD grouping)</v>
      </c>
      <c r="L233">
        <v>8450</v>
      </c>
      <c r="M233">
        <v>1.9</v>
      </c>
      <c r="N233">
        <v>0</v>
      </c>
      <c r="O233">
        <v>14</v>
      </c>
      <c r="P233">
        <v>0</v>
      </c>
      <c r="Q233">
        <v>14</v>
      </c>
      <c r="R233">
        <v>5</v>
      </c>
      <c r="S233">
        <v>0</v>
      </c>
      <c r="T233">
        <v>0</v>
      </c>
      <c r="W233">
        <v>19</v>
      </c>
    </row>
    <row r="234" spans="1:23" hidden="1" x14ac:dyDescent="0.3">
      <c r="A234" t="s">
        <v>951</v>
      </c>
      <c r="B234" t="s">
        <v>952</v>
      </c>
      <c r="C234" s="1" t="str">
        <f t="shared" si="25"/>
        <v>21:0234</v>
      </c>
      <c r="D234" s="1" t="str">
        <f t="shared" si="26"/>
        <v>21:0006</v>
      </c>
      <c r="E234" t="s">
        <v>953</v>
      </c>
      <c r="F234" t="s">
        <v>954</v>
      </c>
      <c r="H234">
        <v>64.863397800000001</v>
      </c>
      <c r="I234">
        <v>-110.883619</v>
      </c>
      <c r="J234" s="1" t="str">
        <f t="shared" si="27"/>
        <v>Till</v>
      </c>
      <c r="K234" s="1" t="str">
        <f t="shared" si="23"/>
        <v>HMC separation (KIDD grouping)</v>
      </c>
      <c r="L234">
        <v>7800</v>
      </c>
      <c r="M234">
        <v>3.3</v>
      </c>
      <c r="N234">
        <v>0</v>
      </c>
      <c r="O234">
        <v>10</v>
      </c>
      <c r="P234">
        <v>0</v>
      </c>
      <c r="Q234">
        <v>10</v>
      </c>
      <c r="R234">
        <v>1</v>
      </c>
      <c r="S234">
        <v>1</v>
      </c>
      <c r="T234">
        <v>22</v>
      </c>
      <c r="W234">
        <v>34</v>
      </c>
    </row>
    <row r="235" spans="1:23" hidden="1" x14ac:dyDescent="0.3">
      <c r="A235" t="s">
        <v>955</v>
      </c>
      <c r="B235" t="s">
        <v>956</v>
      </c>
      <c r="C235" s="1" t="str">
        <f t="shared" si="25"/>
        <v>21:0234</v>
      </c>
      <c r="D235" s="1" t="str">
        <f t="shared" si="26"/>
        <v>21:0006</v>
      </c>
      <c r="E235" t="s">
        <v>957</v>
      </c>
      <c r="F235" t="s">
        <v>958</v>
      </c>
      <c r="H235">
        <v>64.932587699999999</v>
      </c>
      <c r="I235">
        <v>-110.7406028</v>
      </c>
      <c r="J235" s="1" t="str">
        <f t="shared" si="27"/>
        <v>Till</v>
      </c>
      <c r="K235" s="1" t="str">
        <f t="shared" si="23"/>
        <v>HMC separation (KIDD grouping)</v>
      </c>
      <c r="L235">
        <v>6700</v>
      </c>
      <c r="M235">
        <v>3.4</v>
      </c>
      <c r="N235">
        <v>0</v>
      </c>
      <c r="O235">
        <v>2</v>
      </c>
      <c r="P235">
        <v>1</v>
      </c>
      <c r="Q235">
        <v>3</v>
      </c>
      <c r="R235">
        <v>1</v>
      </c>
      <c r="S235">
        <v>0</v>
      </c>
      <c r="T235">
        <v>14</v>
      </c>
      <c r="W235">
        <v>18</v>
      </c>
    </row>
    <row r="236" spans="1:23" hidden="1" x14ac:dyDescent="0.3">
      <c r="A236" t="s">
        <v>959</v>
      </c>
      <c r="B236" t="s">
        <v>960</v>
      </c>
      <c r="C236" s="1" t="str">
        <f t="shared" si="25"/>
        <v>21:0234</v>
      </c>
      <c r="D236" s="1" t="str">
        <f t="shared" si="26"/>
        <v>21:0006</v>
      </c>
      <c r="E236" t="s">
        <v>961</v>
      </c>
      <c r="F236" t="s">
        <v>962</v>
      </c>
      <c r="H236">
        <v>64.479702399999994</v>
      </c>
      <c r="I236">
        <v>-110.0046262</v>
      </c>
      <c r="J236" s="1" t="str">
        <f t="shared" si="27"/>
        <v>Till</v>
      </c>
      <c r="K236" s="1" t="str">
        <f t="shared" si="23"/>
        <v>HMC separation (KIDD grouping)</v>
      </c>
      <c r="L236">
        <v>6050</v>
      </c>
      <c r="M236">
        <v>5.2</v>
      </c>
      <c r="N236">
        <v>0</v>
      </c>
      <c r="O236">
        <v>0</v>
      </c>
      <c r="P236">
        <v>1</v>
      </c>
      <c r="Q236">
        <v>1</v>
      </c>
      <c r="R236">
        <v>0</v>
      </c>
      <c r="S236">
        <v>0</v>
      </c>
      <c r="T236">
        <v>0</v>
      </c>
      <c r="W236">
        <v>1</v>
      </c>
    </row>
    <row r="237" spans="1:23" hidden="1" x14ac:dyDescent="0.3">
      <c r="A237" t="s">
        <v>963</v>
      </c>
      <c r="B237" t="s">
        <v>964</v>
      </c>
      <c r="C237" s="1" t="str">
        <f t="shared" si="25"/>
        <v>21:0234</v>
      </c>
      <c r="D237" s="1" t="str">
        <f t="shared" si="26"/>
        <v>21:0006</v>
      </c>
      <c r="E237" t="s">
        <v>965</v>
      </c>
      <c r="F237" t="s">
        <v>966</v>
      </c>
      <c r="H237">
        <v>64.750862400000003</v>
      </c>
      <c r="I237">
        <v>-111.30219289999999</v>
      </c>
      <c r="J237" s="1" t="str">
        <f t="shared" si="27"/>
        <v>Till</v>
      </c>
      <c r="K237" s="1" t="str">
        <f t="shared" si="23"/>
        <v>HMC separation (KIDD grouping)</v>
      </c>
      <c r="L237">
        <v>6950</v>
      </c>
      <c r="M237">
        <v>2.8</v>
      </c>
      <c r="N237">
        <v>0</v>
      </c>
      <c r="O237">
        <v>59</v>
      </c>
      <c r="P237">
        <v>0</v>
      </c>
      <c r="Q237">
        <v>59</v>
      </c>
      <c r="R237">
        <v>14</v>
      </c>
      <c r="S237">
        <v>2</v>
      </c>
      <c r="T237">
        <v>2</v>
      </c>
      <c r="W237">
        <v>77</v>
      </c>
    </row>
    <row r="238" spans="1:23" hidden="1" x14ac:dyDescent="0.3">
      <c r="A238" t="s">
        <v>967</v>
      </c>
      <c r="B238" t="s">
        <v>968</v>
      </c>
      <c r="C238" s="1" t="str">
        <f t="shared" si="25"/>
        <v>21:0234</v>
      </c>
      <c r="D238" s="1" t="str">
        <f t="shared" si="26"/>
        <v>21:0006</v>
      </c>
      <c r="E238" t="s">
        <v>969</v>
      </c>
      <c r="F238" t="s">
        <v>970</v>
      </c>
      <c r="H238">
        <v>64.613872400000005</v>
      </c>
      <c r="I238">
        <v>-111.3189476</v>
      </c>
      <c r="J238" s="1" t="str">
        <f t="shared" si="27"/>
        <v>Till</v>
      </c>
      <c r="K238" s="1" t="str">
        <f t="shared" si="23"/>
        <v>HMC separation (KIDD grouping)</v>
      </c>
      <c r="L238">
        <v>7250</v>
      </c>
      <c r="M238">
        <v>2.5</v>
      </c>
      <c r="N238">
        <v>0</v>
      </c>
      <c r="O238">
        <v>1</v>
      </c>
      <c r="P238">
        <v>0</v>
      </c>
      <c r="Q238">
        <v>1</v>
      </c>
      <c r="R238">
        <v>1</v>
      </c>
      <c r="S238">
        <v>0</v>
      </c>
      <c r="T238">
        <v>3</v>
      </c>
      <c r="W238">
        <v>5</v>
      </c>
    </row>
    <row r="239" spans="1:23" hidden="1" x14ac:dyDescent="0.3">
      <c r="A239" t="s">
        <v>971</v>
      </c>
      <c r="B239" t="s">
        <v>972</v>
      </c>
      <c r="C239" s="1" t="str">
        <f t="shared" si="25"/>
        <v>21:0234</v>
      </c>
      <c r="D239" s="1" t="str">
        <f t="shared" si="26"/>
        <v>21:0006</v>
      </c>
      <c r="E239" t="s">
        <v>973</v>
      </c>
      <c r="F239" t="s">
        <v>974</v>
      </c>
      <c r="H239">
        <v>64.501668199999997</v>
      </c>
      <c r="I239">
        <v>-110.10899310000001</v>
      </c>
      <c r="J239" s="1" t="str">
        <f t="shared" si="27"/>
        <v>Till</v>
      </c>
      <c r="K239" s="1" t="str">
        <f t="shared" si="23"/>
        <v>HMC separation (KIDD grouping)</v>
      </c>
      <c r="L239">
        <v>7800</v>
      </c>
      <c r="M239">
        <v>4.5</v>
      </c>
      <c r="N239">
        <v>0</v>
      </c>
      <c r="O239">
        <v>0</v>
      </c>
      <c r="P239">
        <v>8</v>
      </c>
      <c r="Q239">
        <v>8</v>
      </c>
      <c r="R239">
        <v>0</v>
      </c>
      <c r="S239">
        <v>0</v>
      </c>
      <c r="T239">
        <v>5</v>
      </c>
      <c r="W239">
        <v>13</v>
      </c>
    </row>
    <row r="240" spans="1:23" hidden="1" x14ac:dyDescent="0.3">
      <c r="A240" t="s">
        <v>975</v>
      </c>
      <c r="B240" t="s">
        <v>976</v>
      </c>
      <c r="C240" s="1" t="str">
        <f t="shared" si="25"/>
        <v>21:0234</v>
      </c>
      <c r="D240" s="1" t="str">
        <f t="shared" si="26"/>
        <v>21:0006</v>
      </c>
      <c r="E240" t="s">
        <v>977</v>
      </c>
      <c r="F240" t="s">
        <v>978</v>
      </c>
      <c r="H240">
        <v>64.482443099999998</v>
      </c>
      <c r="I240">
        <v>-110.1402454</v>
      </c>
      <c r="J240" s="1" t="str">
        <f t="shared" si="27"/>
        <v>Till</v>
      </c>
      <c r="K240" s="1" t="str">
        <f t="shared" si="23"/>
        <v>HMC separation (KIDD grouping)</v>
      </c>
      <c r="L240">
        <v>7200</v>
      </c>
      <c r="M240">
        <v>4.3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2</v>
      </c>
      <c r="W240">
        <v>2</v>
      </c>
    </row>
    <row r="241" spans="1:23" hidden="1" x14ac:dyDescent="0.3">
      <c r="A241" t="s">
        <v>979</v>
      </c>
      <c r="B241" t="s">
        <v>980</v>
      </c>
      <c r="C241" s="1" t="str">
        <f t="shared" si="25"/>
        <v>21:0234</v>
      </c>
      <c r="D241" s="1" t="str">
        <f t="shared" si="26"/>
        <v>21:0006</v>
      </c>
      <c r="E241" t="s">
        <v>981</v>
      </c>
      <c r="F241" t="s">
        <v>982</v>
      </c>
      <c r="H241">
        <v>64.319178300000004</v>
      </c>
      <c r="I241">
        <v>-110.6964706</v>
      </c>
      <c r="J241" s="1" t="str">
        <f t="shared" si="27"/>
        <v>Till</v>
      </c>
      <c r="K241" s="1" t="str">
        <f t="shared" si="23"/>
        <v>HMC separation (KIDD grouping)</v>
      </c>
      <c r="L241">
        <v>7000</v>
      </c>
      <c r="M241">
        <v>5.0999999999999996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0</v>
      </c>
      <c r="W241">
        <v>1</v>
      </c>
    </row>
    <row r="242" spans="1:23" hidden="1" x14ac:dyDescent="0.3">
      <c r="A242" t="s">
        <v>983</v>
      </c>
      <c r="B242" t="s">
        <v>984</v>
      </c>
      <c r="C242" s="1" t="str">
        <f t="shared" ref="C242:C255" si="28">HYPERLINK("https://geochem.nrcan.gc.ca/cdogs/content/bdl/bdl210308_e.htm", "21:0308")</f>
        <v>21:0308</v>
      </c>
      <c r="D242" s="1" t="str">
        <f t="shared" ref="D242:D255" si="29">HYPERLINK("https://geochem.nrcan.gc.ca/cdogs/content/svy/svy210013_e.htm", "21:0013")</f>
        <v>21:0013</v>
      </c>
      <c r="E242" t="s">
        <v>985</v>
      </c>
      <c r="F242" t="s">
        <v>986</v>
      </c>
      <c r="H242">
        <v>65.948092700000004</v>
      </c>
      <c r="I242">
        <v>-112.08406290000001</v>
      </c>
      <c r="J242" s="1" t="str">
        <f t="shared" si="27"/>
        <v>Till</v>
      </c>
      <c r="K242" s="1" t="str">
        <f t="shared" ref="K242:K255" si="30">HYPERLINK("https://geochem.nrcan.gc.ca/cdogs/content/kwd/kwd080048_e.htm", "HMC separation (Canamera/DIP)")</f>
        <v>HMC separation (Canamera/DIP)</v>
      </c>
      <c r="L242">
        <v>10000</v>
      </c>
      <c r="M242">
        <v>5.2</v>
      </c>
      <c r="N242">
        <v>0</v>
      </c>
      <c r="O242">
        <v>2</v>
      </c>
      <c r="P242">
        <v>0</v>
      </c>
      <c r="Q242">
        <v>2</v>
      </c>
      <c r="R242">
        <v>0</v>
      </c>
      <c r="S242">
        <v>1</v>
      </c>
      <c r="T242">
        <v>13</v>
      </c>
      <c r="W242">
        <v>16</v>
      </c>
    </row>
    <row r="243" spans="1:23" hidden="1" x14ac:dyDescent="0.3">
      <c r="A243" t="s">
        <v>987</v>
      </c>
      <c r="B243" t="s">
        <v>988</v>
      </c>
      <c r="C243" s="1" t="str">
        <f t="shared" si="28"/>
        <v>21:0308</v>
      </c>
      <c r="D243" s="1" t="str">
        <f t="shared" si="29"/>
        <v>21:0013</v>
      </c>
      <c r="E243" t="s">
        <v>989</v>
      </c>
      <c r="F243" t="s">
        <v>990</v>
      </c>
      <c r="H243">
        <v>65.052424599999995</v>
      </c>
      <c r="I243">
        <v>-112.8056448</v>
      </c>
      <c r="J243" s="1" t="str">
        <f t="shared" si="27"/>
        <v>Till</v>
      </c>
      <c r="K243" s="1" t="str">
        <f t="shared" si="30"/>
        <v>HMC separation (Canamera/DIP)</v>
      </c>
      <c r="L243">
        <v>10000</v>
      </c>
      <c r="M243">
        <v>3.8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2</v>
      </c>
      <c r="W243">
        <v>2</v>
      </c>
    </row>
    <row r="244" spans="1:23" hidden="1" x14ac:dyDescent="0.3">
      <c r="A244" t="s">
        <v>991</v>
      </c>
      <c r="B244" t="s">
        <v>992</v>
      </c>
      <c r="C244" s="1" t="str">
        <f t="shared" si="28"/>
        <v>21:0308</v>
      </c>
      <c r="D244" s="1" t="str">
        <f t="shared" si="29"/>
        <v>21:0013</v>
      </c>
      <c r="E244" t="s">
        <v>993</v>
      </c>
      <c r="F244" t="s">
        <v>994</v>
      </c>
      <c r="H244">
        <v>65.317398999999995</v>
      </c>
      <c r="I244">
        <v>-113.04669389999999</v>
      </c>
      <c r="J244" s="1" t="str">
        <f t="shared" si="27"/>
        <v>Till</v>
      </c>
      <c r="K244" s="1" t="str">
        <f t="shared" si="30"/>
        <v>HMC separation (Canamera/DIP)</v>
      </c>
      <c r="L244">
        <v>10000</v>
      </c>
      <c r="M244">
        <v>3.1</v>
      </c>
      <c r="N244">
        <v>0</v>
      </c>
      <c r="O244">
        <v>2</v>
      </c>
      <c r="P244">
        <v>3</v>
      </c>
      <c r="Q244">
        <v>5</v>
      </c>
      <c r="R244">
        <v>1</v>
      </c>
      <c r="S244">
        <v>0</v>
      </c>
      <c r="T244">
        <v>6</v>
      </c>
      <c r="W244">
        <v>12</v>
      </c>
    </row>
    <row r="245" spans="1:23" hidden="1" x14ac:dyDescent="0.3">
      <c r="A245" t="s">
        <v>995</v>
      </c>
      <c r="B245" t="s">
        <v>996</v>
      </c>
      <c r="C245" s="1" t="str">
        <f t="shared" si="28"/>
        <v>21:0308</v>
      </c>
      <c r="D245" s="1" t="str">
        <f t="shared" si="29"/>
        <v>21:0013</v>
      </c>
      <c r="E245" t="s">
        <v>997</v>
      </c>
      <c r="F245" t="s">
        <v>998</v>
      </c>
      <c r="H245">
        <v>65.069321299999999</v>
      </c>
      <c r="I245">
        <v>-113.35595050000001</v>
      </c>
      <c r="J245" s="1" t="str">
        <f t="shared" si="27"/>
        <v>Till</v>
      </c>
      <c r="K245" s="1" t="str">
        <f t="shared" si="30"/>
        <v>HMC separation (Canamera/DIP)</v>
      </c>
      <c r="L245">
        <v>10000</v>
      </c>
      <c r="M245">
        <v>5.8</v>
      </c>
      <c r="N245">
        <v>0</v>
      </c>
      <c r="O245">
        <v>1</v>
      </c>
      <c r="P245">
        <v>5</v>
      </c>
      <c r="Q245">
        <v>6</v>
      </c>
      <c r="R245">
        <v>0</v>
      </c>
      <c r="S245">
        <v>0</v>
      </c>
      <c r="T245">
        <v>6</v>
      </c>
      <c r="W245">
        <v>12</v>
      </c>
    </row>
    <row r="246" spans="1:23" hidden="1" x14ac:dyDescent="0.3">
      <c r="A246" t="s">
        <v>999</v>
      </c>
      <c r="B246" t="s">
        <v>1000</v>
      </c>
      <c r="C246" s="1" t="str">
        <f t="shared" si="28"/>
        <v>21:0308</v>
      </c>
      <c r="D246" s="1" t="str">
        <f t="shared" si="29"/>
        <v>21:0013</v>
      </c>
      <c r="E246" t="s">
        <v>1001</v>
      </c>
      <c r="F246" t="s">
        <v>1002</v>
      </c>
      <c r="H246">
        <v>65.585581099999999</v>
      </c>
      <c r="I246">
        <v>-112.5869074</v>
      </c>
      <c r="J246" s="1" t="str">
        <f t="shared" si="27"/>
        <v>Till</v>
      </c>
      <c r="K246" s="1" t="str">
        <f t="shared" si="30"/>
        <v>HMC separation (Canamera/DIP)</v>
      </c>
      <c r="L246">
        <v>10000</v>
      </c>
      <c r="M246">
        <v>4.5</v>
      </c>
      <c r="N246">
        <v>0</v>
      </c>
      <c r="O246">
        <v>0</v>
      </c>
      <c r="P246">
        <v>2</v>
      </c>
      <c r="Q246">
        <v>2</v>
      </c>
      <c r="R246">
        <v>0</v>
      </c>
      <c r="S246">
        <v>0</v>
      </c>
      <c r="T246">
        <v>2</v>
      </c>
      <c r="W246">
        <v>4</v>
      </c>
    </row>
    <row r="247" spans="1:23" hidden="1" x14ac:dyDescent="0.3">
      <c r="A247" t="s">
        <v>1003</v>
      </c>
      <c r="B247" t="s">
        <v>1004</v>
      </c>
      <c r="C247" s="1" t="str">
        <f t="shared" si="28"/>
        <v>21:0308</v>
      </c>
      <c r="D247" s="1" t="str">
        <f t="shared" si="29"/>
        <v>21:0013</v>
      </c>
      <c r="E247" t="s">
        <v>1005</v>
      </c>
      <c r="F247" t="s">
        <v>1006</v>
      </c>
      <c r="H247">
        <v>65.541652900000003</v>
      </c>
      <c r="I247">
        <v>-113.9263706</v>
      </c>
      <c r="J247" s="1" t="str">
        <f t="shared" si="27"/>
        <v>Till</v>
      </c>
      <c r="K247" s="1" t="str">
        <f t="shared" si="30"/>
        <v>HMC separation (Canamera/DIP)</v>
      </c>
      <c r="L247">
        <v>10000</v>
      </c>
      <c r="M247">
        <v>4.5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3</v>
      </c>
      <c r="W247">
        <v>3</v>
      </c>
    </row>
    <row r="248" spans="1:23" hidden="1" x14ac:dyDescent="0.3">
      <c r="A248" t="s">
        <v>1007</v>
      </c>
      <c r="B248" t="s">
        <v>1008</v>
      </c>
      <c r="C248" s="1" t="str">
        <f t="shared" si="28"/>
        <v>21:0308</v>
      </c>
      <c r="D248" s="1" t="str">
        <f t="shared" si="29"/>
        <v>21:0013</v>
      </c>
      <c r="E248" t="s">
        <v>1009</v>
      </c>
      <c r="F248" t="s">
        <v>1010</v>
      </c>
      <c r="H248">
        <v>65.188977800000004</v>
      </c>
      <c r="I248">
        <v>-112.0021421</v>
      </c>
      <c r="J248" s="1" t="str">
        <f t="shared" si="27"/>
        <v>Till</v>
      </c>
      <c r="K248" s="1" t="str">
        <f t="shared" si="30"/>
        <v>HMC separation (Canamera/DIP)</v>
      </c>
      <c r="L248">
        <v>10000</v>
      </c>
      <c r="M248">
        <v>1.6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2</v>
      </c>
      <c r="W248">
        <v>3</v>
      </c>
    </row>
    <row r="249" spans="1:23" hidden="1" x14ac:dyDescent="0.3">
      <c r="A249" t="s">
        <v>1011</v>
      </c>
      <c r="B249" t="s">
        <v>1012</v>
      </c>
      <c r="C249" s="1" t="str">
        <f t="shared" si="28"/>
        <v>21:0308</v>
      </c>
      <c r="D249" s="1" t="str">
        <f t="shared" si="29"/>
        <v>21:0013</v>
      </c>
      <c r="E249" t="s">
        <v>1013</v>
      </c>
      <c r="F249" t="s">
        <v>1014</v>
      </c>
      <c r="H249">
        <v>65.218782300000001</v>
      </c>
      <c r="I249">
        <v>-112.3974635</v>
      </c>
      <c r="J249" s="1" t="str">
        <f t="shared" si="27"/>
        <v>Till</v>
      </c>
      <c r="K249" s="1" t="str">
        <f t="shared" si="30"/>
        <v>HMC separation (Canamera/DIP)</v>
      </c>
      <c r="L249">
        <v>10000</v>
      </c>
      <c r="M249">
        <v>3.1</v>
      </c>
      <c r="N249">
        <v>0</v>
      </c>
      <c r="O249">
        <v>1</v>
      </c>
      <c r="P249">
        <v>0</v>
      </c>
      <c r="Q249">
        <v>1</v>
      </c>
      <c r="R249">
        <v>0</v>
      </c>
      <c r="S249">
        <v>1</v>
      </c>
      <c r="T249">
        <v>6</v>
      </c>
      <c r="W249">
        <v>8</v>
      </c>
    </row>
    <row r="250" spans="1:23" hidden="1" x14ac:dyDescent="0.3">
      <c r="A250" t="s">
        <v>1015</v>
      </c>
      <c r="B250" t="s">
        <v>1016</v>
      </c>
      <c r="C250" s="1" t="str">
        <f t="shared" si="28"/>
        <v>21:0308</v>
      </c>
      <c r="D250" s="1" t="str">
        <f t="shared" si="29"/>
        <v>21:0013</v>
      </c>
      <c r="E250" t="s">
        <v>1017</v>
      </c>
      <c r="F250" t="s">
        <v>1018</v>
      </c>
      <c r="H250">
        <v>65.348557</v>
      </c>
      <c r="I250">
        <v>-112.6394458</v>
      </c>
      <c r="J250" s="1" t="str">
        <f t="shared" si="27"/>
        <v>Till</v>
      </c>
      <c r="K250" s="1" t="str">
        <f t="shared" si="30"/>
        <v>HMC separation (Canamera/DIP)</v>
      </c>
      <c r="L250">
        <v>10000</v>
      </c>
      <c r="M250">
        <v>2.1</v>
      </c>
      <c r="N250">
        <v>0</v>
      </c>
      <c r="O250">
        <v>4</v>
      </c>
      <c r="P250">
        <v>2</v>
      </c>
      <c r="Q250">
        <v>6</v>
      </c>
      <c r="R250">
        <v>0</v>
      </c>
      <c r="S250">
        <v>0</v>
      </c>
      <c r="T250">
        <v>4</v>
      </c>
      <c r="W250">
        <v>10</v>
      </c>
    </row>
    <row r="251" spans="1:23" hidden="1" x14ac:dyDescent="0.3">
      <c r="A251" t="s">
        <v>1019</v>
      </c>
      <c r="B251" t="s">
        <v>1020</v>
      </c>
      <c r="C251" s="1" t="str">
        <f t="shared" si="28"/>
        <v>21:0308</v>
      </c>
      <c r="D251" s="1" t="str">
        <f t="shared" si="29"/>
        <v>21:0013</v>
      </c>
      <c r="E251" t="s">
        <v>1021</v>
      </c>
      <c r="F251" t="s">
        <v>1022</v>
      </c>
      <c r="H251">
        <v>65.409274999999994</v>
      </c>
      <c r="I251">
        <v>-112.2095808</v>
      </c>
      <c r="J251" s="1" t="str">
        <f t="shared" si="27"/>
        <v>Till</v>
      </c>
      <c r="K251" s="1" t="str">
        <f t="shared" si="30"/>
        <v>HMC separation (Canamera/DIP)</v>
      </c>
      <c r="L251">
        <v>10000</v>
      </c>
      <c r="M251">
        <v>5.4</v>
      </c>
      <c r="N251">
        <v>0</v>
      </c>
      <c r="O251">
        <v>0</v>
      </c>
      <c r="P251">
        <v>1</v>
      </c>
      <c r="Q251">
        <v>1</v>
      </c>
      <c r="R251">
        <v>0</v>
      </c>
      <c r="S251">
        <v>0</v>
      </c>
      <c r="T251">
        <v>0</v>
      </c>
      <c r="W251">
        <v>1</v>
      </c>
    </row>
    <row r="252" spans="1:23" hidden="1" x14ac:dyDescent="0.3">
      <c r="A252" t="s">
        <v>1023</v>
      </c>
      <c r="B252" t="s">
        <v>1024</v>
      </c>
      <c r="C252" s="1" t="str">
        <f t="shared" si="28"/>
        <v>21:0308</v>
      </c>
      <c r="D252" s="1" t="str">
        <f t="shared" si="29"/>
        <v>21:0013</v>
      </c>
      <c r="E252" t="s">
        <v>1025</v>
      </c>
      <c r="F252" t="s">
        <v>1026</v>
      </c>
      <c r="H252">
        <v>65.726374399999997</v>
      </c>
      <c r="I252">
        <v>-112.991646</v>
      </c>
      <c r="J252" s="1" t="str">
        <f t="shared" si="27"/>
        <v>Till</v>
      </c>
      <c r="K252" s="1" t="str">
        <f t="shared" si="30"/>
        <v>HMC separation (Canamera/DIP)</v>
      </c>
      <c r="L252">
        <v>10000</v>
      </c>
      <c r="M252">
        <v>6.2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W252">
        <v>0</v>
      </c>
    </row>
    <row r="253" spans="1:23" hidden="1" x14ac:dyDescent="0.3">
      <c r="A253" t="s">
        <v>1027</v>
      </c>
      <c r="B253" t="s">
        <v>1028</v>
      </c>
      <c r="C253" s="1" t="str">
        <f t="shared" si="28"/>
        <v>21:0308</v>
      </c>
      <c r="D253" s="1" t="str">
        <f t="shared" si="29"/>
        <v>21:0013</v>
      </c>
      <c r="E253" t="s">
        <v>1029</v>
      </c>
      <c r="F253" t="s">
        <v>1030</v>
      </c>
      <c r="H253">
        <v>65.707289799999998</v>
      </c>
      <c r="I253">
        <v>-112.2056448</v>
      </c>
      <c r="J253" s="1" t="str">
        <f t="shared" si="27"/>
        <v>Till</v>
      </c>
      <c r="K253" s="1" t="str">
        <f t="shared" si="30"/>
        <v>HMC separation (Canamera/DIP)</v>
      </c>
      <c r="L253">
        <v>10000</v>
      </c>
      <c r="M253">
        <v>5.3</v>
      </c>
      <c r="N253">
        <v>0</v>
      </c>
      <c r="O253">
        <v>0</v>
      </c>
      <c r="P253">
        <v>1</v>
      </c>
      <c r="Q253">
        <v>1</v>
      </c>
      <c r="R253">
        <v>0</v>
      </c>
      <c r="S253">
        <v>0</v>
      </c>
      <c r="T253">
        <v>5</v>
      </c>
      <c r="W253">
        <v>6</v>
      </c>
    </row>
    <row r="254" spans="1:23" hidden="1" x14ac:dyDescent="0.3">
      <c r="A254" t="s">
        <v>1031</v>
      </c>
      <c r="B254" t="s">
        <v>1032</v>
      </c>
      <c r="C254" s="1" t="str">
        <f t="shared" si="28"/>
        <v>21:0308</v>
      </c>
      <c r="D254" s="1" t="str">
        <f t="shared" si="29"/>
        <v>21:0013</v>
      </c>
      <c r="E254" t="s">
        <v>1033</v>
      </c>
      <c r="F254" t="s">
        <v>1034</v>
      </c>
      <c r="H254">
        <v>65.586925500000007</v>
      </c>
      <c r="I254">
        <v>-112.1119815</v>
      </c>
      <c r="J254" s="1" t="str">
        <f t="shared" si="27"/>
        <v>Till</v>
      </c>
      <c r="K254" s="1" t="str">
        <f t="shared" si="30"/>
        <v>HMC separation (Canamera/DIP)</v>
      </c>
      <c r="L254">
        <v>10000</v>
      </c>
      <c r="M254">
        <v>5.6</v>
      </c>
      <c r="N254">
        <v>0</v>
      </c>
      <c r="O254">
        <v>0</v>
      </c>
      <c r="P254">
        <v>2</v>
      </c>
      <c r="Q254">
        <v>2</v>
      </c>
      <c r="R254">
        <v>0</v>
      </c>
      <c r="S254">
        <v>0</v>
      </c>
      <c r="T254">
        <v>0</v>
      </c>
      <c r="W254">
        <v>2</v>
      </c>
    </row>
    <row r="255" spans="1:23" hidden="1" x14ac:dyDescent="0.3">
      <c r="A255" t="s">
        <v>1035</v>
      </c>
      <c r="B255" t="s">
        <v>1036</v>
      </c>
      <c r="C255" s="1" t="str">
        <f t="shared" si="28"/>
        <v>21:0308</v>
      </c>
      <c r="D255" s="1" t="str">
        <f t="shared" si="29"/>
        <v>21:0013</v>
      </c>
      <c r="E255" t="s">
        <v>1037</v>
      </c>
      <c r="F255" t="s">
        <v>1038</v>
      </c>
      <c r="H255">
        <v>65.6077564</v>
      </c>
      <c r="I255">
        <v>-112.3798905</v>
      </c>
      <c r="J255" s="1" t="str">
        <f t="shared" si="27"/>
        <v>Till</v>
      </c>
      <c r="K255" s="1" t="str">
        <f t="shared" si="30"/>
        <v>HMC separation (Canamera/DIP)</v>
      </c>
      <c r="L255">
        <v>10000</v>
      </c>
      <c r="M255">
        <v>5.9</v>
      </c>
      <c r="N255">
        <v>0</v>
      </c>
      <c r="O255">
        <v>0</v>
      </c>
      <c r="P255">
        <v>3</v>
      </c>
      <c r="Q255">
        <v>3</v>
      </c>
      <c r="R255">
        <v>0</v>
      </c>
      <c r="S255">
        <v>0</v>
      </c>
      <c r="T255">
        <v>4</v>
      </c>
      <c r="W255">
        <v>7</v>
      </c>
    </row>
    <row r="256" spans="1:23" hidden="1" x14ac:dyDescent="0.3">
      <c r="A256" t="s">
        <v>1039</v>
      </c>
      <c r="B256" t="s">
        <v>1040</v>
      </c>
      <c r="C256" s="1" t="str">
        <f t="shared" ref="C256:C287" si="31">HYPERLINK("https://geochem.nrcan.gc.ca/cdogs/content/bdl/bdl210982_e.htm", "21:0982")</f>
        <v>21:0982</v>
      </c>
      <c r="D256" s="1" t="str">
        <f t="shared" ref="D256:D287" si="32">HYPERLINK("https://geochem.nrcan.gc.ca/cdogs/content/svy/svy210001_e.htm", "21:0001")</f>
        <v>21:0001</v>
      </c>
      <c r="E256" t="s">
        <v>1041</v>
      </c>
      <c r="F256" t="s">
        <v>1042</v>
      </c>
      <c r="H256">
        <v>64.502108500000006</v>
      </c>
      <c r="I256">
        <v>-109.88181760000001</v>
      </c>
      <c r="J256" s="1" t="str">
        <f t="shared" si="27"/>
        <v>Till</v>
      </c>
      <c r="K256" s="1" t="str">
        <f t="shared" ref="K256:K287" si="33">HYPERLINK("https://geochem.nrcan.gc.ca/cdogs/content/kwd/kwd080046_e.htm", "HMC separation (KIDD grouping)")</f>
        <v>HMC separation (KIDD grouping)</v>
      </c>
      <c r="L256">
        <v>7900</v>
      </c>
      <c r="M256">
        <v>5.6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W256">
        <v>0</v>
      </c>
    </row>
    <row r="257" spans="1:23" hidden="1" x14ac:dyDescent="0.3">
      <c r="A257" t="s">
        <v>1043</v>
      </c>
      <c r="B257" t="s">
        <v>1044</v>
      </c>
      <c r="C257" s="1" t="str">
        <f t="shared" si="31"/>
        <v>21:0982</v>
      </c>
      <c r="D257" s="1" t="str">
        <f t="shared" si="32"/>
        <v>21:0001</v>
      </c>
      <c r="E257" t="s">
        <v>1045</v>
      </c>
      <c r="F257" t="s">
        <v>1046</v>
      </c>
      <c r="H257">
        <v>64.533462099999994</v>
      </c>
      <c r="I257">
        <v>-109.7434095</v>
      </c>
      <c r="J257" s="1" t="str">
        <f t="shared" si="27"/>
        <v>Till</v>
      </c>
      <c r="K257" s="1" t="str">
        <f t="shared" si="33"/>
        <v>HMC separation (KIDD grouping)</v>
      </c>
      <c r="L257">
        <v>8900</v>
      </c>
      <c r="M257">
        <v>6.6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W257">
        <v>0</v>
      </c>
    </row>
    <row r="258" spans="1:23" hidden="1" x14ac:dyDescent="0.3">
      <c r="A258" t="s">
        <v>1047</v>
      </c>
      <c r="B258" t="s">
        <v>1048</v>
      </c>
      <c r="C258" s="1" t="str">
        <f t="shared" si="31"/>
        <v>21:0982</v>
      </c>
      <c r="D258" s="1" t="str">
        <f t="shared" si="32"/>
        <v>21:0001</v>
      </c>
      <c r="E258" t="s">
        <v>1049</v>
      </c>
      <c r="F258" t="s">
        <v>1050</v>
      </c>
      <c r="H258">
        <v>64.597418200000007</v>
      </c>
      <c r="I258">
        <v>-109.7268146</v>
      </c>
      <c r="J258" s="1" t="str">
        <f t="shared" si="27"/>
        <v>Till</v>
      </c>
      <c r="K258" s="1" t="str">
        <f t="shared" si="33"/>
        <v>HMC separation (KIDD grouping)</v>
      </c>
      <c r="L258">
        <v>8600</v>
      </c>
      <c r="M258">
        <v>9.9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W258">
        <v>0</v>
      </c>
    </row>
    <row r="259" spans="1:23" hidden="1" x14ac:dyDescent="0.3">
      <c r="A259" t="s">
        <v>1051</v>
      </c>
      <c r="B259" t="s">
        <v>1052</v>
      </c>
      <c r="C259" s="1" t="str">
        <f t="shared" si="31"/>
        <v>21:0982</v>
      </c>
      <c r="D259" s="1" t="str">
        <f t="shared" si="32"/>
        <v>21:0001</v>
      </c>
      <c r="E259" t="s">
        <v>1053</v>
      </c>
      <c r="F259" t="s">
        <v>1054</v>
      </c>
      <c r="H259">
        <v>64.642680299999995</v>
      </c>
      <c r="I259">
        <v>-109.87758580000001</v>
      </c>
      <c r="J259" s="1" t="str">
        <f t="shared" si="27"/>
        <v>Till</v>
      </c>
      <c r="K259" s="1" t="str">
        <f t="shared" si="33"/>
        <v>HMC separation (KIDD grouping)</v>
      </c>
      <c r="L259">
        <v>7800</v>
      </c>
      <c r="M259">
        <v>10.5</v>
      </c>
      <c r="N259">
        <v>0</v>
      </c>
      <c r="O259">
        <v>1</v>
      </c>
      <c r="P259">
        <v>1</v>
      </c>
      <c r="Q259">
        <v>2</v>
      </c>
      <c r="R259">
        <v>0</v>
      </c>
      <c r="S259">
        <v>0</v>
      </c>
      <c r="T259">
        <v>0</v>
      </c>
      <c r="W259">
        <v>2</v>
      </c>
    </row>
    <row r="260" spans="1:23" hidden="1" x14ac:dyDescent="0.3">
      <c r="A260" t="s">
        <v>1055</v>
      </c>
      <c r="B260" t="s">
        <v>1056</v>
      </c>
      <c r="C260" s="1" t="str">
        <f t="shared" si="31"/>
        <v>21:0982</v>
      </c>
      <c r="D260" s="1" t="str">
        <f t="shared" si="32"/>
        <v>21:0001</v>
      </c>
      <c r="E260" t="s">
        <v>1057</v>
      </c>
      <c r="F260" t="s">
        <v>1058</v>
      </c>
      <c r="H260">
        <v>64.687424500000006</v>
      </c>
      <c r="I260">
        <v>-109.9607843</v>
      </c>
      <c r="J260" s="1" t="str">
        <f t="shared" si="27"/>
        <v>Till</v>
      </c>
      <c r="K260" s="1" t="str">
        <f t="shared" si="33"/>
        <v>HMC separation (KIDD grouping)</v>
      </c>
      <c r="L260">
        <v>7400</v>
      </c>
      <c r="M260">
        <v>8.8000000000000007</v>
      </c>
      <c r="N260">
        <v>0</v>
      </c>
      <c r="O260">
        <v>0</v>
      </c>
      <c r="P260">
        <v>3</v>
      </c>
      <c r="Q260">
        <v>3</v>
      </c>
      <c r="R260">
        <v>0</v>
      </c>
      <c r="S260">
        <v>0</v>
      </c>
      <c r="T260">
        <v>0</v>
      </c>
      <c r="W260">
        <v>3</v>
      </c>
    </row>
    <row r="261" spans="1:23" hidden="1" x14ac:dyDescent="0.3">
      <c r="A261" t="s">
        <v>1059</v>
      </c>
      <c r="B261" t="s">
        <v>1060</v>
      </c>
      <c r="C261" s="1" t="str">
        <f t="shared" si="31"/>
        <v>21:0982</v>
      </c>
      <c r="D261" s="1" t="str">
        <f t="shared" si="32"/>
        <v>21:0001</v>
      </c>
      <c r="E261" t="s">
        <v>1061</v>
      </c>
      <c r="F261" t="s">
        <v>1062</v>
      </c>
      <c r="H261">
        <v>64.777536100000006</v>
      </c>
      <c r="I261">
        <v>-109.7221184</v>
      </c>
      <c r="J261" s="1" t="str">
        <f t="shared" si="27"/>
        <v>Till</v>
      </c>
      <c r="K261" s="1" t="str">
        <f t="shared" si="33"/>
        <v>HMC separation (KIDD grouping)</v>
      </c>
      <c r="L261">
        <v>8650</v>
      </c>
      <c r="M261">
        <v>1.6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9</v>
      </c>
      <c r="W261">
        <v>9</v>
      </c>
    </row>
    <row r="262" spans="1:23" hidden="1" x14ac:dyDescent="0.3">
      <c r="A262" t="s">
        <v>1063</v>
      </c>
      <c r="B262" t="s">
        <v>1064</v>
      </c>
      <c r="C262" s="1" t="str">
        <f t="shared" si="31"/>
        <v>21:0982</v>
      </c>
      <c r="D262" s="1" t="str">
        <f t="shared" si="32"/>
        <v>21:0001</v>
      </c>
      <c r="E262" t="s">
        <v>1065</v>
      </c>
      <c r="F262" t="s">
        <v>1066</v>
      </c>
      <c r="H262">
        <v>64.9740793</v>
      </c>
      <c r="I262">
        <v>-109.82585520000001</v>
      </c>
      <c r="J262" s="1" t="str">
        <f t="shared" si="27"/>
        <v>Till</v>
      </c>
      <c r="K262" s="1" t="str">
        <f t="shared" si="33"/>
        <v>HMC separation (KIDD grouping)</v>
      </c>
      <c r="L262">
        <v>7450</v>
      </c>
      <c r="M262">
        <v>3.5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W262">
        <v>0</v>
      </c>
    </row>
    <row r="263" spans="1:23" hidden="1" x14ac:dyDescent="0.3">
      <c r="A263" t="s">
        <v>1067</v>
      </c>
      <c r="B263" t="s">
        <v>1068</v>
      </c>
      <c r="C263" s="1" t="str">
        <f t="shared" si="31"/>
        <v>21:0982</v>
      </c>
      <c r="D263" s="1" t="str">
        <f t="shared" si="32"/>
        <v>21:0001</v>
      </c>
      <c r="E263" t="s">
        <v>1069</v>
      </c>
      <c r="F263" t="s">
        <v>1070</v>
      </c>
      <c r="H263">
        <v>64.924414499999997</v>
      </c>
      <c r="I263">
        <v>-109.56477409999999</v>
      </c>
      <c r="J263" s="1" t="str">
        <f t="shared" si="27"/>
        <v>Till</v>
      </c>
      <c r="K263" s="1" t="str">
        <f t="shared" si="33"/>
        <v>HMC separation (KIDD grouping)</v>
      </c>
      <c r="L263">
        <v>7700</v>
      </c>
      <c r="M263">
        <v>3.4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6</v>
      </c>
      <c r="W263">
        <v>6</v>
      </c>
    </row>
    <row r="264" spans="1:23" hidden="1" x14ac:dyDescent="0.3">
      <c r="A264" t="s">
        <v>1071</v>
      </c>
      <c r="B264" t="s">
        <v>1072</v>
      </c>
      <c r="C264" s="1" t="str">
        <f t="shared" si="31"/>
        <v>21:0982</v>
      </c>
      <c r="D264" s="1" t="str">
        <f t="shared" si="32"/>
        <v>21:0001</v>
      </c>
      <c r="E264" t="s">
        <v>1073</v>
      </c>
      <c r="F264" t="s">
        <v>1074</v>
      </c>
      <c r="H264">
        <v>64.682369800000004</v>
      </c>
      <c r="I264">
        <v>-109.6924575</v>
      </c>
      <c r="J264" s="1" t="str">
        <f t="shared" ref="J264:J295" si="34">HYPERLINK("https://geochem.nrcan.gc.ca/cdogs/content/kwd/kwd020044_e.htm", "Till")</f>
        <v>Till</v>
      </c>
      <c r="K264" s="1" t="str">
        <f t="shared" si="33"/>
        <v>HMC separation (KIDD grouping)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4</v>
      </c>
      <c r="W264">
        <v>4</v>
      </c>
    </row>
    <row r="265" spans="1:23" hidden="1" x14ac:dyDescent="0.3">
      <c r="A265" t="s">
        <v>1075</v>
      </c>
      <c r="B265" t="s">
        <v>1076</v>
      </c>
      <c r="C265" s="1" t="str">
        <f t="shared" si="31"/>
        <v>21:0982</v>
      </c>
      <c r="D265" s="1" t="str">
        <f t="shared" si="32"/>
        <v>21:0001</v>
      </c>
      <c r="E265" t="s">
        <v>1077</v>
      </c>
      <c r="F265" t="s">
        <v>1078</v>
      </c>
      <c r="H265">
        <v>64.707932200000002</v>
      </c>
      <c r="I265">
        <v>-109.5779489</v>
      </c>
      <c r="J265" s="1" t="str">
        <f t="shared" si="34"/>
        <v>Till</v>
      </c>
      <c r="K265" s="1" t="str">
        <f t="shared" si="33"/>
        <v>HMC separation (KIDD grouping)</v>
      </c>
      <c r="L265">
        <v>6850</v>
      </c>
      <c r="M265">
        <v>2.2000000000000002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5</v>
      </c>
      <c r="W265">
        <v>5</v>
      </c>
    </row>
    <row r="266" spans="1:23" hidden="1" x14ac:dyDescent="0.3">
      <c r="A266" t="s">
        <v>1079</v>
      </c>
      <c r="B266" t="s">
        <v>1080</v>
      </c>
      <c r="C266" s="1" t="str">
        <f t="shared" si="31"/>
        <v>21:0982</v>
      </c>
      <c r="D266" s="1" t="str">
        <f t="shared" si="32"/>
        <v>21:0001</v>
      </c>
      <c r="E266" t="s">
        <v>1081</v>
      </c>
      <c r="F266" t="s">
        <v>1082</v>
      </c>
      <c r="H266">
        <v>64.263522600000002</v>
      </c>
      <c r="I266">
        <v>-109.48510159999999</v>
      </c>
      <c r="J266" s="1" t="str">
        <f t="shared" si="34"/>
        <v>Till</v>
      </c>
      <c r="K266" s="1" t="str">
        <f t="shared" si="33"/>
        <v>HMC separation (KIDD grouping)</v>
      </c>
      <c r="L266">
        <v>8350</v>
      </c>
      <c r="M266">
        <v>3.2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17</v>
      </c>
      <c r="W266">
        <v>17</v>
      </c>
    </row>
    <row r="267" spans="1:23" hidden="1" x14ac:dyDescent="0.3">
      <c r="A267" t="s">
        <v>1083</v>
      </c>
      <c r="B267" t="s">
        <v>1084</v>
      </c>
      <c r="C267" s="1" t="str">
        <f t="shared" si="31"/>
        <v>21:0982</v>
      </c>
      <c r="D267" s="1" t="str">
        <f t="shared" si="32"/>
        <v>21:0001</v>
      </c>
      <c r="E267" t="s">
        <v>1085</v>
      </c>
      <c r="F267" t="s">
        <v>1086</v>
      </c>
      <c r="H267">
        <v>64.391314199999997</v>
      </c>
      <c r="I267">
        <v>-109.7378626</v>
      </c>
      <c r="J267" s="1" t="str">
        <f t="shared" si="34"/>
        <v>Till</v>
      </c>
      <c r="K267" s="1" t="str">
        <f t="shared" si="33"/>
        <v>HMC separation (KIDD grouping)</v>
      </c>
      <c r="L267">
        <v>7550</v>
      </c>
      <c r="M267">
        <v>3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14</v>
      </c>
      <c r="W267">
        <v>14</v>
      </c>
    </row>
    <row r="268" spans="1:23" hidden="1" x14ac:dyDescent="0.3">
      <c r="A268" t="s">
        <v>1087</v>
      </c>
      <c r="B268" t="s">
        <v>1088</v>
      </c>
      <c r="C268" s="1" t="str">
        <f t="shared" si="31"/>
        <v>21:0982</v>
      </c>
      <c r="D268" s="1" t="str">
        <f t="shared" si="32"/>
        <v>21:0001</v>
      </c>
      <c r="E268" t="s">
        <v>1089</v>
      </c>
      <c r="F268" t="s">
        <v>1090</v>
      </c>
      <c r="H268">
        <v>64.143014199999996</v>
      </c>
      <c r="I268">
        <v>-109.9114543</v>
      </c>
      <c r="J268" s="1" t="str">
        <f t="shared" si="34"/>
        <v>Till</v>
      </c>
      <c r="K268" s="1" t="str">
        <f t="shared" si="33"/>
        <v>HMC separation (KIDD grouping)</v>
      </c>
      <c r="L268">
        <v>8100</v>
      </c>
      <c r="M268">
        <v>3.1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16</v>
      </c>
      <c r="W268">
        <v>16</v>
      </c>
    </row>
    <row r="269" spans="1:23" hidden="1" x14ac:dyDescent="0.3">
      <c r="A269" t="s">
        <v>1091</v>
      </c>
      <c r="B269" t="s">
        <v>1092</v>
      </c>
      <c r="C269" s="1" t="str">
        <f t="shared" si="31"/>
        <v>21:0982</v>
      </c>
      <c r="D269" s="1" t="str">
        <f t="shared" si="32"/>
        <v>21:0001</v>
      </c>
      <c r="E269" t="s">
        <v>1093</v>
      </c>
      <c r="F269" t="s">
        <v>1094</v>
      </c>
      <c r="H269">
        <v>64.106233500000002</v>
      </c>
      <c r="I269">
        <v>-109.75654919999999</v>
      </c>
      <c r="J269" s="1" t="str">
        <f t="shared" si="34"/>
        <v>Till</v>
      </c>
      <c r="K269" s="1" t="str">
        <f t="shared" si="33"/>
        <v>HMC separation (KIDD grouping)</v>
      </c>
      <c r="L269">
        <v>8050</v>
      </c>
      <c r="M269">
        <v>3.4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19</v>
      </c>
      <c r="W269">
        <v>19</v>
      </c>
    </row>
    <row r="270" spans="1:23" hidden="1" x14ac:dyDescent="0.3">
      <c r="A270" t="s">
        <v>1095</v>
      </c>
      <c r="B270" t="s">
        <v>1096</v>
      </c>
      <c r="C270" s="1" t="str">
        <f t="shared" si="31"/>
        <v>21:0982</v>
      </c>
      <c r="D270" s="1" t="str">
        <f t="shared" si="32"/>
        <v>21:0001</v>
      </c>
      <c r="E270" t="s">
        <v>1097</v>
      </c>
      <c r="F270" t="s">
        <v>1098</v>
      </c>
      <c r="H270">
        <v>64.150997399999994</v>
      </c>
      <c r="I270">
        <v>-109.5125393</v>
      </c>
      <c r="J270" s="1" t="str">
        <f t="shared" si="34"/>
        <v>Till</v>
      </c>
      <c r="K270" s="1" t="str">
        <f t="shared" si="33"/>
        <v>HMC separation (KIDD grouping)</v>
      </c>
      <c r="L270">
        <v>7850</v>
      </c>
      <c r="M270">
        <v>3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8</v>
      </c>
      <c r="W270">
        <v>9</v>
      </c>
    </row>
    <row r="271" spans="1:23" hidden="1" x14ac:dyDescent="0.3">
      <c r="A271" t="s">
        <v>1099</v>
      </c>
      <c r="B271" t="s">
        <v>1100</v>
      </c>
      <c r="C271" s="1" t="str">
        <f t="shared" si="31"/>
        <v>21:0982</v>
      </c>
      <c r="D271" s="1" t="str">
        <f t="shared" si="32"/>
        <v>21:0001</v>
      </c>
      <c r="E271" t="s">
        <v>1101</v>
      </c>
      <c r="F271" t="s">
        <v>1102</v>
      </c>
      <c r="H271">
        <v>64.161269599999997</v>
      </c>
      <c r="I271">
        <v>-108.56334680000001</v>
      </c>
      <c r="J271" s="1" t="str">
        <f t="shared" si="34"/>
        <v>Till</v>
      </c>
      <c r="K271" s="1" t="str">
        <f t="shared" si="33"/>
        <v>HMC separation (KIDD grouping)</v>
      </c>
      <c r="L271">
        <v>8100</v>
      </c>
      <c r="M271">
        <v>3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37</v>
      </c>
      <c r="W271">
        <v>37</v>
      </c>
    </row>
    <row r="272" spans="1:23" hidden="1" x14ac:dyDescent="0.3">
      <c r="A272" t="s">
        <v>1103</v>
      </c>
      <c r="B272" t="s">
        <v>1104</v>
      </c>
      <c r="C272" s="1" t="str">
        <f t="shared" si="31"/>
        <v>21:0982</v>
      </c>
      <c r="D272" s="1" t="str">
        <f t="shared" si="32"/>
        <v>21:0001</v>
      </c>
      <c r="E272" t="s">
        <v>1105</v>
      </c>
      <c r="F272" t="s">
        <v>1106</v>
      </c>
      <c r="H272">
        <v>64.356345500000003</v>
      </c>
      <c r="I272">
        <v>-108.3211731</v>
      </c>
      <c r="J272" s="1" t="str">
        <f t="shared" si="34"/>
        <v>Till</v>
      </c>
      <c r="K272" s="1" t="str">
        <f t="shared" si="33"/>
        <v>HMC separation (KIDD grouping)</v>
      </c>
      <c r="L272">
        <v>7800</v>
      </c>
      <c r="M272">
        <v>2</v>
      </c>
      <c r="N272">
        <v>0</v>
      </c>
      <c r="O272">
        <v>1</v>
      </c>
      <c r="P272">
        <v>1</v>
      </c>
      <c r="Q272">
        <v>2</v>
      </c>
      <c r="R272">
        <v>0</v>
      </c>
      <c r="S272">
        <v>0</v>
      </c>
      <c r="T272">
        <v>32</v>
      </c>
      <c r="W272">
        <v>34</v>
      </c>
    </row>
    <row r="273" spans="1:23" hidden="1" x14ac:dyDescent="0.3">
      <c r="A273" t="s">
        <v>1107</v>
      </c>
      <c r="B273" t="s">
        <v>1108</v>
      </c>
      <c r="C273" s="1" t="str">
        <f t="shared" si="31"/>
        <v>21:0982</v>
      </c>
      <c r="D273" s="1" t="str">
        <f t="shared" si="32"/>
        <v>21:0001</v>
      </c>
      <c r="E273" t="s">
        <v>1109</v>
      </c>
      <c r="F273" t="s">
        <v>1110</v>
      </c>
      <c r="H273">
        <v>64.552146699999994</v>
      </c>
      <c r="I273">
        <v>-109.479574</v>
      </c>
      <c r="J273" s="1" t="str">
        <f t="shared" si="34"/>
        <v>Till</v>
      </c>
      <c r="K273" s="1" t="str">
        <f t="shared" si="33"/>
        <v>HMC separation (KIDD grouping)</v>
      </c>
      <c r="L273">
        <v>7300</v>
      </c>
      <c r="M273">
        <v>1.8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15</v>
      </c>
      <c r="W273">
        <v>15</v>
      </c>
    </row>
    <row r="274" spans="1:23" hidden="1" x14ac:dyDescent="0.3">
      <c r="A274" t="s">
        <v>1111</v>
      </c>
      <c r="B274" t="s">
        <v>1112</v>
      </c>
      <c r="C274" s="1" t="str">
        <f t="shared" si="31"/>
        <v>21:0982</v>
      </c>
      <c r="D274" s="1" t="str">
        <f t="shared" si="32"/>
        <v>21:0001</v>
      </c>
      <c r="E274" t="s">
        <v>1113</v>
      </c>
      <c r="F274" t="s">
        <v>1114</v>
      </c>
      <c r="H274">
        <v>64.6219258</v>
      </c>
      <c r="I274">
        <v>-109.14525639999999</v>
      </c>
      <c r="J274" s="1" t="str">
        <f t="shared" si="34"/>
        <v>Till</v>
      </c>
      <c r="K274" s="1" t="str">
        <f t="shared" si="33"/>
        <v>HMC separation (KIDD grouping)</v>
      </c>
      <c r="L274">
        <v>7500</v>
      </c>
      <c r="M274">
        <v>2.4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15</v>
      </c>
      <c r="W274">
        <v>15</v>
      </c>
    </row>
    <row r="275" spans="1:23" hidden="1" x14ac:dyDescent="0.3">
      <c r="A275" t="s">
        <v>1115</v>
      </c>
      <c r="B275" t="s">
        <v>1116</v>
      </c>
      <c r="C275" s="1" t="str">
        <f t="shared" si="31"/>
        <v>21:0982</v>
      </c>
      <c r="D275" s="1" t="str">
        <f t="shared" si="32"/>
        <v>21:0001</v>
      </c>
      <c r="E275" t="s">
        <v>1117</v>
      </c>
      <c r="F275" t="s">
        <v>1118</v>
      </c>
      <c r="H275">
        <v>64.887986900000001</v>
      </c>
      <c r="I275">
        <v>-108.45828</v>
      </c>
      <c r="J275" s="1" t="str">
        <f t="shared" si="34"/>
        <v>Till</v>
      </c>
      <c r="K275" s="1" t="str">
        <f t="shared" si="33"/>
        <v>HMC separation (KIDD grouping)</v>
      </c>
      <c r="L275">
        <v>7450</v>
      </c>
      <c r="M275">
        <v>3.9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5</v>
      </c>
      <c r="W275">
        <v>5</v>
      </c>
    </row>
    <row r="276" spans="1:23" hidden="1" x14ac:dyDescent="0.3">
      <c r="A276" t="s">
        <v>1119</v>
      </c>
      <c r="B276" t="s">
        <v>1120</v>
      </c>
      <c r="C276" s="1" t="str">
        <f t="shared" si="31"/>
        <v>21:0982</v>
      </c>
      <c r="D276" s="1" t="str">
        <f t="shared" si="32"/>
        <v>21:0001</v>
      </c>
      <c r="E276" t="s">
        <v>1121</v>
      </c>
      <c r="F276" t="s">
        <v>1122</v>
      </c>
      <c r="H276">
        <v>64.608925499999998</v>
      </c>
      <c r="I276">
        <v>-108.978812</v>
      </c>
      <c r="J276" s="1" t="str">
        <f t="shared" si="34"/>
        <v>Till</v>
      </c>
      <c r="K276" s="1" t="str">
        <f t="shared" si="33"/>
        <v>HMC separation (KIDD grouping)</v>
      </c>
      <c r="L276">
        <v>7650</v>
      </c>
      <c r="M276">
        <v>4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3</v>
      </c>
      <c r="W276">
        <v>3</v>
      </c>
    </row>
    <row r="277" spans="1:23" hidden="1" x14ac:dyDescent="0.3">
      <c r="A277" t="s">
        <v>1123</v>
      </c>
      <c r="B277" t="s">
        <v>1124</v>
      </c>
      <c r="C277" s="1" t="str">
        <f t="shared" si="31"/>
        <v>21:0982</v>
      </c>
      <c r="D277" s="1" t="str">
        <f t="shared" si="32"/>
        <v>21:0001</v>
      </c>
      <c r="E277" t="s">
        <v>1125</v>
      </c>
      <c r="F277" t="s">
        <v>1126</v>
      </c>
      <c r="H277">
        <v>64.271797000000007</v>
      </c>
      <c r="I277">
        <v>-109.1715165</v>
      </c>
      <c r="J277" s="1" t="str">
        <f t="shared" si="34"/>
        <v>Till</v>
      </c>
      <c r="K277" s="1" t="str">
        <f t="shared" si="33"/>
        <v>HMC separation (KIDD grouping)</v>
      </c>
      <c r="L277">
        <v>6550</v>
      </c>
      <c r="M277">
        <v>3.2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W277">
        <v>0</v>
      </c>
    </row>
    <row r="278" spans="1:23" hidden="1" x14ac:dyDescent="0.3">
      <c r="A278" t="s">
        <v>1127</v>
      </c>
      <c r="B278" t="s">
        <v>1128</v>
      </c>
      <c r="C278" s="1" t="str">
        <f t="shared" si="31"/>
        <v>21:0982</v>
      </c>
      <c r="D278" s="1" t="str">
        <f t="shared" si="32"/>
        <v>21:0001</v>
      </c>
      <c r="E278" t="s">
        <v>1129</v>
      </c>
      <c r="F278" t="s">
        <v>1130</v>
      </c>
      <c r="H278">
        <v>64.676370199999994</v>
      </c>
      <c r="I278">
        <v>-108.4873295</v>
      </c>
      <c r="J278" s="1" t="str">
        <f t="shared" si="34"/>
        <v>Till</v>
      </c>
      <c r="K278" s="1" t="str">
        <f t="shared" si="33"/>
        <v>HMC separation (KIDD grouping)</v>
      </c>
      <c r="L278">
        <v>7900</v>
      </c>
      <c r="M278">
        <v>5.2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3</v>
      </c>
      <c r="W278">
        <v>3</v>
      </c>
    </row>
    <row r="279" spans="1:23" hidden="1" x14ac:dyDescent="0.3">
      <c r="A279" t="s">
        <v>1131</v>
      </c>
      <c r="B279" t="s">
        <v>1132</v>
      </c>
      <c r="C279" s="1" t="str">
        <f t="shared" si="31"/>
        <v>21:0982</v>
      </c>
      <c r="D279" s="1" t="str">
        <f t="shared" si="32"/>
        <v>21:0001</v>
      </c>
      <c r="E279" t="s">
        <v>1133</v>
      </c>
      <c r="F279" t="s">
        <v>1134</v>
      </c>
      <c r="H279">
        <v>64.4646221</v>
      </c>
      <c r="I279">
        <v>-108.2975428</v>
      </c>
      <c r="J279" s="1" t="str">
        <f t="shared" si="34"/>
        <v>Till</v>
      </c>
      <c r="K279" s="1" t="str">
        <f t="shared" si="33"/>
        <v>HMC separation (KIDD grouping)</v>
      </c>
      <c r="L279">
        <v>7200</v>
      </c>
      <c r="M279">
        <v>3.7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W279">
        <v>0</v>
      </c>
    </row>
    <row r="280" spans="1:23" hidden="1" x14ac:dyDescent="0.3">
      <c r="A280" t="s">
        <v>1135</v>
      </c>
      <c r="B280" t="s">
        <v>1136</v>
      </c>
      <c r="C280" s="1" t="str">
        <f t="shared" si="31"/>
        <v>21:0982</v>
      </c>
      <c r="D280" s="1" t="str">
        <f t="shared" si="32"/>
        <v>21:0001</v>
      </c>
      <c r="E280" t="s">
        <v>1137</v>
      </c>
      <c r="F280" t="s">
        <v>1138</v>
      </c>
      <c r="H280">
        <v>64.038719700000001</v>
      </c>
      <c r="I280">
        <v>-109.1154997</v>
      </c>
      <c r="J280" s="1" t="str">
        <f t="shared" si="34"/>
        <v>Till</v>
      </c>
      <c r="K280" s="1" t="str">
        <f t="shared" si="33"/>
        <v>HMC separation (KIDD grouping)</v>
      </c>
      <c r="L280">
        <v>7550</v>
      </c>
      <c r="M280">
        <v>4.5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9</v>
      </c>
      <c r="W280">
        <v>9</v>
      </c>
    </row>
    <row r="281" spans="1:23" hidden="1" x14ac:dyDescent="0.3">
      <c r="A281" t="s">
        <v>1139</v>
      </c>
      <c r="B281" t="s">
        <v>1140</v>
      </c>
      <c r="C281" s="1" t="str">
        <f t="shared" si="31"/>
        <v>21:0982</v>
      </c>
      <c r="D281" s="1" t="str">
        <f t="shared" si="32"/>
        <v>21:0001</v>
      </c>
      <c r="E281" t="s">
        <v>1141</v>
      </c>
      <c r="F281" t="s">
        <v>1142</v>
      </c>
      <c r="H281">
        <v>64.204257299999995</v>
      </c>
      <c r="I281">
        <v>-109.0440766</v>
      </c>
      <c r="J281" s="1" t="str">
        <f t="shared" si="34"/>
        <v>Till</v>
      </c>
      <c r="K281" s="1" t="str">
        <f t="shared" si="33"/>
        <v>HMC separation (KIDD grouping)</v>
      </c>
      <c r="L281">
        <v>8050</v>
      </c>
      <c r="M281">
        <v>2.2999999999999998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3</v>
      </c>
      <c r="W281">
        <v>3</v>
      </c>
    </row>
    <row r="282" spans="1:23" hidden="1" x14ac:dyDescent="0.3">
      <c r="A282" t="s">
        <v>1143</v>
      </c>
      <c r="B282" t="s">
        <v>1144</v>
      </c>
      <c r="C282" s="1" t="str">
        <f t="shared" si="31"/>
        <v>21:0982</v>
      </c>
      <c r="D282" s="1" t="str">
        <f t="shared" si="32"/>
        <v>21:0001</v>
      </c>
      <c r="E282" t="s">
        <v>1145</v>
      </c>
      <c r="F282" t="s">
        <v>1146</v>
      </c>
      <c r="H282">
        <v>64.345826599999995</v>
      </c>
      <c r="I282">
        <v>-108.7624807</v>
      </c>
      <c r="J282" s="1" t="str">
        <f t="shared" si="34"/>
        <v>Till</v>
      </c>
      <c r="K282" s="1" t="str">
        <f t="shared" si="33"/>
        <v>HMC separation (KIDD grouping)</v>
      </c>
      <c r="L282">
        <v>8900</v>
      </c>
      <c r="M282">
        <v>1.1000000000000001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10</v>
      </c>
      <c r="W282">
        <v>10</v>
      </c>
    </row>
    <row r="283" spans="1:23" hidden="1" x14ac:dyDescent="0.3">
      <c r="A283" t="s">
        <v>1147</v>
      </c>
      <c r="B283" t="s">
        <v>1148</v>
      </c>
      <c r="C283" s="1" t="str">
        <f t="shared" si="31"/>
        <v>21:0982</v>
      </c>
      <c r="D283" s="1" t="str">
        <f t="shared" si="32"/>
        <v>21:0001</v>
      </c>
      <c r="E283" t="s">
        <v>1149</v>
      </c>
      <c r="F283" t="s">
        <v>1150</v>
      </c>
      <c r="H283">
        <v>64.448292100000003</v>
      </c>
      <c r="I283">
        <v>-108.6780316</v>
      </c>
      <c r="J283" s="1" t="str">
        <f t="shared" si="34"/>
        <v>Till</v>
      </c>
      <c r="K283" s="1" t="str">
        <f t="shared" si="33"/>
        <v>HMC separation (KIDD grouping)</v>
      </c>
      <c r="L283">
        <v>7550</v>
      </c>
      <c r="M283">
        <v>2.9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4</v>
      </c>
      <c r="W283">
        <v>4</v>
      </c>
    </row>
    <row r="284" spans="1:23" hidden="1" x14ac:dyDescent="0.3">
      <c r="A284" t="s">
        <v>1151</v>
      </c>
      <c r="B284" t="s">
        <v>1152</v>
      </c>
      <c r="C284" s="1" t="str">
        <f t="shared" si="31"/>
        <v>21:0982</v>
      </c>
      <c r="D284" s="1" t="str">
        <f t="shared" si="32"/>
        <v>21:0001</v>
      </c>
      <c r="E284" t="s">
        <v>1153</v>
      </c>
      <c r="F284" t="s">
        <v>1154</v>
      </c>
      <c r="H284">
        <v>64.793106499999993</v>
      </c>
      <c r="I284">
        <v>-109.5438918</v>
      </c>
      <c r="J284" s="1" t="str">
        <f t="shared" si="34"/>
        <v>Till</v>
      </c>
      <c r="K284" s="1" t="str">
        <f t="shared" si="33"/>
        <v>HMC separation (KIDD grouping)</v>
      </c>
      <c r="L284">
        <v>7850</v>
      </c>
      <c r="M284">
        <v>5.0999999999999996</v>
      </c>
      <c r="N284">
        <v>0</v>
      </c>
      <c r="O284">
        <v>0</v>
      </c>
      <c r="P284">
        <v>3</v>
      </c>
      <c r="Q284">
        <v>3</v>
      </c>
      <c r="R284">
        <v>0</v>
      </c>
      <c r="S284">
        <v>0</v>
      </c>
      <c r="T284">
        <v>19</v>
      </c>
      <c r="W284">
        <v>22</v>
      </c>
    </row>
    <row r="285" spans="1:23" hidden="1" x14ac:dyDescent="0.3">
      <c r="A285" t="s">
        <v>1155</v>
      </c>
      <c r="B285" t="s">
        <v>1156</v>
      </c>
      <c r="C285" s="1" t="str">
        <f t="shared" si="31"/>
        <v>21:0982</v>
      </c>
      <c r="D285" s="1" t="str">
        <f t="shared" si="32"/>
        <v>21:0001</v>
      </c>
      <c r="E285" t="s">
        <v>1157</v>
      </c>
      <c r="F285" t="s">
        <v>1158</v>
      </c>
      <c r="H285">
        <v>64.402321799999996</v>
      </c>
      <c r="I285">
        <v>-109.534594</v>
      </c>
      <c r="J285" s="1" t="str">
        <f t="shared" si="34"/>
        <v>Till</v>
      </c>
      <c r="K285" s="1" t="str">
        <f t="shared" si="33"/>
        <v>HMC separation (KIDD grouping)</v>
      </c>
      <c r="L285">
        <v>4550</v>
      </c>
      <c r="M285">
        <v>1.8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3</v>
      </c>
      <c r="W285">
        <v>3</v>
      </c>
    </row>
    <row r="286" spans="1:23" hidden="1" x14ac:dyDescent="0.3">
      <c r="A286" t="s">
        <v>1159</v>
      </c>
      <c r="B286" t="s">
        <v>1160</v>
      </c>
      <c r="C286" s="1" t="str">
        <f t="shared" si="31"/>
        <v>21:0982</v>
      </c>
      <c r="D286" s="1" t="str">
        <f t="shared" si="32"/>
        <v>21:0001</v>
      </c>
      <c r="E286" t="s">
        <v>1161</v>
      </c>
      <c r="F286" t="s">
        <v>1162</v>
      </c>
      <c r="H286">
        <v>64.280309599999995</v>
      </c>
      <c r="I286">
        <v>-109.7202568</v>
      </c>
      <c r="J286" s="1" t="str">
        <f t="shared" si="34"/>
        <v>Till</v>
      </c>
      <c r="K286" s="1" t="str">
        <f t="shared" si="33"/>
        <v>HMC separation (KIDD grouping)</v>
      </c>
      <c r="L286">
        <v>7950</v>
      </c>
      <c r="M286">
        <v>3.3</v>
      </c>
      <c r="N286">
        <v>0</v>
      </c>
      <c r="O286">
        <v>0</v>
      </c>
      <c r="P286">
        <v>1</v>
      </c>
      <c r="Q286">
        <v>1</v>
      </c>
      <c r="R286">
        <v>0</v>
      </c>
      <c r="S286">
        <v>0</v>
      </c>
      <c r="T286">
        <v>5</v>
      </c>
      <c r="W286">
        <v>6</v>
      </c>
    </row>
    <row r="287" spans="1:23" hidden="1" x14ac:dyDescent="0.3">
      <c r="A287" t="s">
        <v>1163</v>
      </c>
      <c r="B287" t="s">
        <v>1164</v>
      </c>
      <c r="C287" s="1" t="str">
        <f t="shared" si="31"/>
        <v>21:0982</v>
      </c>
      <c r="D287" s="1" t="str">
        <f t="shared" si="32"/>
        <v>21:0001</v>
      </c>
      <c r="E287" t="s">
        <v>1165</v>
      </c>
      <c r="F287" t="s">
        <v>1166</v>
      </c>
      <c r="H287">
        <v>64.863999500000006</v>
      </c>
      <c r="I287">
        <v>-109.3433489</v>
      </c>
      <c r="J287" s="1" t="str">
        <f t="shared" si="34"/>
        <v>Till</v>
      </c>
      <c r="K287" s="1" t="str">
        <f t="shared" si="33"/>
        <v>HMC separation (KIDD grouping)</v>
      </c>
      <c r="L287">
        <v>7250</v>
      </c>
      <c r="M287">
        <v>4.2</v>
      </c>
      <c r="N287">
        <v>0</v>
      </c>
      <c r="O287">
        <v>0</v>
      </c>
      <c r="P287">
        <v>3</v>
      </c>
      <c r="Q287">
        <v>3</v>
      </c>
      <c r="R287">
        <v>0</v>
      </c>
      <c r="S287">
        <v>1</v>
      </c>
      <c r="T287">
        <v>5</v>
      </c>
      <c r="W287">
        <v>9</v>
      </c>
    </row>
    <row r="288" spans="1:23" hidden="1" x14ac:dyDescent="0.3">
      <c r="A288" t="s">
        <v>1167</v>
      </c>
      <c r="B288" t="s">
        <v>1168</v>
      </c>
      <c r="C288" s="1" t="str">
        <f t="shared" ref="C288:C316" si="35">HYPERLINK("https://geochem.nrcan.gc.ca/cdogs/content/bdl/bdl210982_e.htm", "21:0982")</f>
        <v>21:0982</v>
      </c>
      <c r="D288" s="1" t="str">
        <f t="shared" ref="D288:D316" si="36">HYPERLINK("https://geochem.nrcan.gc.ca/cdogs/content/svy/svy210001_e.htm", "21:0001")</f>
        <v>21:0001</v>
      </c>
      <c r="E288" t="s">
        <v>1169</v>
      </c>
      <c r="F288" t="s">
        <v>1170</v>
      </c>
      <c r="H288">
        <v>64.9626296</v>
      </c>
      <c r="I288">
        <v>-109.2300242</v>
      </c>
      <c r="J288" s="1" t="str">
        <f t="shared" si="34"/>
        <v>Till</v>
      </c>
      <c r="K288" s="1" t="str">
        <f t="shared" ref="K288:K319" si="37">HYPERLINK("https://geochem.nrcan.gc.ca/cdogs/content/kwd/kwd080046_e.htm", "HMC separation (KIDD grouping)")</f>
        <v>HMC separation (KIDD grouping)</v>
      </c>
      <c r="L288">
        <v>6500</v>
      </c>
      <c r="M288">
        <v>4.0999999999999996</v>
      </c>
      <c r="N288">
        <v>0</v>
      </c>
      <c r="O288">
        <v>0</v>
      </c>
      <c r="P288">
        <v>2</v>
      </c>
      <c r="Q288">
        <v>2</v>
      </c>
      <c r="R288">
        <v>1</v>
      </c>
      <c r="S288">
        <v>0</v>
      </c>
      <c r="T288">
        <v>6</v>
      </c>
      <c r="W288">
        <v>9</v>
      </c>
    </row>
    <row r="289" spans="1:23" hidden="1" x14ac:dyDescent="0.3">
      <c r="A289" t="s">
        <v>1171</v>
      </c>
      <c r="B289" t="s">
        <v>1172</v>
      </c>
      <c r="C289" s="1" t="str">
        <f t="shared" si="35"/>
        <v>21:0982</v>
      </c>
      <c r="D289" s="1" t="str">
        <f t="shared" si="36"/>
        <v>21:0001</v>
      </c>
      <c r="E289" t="s">
        <v>1173</v>
      </c>
      <c r="F289" t="s">
        <v>1174</v>
      </c>
      <c r="H289">
        <v>64.065072400000005</v>
      </c>
      <c r="I289">
        <v>-108.1015419</v>
      </c>
      <c r="J289" s="1" t="str">
        <f t="shared" si="34"/>
        <v>Till</v>
      </c>
      <c r="K289" s="1" t="str">
        <f t="shared" si="37"/>
        <v>HMC separation (KIDD grouping)</v>
      </c>
      <c r="L289">
        <v>6950</v>
      </c>
      <c r="M289">
        <v>6.7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5</v>
      </c>
      <c r="W289">
        <v>5</v>
      </c>
    </row>
    <row r="290" spans="1:23" hidden="1" x14ac:dyDescent="0.3">
      <c r="A290" t="s">
        <v>1175</v>
      </c>
      <c r="B290" t="s">
        <v>1176</v>
      </c>
      <c r="C290" s="1" t="str">
        <f t="shared" si="35"/>
        <v>21:0982</v>
      </c>
      <c r="D290" s="1" t="str">
        <f t="shared" si="36"/>
        <v>21:0001</v>
      </c>
      <c r="E290" t="s">
        <v>1177</v>
      </c>
      <c r="F290" t="s">
        <v>1178</v>
      </c>
      <c r="H290">
        <v>64.252189000000001</v>
      </c>
      <c r="I290">
        <v>-108.1109713</v>
      </c>
      <c r="J290" s="1" t="str">
        <f t="shared" si="34"/>
        <v>Till</v>
      </c>
      <c r="K290" s="1" t="str">
        <f t="shared" si="37"/>
        <v>HMC separation (KIDD grouping)</v>
      </c>
      <c r="L290">
        <v>8100</v>
      </c>
      <c r="M290">
        <v>4.0999999999999996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5</v>
      </c>
      <c r="W290">
        <v>5</v>
      </c>
    </row>
    <row r="291" spans="1:23" hidden="1" x14ac:dyDescent="0.3">
      <c r="A291" t="s">
        <v>1179</v>
      </c>
      <c r="B291" t="s">
        <v>1180</v>
      </c>
      <c r="C291" s="1" t="str">
        <f t="shared" si="35"/>
        <v>21:0982</v>
      </c>
      <c r="D291" s="1" t="str">
        <f t="shared" si="36"/>
        <v>21:0001</v>
      </c>
      <c r="E291" t="s">
        <v>1181</v>
      </c>
      <c r="F291" t="s">
        <v>1182</v>
      </c>
      <c r="H291">
        <v>64.415641800000003</v>
      </c>
      <c r="I291">
        <v>-108.57223310000001</v>
      </c>
      <c r="J291" s="1" t="str">
        <f t="shared" si="34"/>
        <v>Till</v>
      </c>
      <c r="K291" s="1" t="str">
        <f t="shared" si="37"/>
        <v>HMC separation (KIDD grouping)</v>
      </c>
      <c r="L291">
        <v>8100</v>
      </c>
      <c r="M291">
        <v>4.7</v>
      </c>
      <c r="N291">
        <v>0</v>
      </c>
      <c r="O291">
        <v>0</v>
      </c>
      <c r="P291">
        <v>2</v>
      </c>
      <c r="Q291">
        <v>2</v>
      </c>
      <c r="R291">
        <v>0</v>
      </c>
      <c r="S291">
        <v>0</v>
      </c>
      <c r="T291">
        <v>0</v>
      </c>
      <c r="W291">
        <v>2</v>
      </c>
    </row>
    <row r="292" spans="1:23" hidden="1" x14ac:dyDescent="0.3">
      <c r="A292" t="s">
        <v>1183</v>
      </c>
      <c r="B292" t="s">
        <v>1184</v>
      </c>
      <c r="C292" s="1" t="str">
        <f t="shared" si="35"/>
        <v>21:0982</v>
      </c>
      <c r="D292" s="1" t="str">
        <f t="shared" si="36"/>
        <v>21:0001</v>
      </c>
      <c r="E292" t="s">
        <v>1185</v>
      </c>
      <c r="F292" t="s">
        <v>1186</v>
      </c>
      <c r="H292">
        <v>64.8396951</v>
      </c>
      <c r="I292">
        <v>-109.18218760000001</v>
      </c>
      <c r="J292" s="1" t="str">
        <f t="shared" si="34"/>
        <v>Till</v>
      </c>
      <c r="K292" s="1" t="str">
        <f t="shared" si="37"/>
        <v>HMC separation (KIDD grouping)</v>
      </c>
      <c r="L292">
        <v>7700</v>
      </c>
      <c r="M292">
        <v>5.0999999999999996</v>
      </c>
      <c r="N292">
        <v>0</v>
      </c>
      <c r="O292">
        <v>0</v>
      </c>
      <c r="P292">
        <v>4</v>
      </c>
      <c r="Q292">
        <v>4</v>
      </c>
      <c r="R292">
        <v>0</v>
      </c>
      <c r="S292">
        <v>0</v>
      </c>
      <c r="T292">
        <v>0</v>
      </c>
      <c r="W292">
        <v>4</v>
      </c>
    </row>
    <row r="293" spans="1:23" hidden="1" x14ac:dyDescent="0.3">
      <c r="A293" t="s">
        <v>1187</v>
      </c>
      <c r="B293" t="s">
        <v>1188</v>
      </c>
      <c r="C293" s="1" t="str">
        <f t="shared" si="35"/>
        <v>21:0982</v>
      </c>
      <c r="D293" s="1" t="str">
        <f t="shared" si="36"/>
        <v>21:0001</v>
      </c>
      <c r="E293" t="s">
        <v>1189</v>
      </c>
      <c r="F293" t="s">
        <v>1190</v>
      </c>
      <c r="H293">
        <v>64.765640899999994</v>
      </c>
      <c r="I293">
        <v>-109.2985364</v>
      </c>
      <c r="J293" s="1" t="str">
        <f t="shared" si="34"/>
        <v>Till</v>
      </c>
      <c r="K293" s="1" t="str">
        <f t="shared" si="37"/>
        <v>HMC separation (KIDD grouping)</v>
      </c>
      <c r="L293">
        <v>6550</v>
      </c>
      <c r="M293">
        <v>7.8</v>
      </c>
      <c r="N293">
        <v>0</v>
      </c>
      <c r="O293">
        <v>0</v>
      </c>
      <c r="P293">
        <v>2</v>
      </c>
      <c r="Q293">
        <v>2</v>
      </c>
      <c r="R293">
        <v>0</v>
      </c>
      <c r="S293">
        <v>0</v>
      </c>
      <c r="T293">
        <v>2</v>
      </c>
      <c r="W293">
        <v>4</v>
      </c>
    </row>
    <row r="294" spans="1:23" hidden="1" x14ac:dyDescent="0.3">
      <c r="A294" t="s">
        <v>1191</v>
      </c>
      <c r="B294" t="s">
        <v>1192</v>
      </c>
      <c r="C294" s="1" t="str">
        <f t="shared" si="35"/>
        <v>21:0982</v>
      </c>
      <c r="D294" s="1" t="str">
        <f t="shared" si="36"/>
        <v>21:0001</v>
      </c>
      <c r="E294" t="s">
        <v>1193</v>
      </c>
      <c r="F294" t="s">
        <v>1194</v>
      </c>
      <c r="H294">
        <v>64.842645099999999</v>
      </c>
      <c r="I294">
        <v>-108.5453382</v>
      </c>
      <c r="J294" s="1" t="str">
        <f t="shared" si="34"/>
        <v>Till</v>
      </c>
      <c r="K294" s="1" t="str">
        <f t="shared" si="37"/>
        <v>HMC separation (KIDD grouping)</v>
      </c>
      <c r="L294">
        <v>5950</v>
      </c>
      <c r="M294">
        <v>8.1999999999999993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W294">
        <v>0</v>
      </c>
    </row>
    <row r="295" spans="1:23" hidden="1" x14ac:dyDescent="0.3">
      <c r="A295" t="s">
        <v>1195</v>
      </c>
      <c r="B295" t="s">
        <v>1196</v>
      </c>
      <c r="C295" s="1" t="str">
        <f t="shared" si="35"/>
        <v>21:0982</v>
      </c>
      <c r="D295" s="1" t="str">
        <f t="shared" si="36"/>
        <v>21:0001</v>
      </c>
      <c r="E295" t="s">
        <v>1197</v>
      </c>
      <c r="F295" t="s">
        <v>1198</v>
      </c>
      <c r="H295">
        <v>64.930532299999996</v>
      </c>
      <c r="I295">
        <v>-108.2072632</v>
      </c>
      <c r="J295" s="1" t="str">
        <f t="shared" si="34"/>
        <v>Till</v>
      </c>
      <c r="K295" s="1" t="str">
        <f t="shared" si="37"/>
        <v>HMC separation (KIDD grouping)</v>
      </c>
      <c r="L295">
        <v>6750</v>
      </c>
      <c r="M295">
        <v>7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W295">
        <v>0</v>
      </c>
    </row>
    <row r="296" spans="1:23" hidden="1" x14ac:dyDescent="0.3">
      <c r="A296" t="s">
        <v>1199</v>
      </c>
      <c r="B296" t="s">
        <v>1200</v>
      </c>
      <c r="C296" s="1" t="str">
        <f t="shared" si="35"/>
        <v>21:0982</v>
      </c>
      <c r="D296" s="1" t="str">
        <f t="shared" si="36"/>
        <v>21:0001</v>
      </c>
      <c r="E296" t="s">
        <v>1201</v>
      </c>
      <c r="F296" t="s">
        <v>1202</v>
      </c>
      <c r="H296">
        <v>64.795881699999995</v>
      </c>
      <c r="I296">
        <v>-108.1566772</v>
      </c>
      <c r="J296" s="1" t="str">
        <f t="shared" ref="J296:J311" si="38">HYPERLINK("https://geochem.nrcan.gc.ca/cdogs/content/kwd/kwd020044_e.htm", "Till")</f>
        <v>Till</v>
      </c>
      <c r="K296" s="1" t="str">
        <f t="shared" si="37"/>
        <v>HMC separation (KIDD grouping)</v>
      </c>
      <c r="L296">
        <v>6550</v>
      </c>
      <c r="M296">
        <v>2.4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9</v>
      </c>
      <c r="W296">
        <v>9</v>
      </c>
    </row>
    <row r="297" spans="1:23" hidden="1" x14ac:dyDescent="0.3">
      <c r="A297" t="s">
        <v>1203</v>
      </c>
      <c r="B297" t="s">
        <v>1204</v>
      </c>
      <c r="C297" s="1" t="str">
        <f t="shared" si="35"/>
        <v>21:0982</v>
      </c>
      <c r="D297" s="1" t="str">
        <f t="shared" si="36"/>
        <v>21:0001</v>
      </c>
      <c r="E297" t="s">
        <v>1205</v>
      </c>
      <c r="F297" t="s">
        <v>1206</v>
      </c>
      <c r="H297">
        <v>64.716163300000005</v>
      </c>
      <c r="I297">
        <v>-108.9572714</v>
      </c>
      <c r="J297" s="1" t="str">
        <f t="shared" si="38"/>
        <v>Till</v>
      </c>
      <c r="K297" s="1" t="str">
        <f t="shared" si="37"/>
        <v>HMC separation (KIDD grouping)</v>
      </c>
      <c r="L297">
        <v>7750</v>
      </c>
      <c r="M297">
        <v>5.0999999999999996</v>
      </c>
      <c r="N297">
        <v>0</v>
      </c>
      <c r="O297">
        <v>0</v>
      </c>
      <c r="P297">
        <v>5</v>
      </c>
      <c r="Q297">
        <v>5</v>
      </c>
      <c r="R297">
        <v>0</v>
      </c>
      <c r="S297">
        <v>2</v>
      </c>
      <c r="T297">
        <v>4</v>
      </c>
      <c r="W297">
        <v>11</v>
      </c>
    </row>
    <row r="298" spans="1:23" hidden="1" x14ac:dyDescent="0.3">
      <c r="A298" t="s">
        <v>1207</v>
      </c>
      <c r="B298" t="s">
        <v>1208</v>
      </c>
      <c r="C298" s="1" t="str">
        <f t="shared" si="35"/>
        <v>21:0982</v>
      </c>
      <c r="D298" s="1" t="str">
        <f t="shared" si="36"/>
        <v>21:0001</v>
      </c>
      <c r="E298" t="s">
        <v>1209</v>
      </c>
      <c r="F298" t="s">
        <v>1210</v>
      </c>
      <c r="H298">
        <v>64.830945099999994</v>
      </c>
      <c r="I298">
        <v>-108.692605</v>
      </c>
      <c r="J298" s="1" t="str">
        <f t="shared" si="38"/>
        <v>Till</v>
      </c>
      <c r="K298" s="1" t="str">
        <f t="shared" si="37"/>
        <v>HMC separation (KIDD grouping)</v>
      </c>
      <c r="L298">
        <v>6850</v>
      </c>
      <c r="M298">
        <v>3</v>
      </c>
      <c r="N298">
        <v>0</v>
      </c>
      <c r="O298">
        <v>0</v>
      </c>
      <c r="P298">
        <v>5</v>
      </c>
      <c r="Q298">
        <v>5</v>
      </c>
      <c r="R298">
        <v>0</v>
      </c>
      <c r="S298">
        <v>0</v>
      </c>
      <c r="T298">
        <v>0</v>
      </c>
      <c r="W298">
        <v>5</v>
      </c>
    </row>
    <row r="299" spans="1:23" hidden="1" x14ac:dyDescent="0.3">
      <c r="A299" t="s">
        <v>1211</v>
      </c>
      <c r="B299" t="s">
        <v>1212</v>
      </c>
      <c r="C299" s="1" t="str">
        <f t="shared" si="35"/>
        <v>21:0982</v>
      </c>
      <c r="D299" s="1" t="str">
        <f t="shared" si="36"/>
        <v>21:0001</v>
      </c>
      <c r="E299" t="s">
        <v>1213</v>
      </c>
      <c r="F299" t="s">
        <v>1214</v>
      </c>
      <c r="H299">
        <v>64.751068000000004</v>
      </c>
      <c r="I299">
        <v>-108.5809434</v>
      </c>
      <c r="J299" s="1" t="str">
        <f t="shared" si="38"/>
        <v>Till</v>
      </c>
      <c r="K299" s="1" t="str">
        <f t="shared" si="37"/>
        <v>HMC separation (KIDD grouping)</v>
      </c>
      <c r="L299">
        <v>7000</v>
      </c>
      <c r="M299">
        <v>3.5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W299">
        <v>0</v>
      </c>
    </row>
    <row r="300" spans="1:23" hidden="1" x14ac:dyDescent="0.3">
      <c r="A300" t="s">
        <v>1215</v>
      </c>
      <c r="B300" t="s">
        <v>1216</v>
      </c>
      <c r="C300" s="1" t="str">
        <f t="shared" si="35"/>
        <v>21:0982</v>
      </c>
      <c r="D300" s="1" t="str">
        <f t="shared" si="36"/>
        <v>21:0001</v>
      </c>
      <c r="E300" t="s">
        <v>1217</v>
      </c>
      <c r="F300" t="s">
        <v>1218</v>
      </c>
      <c r="H300">
        <v>64.510218600000002</v>
      </c>
      <c r="I300">
        <v>-109.03948870000001</v>
      </c>
      <c r="J300" s="1" t="str">
        <f t="shared" si="38"/>
        <v>Till</v>
      </c>
      <c r="K300" s="1" t="str">
        <f t="shared" si="37"/>
        <v>HMC separation (KIDD grouping)</v>
      </c>
      <c r="L300">
        <v>7050</v>
      </c>
      <c r="M300">
        <v>2.2999999999999998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7</v>
      </c>
      <c r="W300">
        <v>7</v>
      </c>
    </row>
    <row r="301" spans="1:23" hidden="1" x14ac:dyDescent="0.3">
      <c r="A301" t="s">
        <v>1219</v>
      </c>
      <c r="B301" t="s">
        <v>1220</v>
      </c>
      <c r="C301" s="1" t="str">
        <f t="shared" si="35"/>
        <v>21:0982</v>
      </c>
      <c r="D301" s="1" t="str">
        <f t="shared" si="36"/>
        <v>21:0001</v>
      </c>
      <c r="E301" t="s">
        <v>1221</v>
      </c>
      <c r="F301" t="s">
        <v>1222</v>
      </c>
      <c r="H301">
        <v>64.432255799999993</v>
      </c>
      <c r="I301">
        <v>-109.2750592</v>
      </c>
      <c r="J301" s="1" t="str">
        <f t="shared" si="38"/>
        <v>Till</v>
      </c>
      <c r="K301" s="1" t="str">
        <f t="shared" si="37"/>
        <v>HMC separation (KIDD grouping)</v>
      </c>
      <c r="L301">
        <v>7450</v>
      </c>
      <c r="M301">
        <v>3.1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6</v>
      </c>
      <c r="W301">
        <v>6</v>
      </c>
    </row>
    <row r="302" spans="1:23" hidden="1" x14ac:dyDescent="0.3">
      <c r="A302" t="s">
        <v>1223</v>
      </c>
      <c r="B302" t="s">
        <v>1224</v>
      </c>
      <c r="C302" s="1" t="str">
        <f t="shared" si="35"/>
        <v>21:0982</v>
      </c>
      <c r="D302" s="1" t="str">
        <f t="shared" si="36"/>
        <v>21:0001</v>
      </c>
      <c r="E302" t="s">
        <v>1225</v>
      </c>
      <c r="F302" t="s">
        <v>1226</v>
      </c>
      <c r="H302">
        <v>64.351084700000001</v>
      </c>
      <c r="I302">
        <v>-109.1850812</v>
      </c>
      <c r="J302" s="1" t="str">
        <f t="shared" si="38"/>
        <v>Till</v>
      </c>
      <c r="K302" s="1" t="str">
        <f t="shared" si="37"/>
        <v>HMC separation (KIDD grouping)</v>
      </c>
      <c r="L302">
        <v>7100</v>
      </c>
      <c r="M302">
        <v>5.2</v>
      </c>
      <c r="N302">
        <v>0</v>
      </c>
      <c r="O302">
        <v>0</v>
      </c>
      <c r="P302">
        <v>1</v>
      </c>
      <c r="Q302">
        <v>1</v>
      </c>
      <c r="R302">
        <v>1</v>
      </c>
      <c r="S302">
        <v>0</v>
      </c>
      <c r="T302">
        <v>2</v>
      </c>
      <c r="W302">
        <v>4</v>
      </c>
    </row>
    <row r="303" spans="1:23" hidden="1" x14ac:dyDescent="0.3">
      <c r="A303" t="s">
        <v>1227</v>
      </c>
      <c r="B303" t="s">
        <v>1228</v>
      </c>
      <c r="C303" s="1" t="str">
        <f t="shared" si="35"/>
        <v>21:0982</v>
      </c>
      <c r="D303" s="1" t="str">
        <f t="shared" si="36"/>
        <v>21:0001</v>
      </c>
      <c r="E303" t="s">
        <v>1229</v>
      </c>
      <c r="F303" t="s">
        <v>1230</v>
      </c>
      <c r="H303">
        <v>64.698163300000004</v>
      </c>
      <c r="I303">
        <v>-108.1396531</v>
      </c>
      <c r="J303" s="1" t="str">
        <f t="shared" si="38"/>
        <v>Till</v>
      </c>
      <c r="K303" s="1" t="str">
        <f t="shared" si="37"/>
        <v>HMC separation (KIDD grouping)</v>
      </c>
      <c r="L303">
        <v>6150</v>
      </c>
      <c r="M303">
        <v>5.5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1</v>
      </c>
      <c r="T303">
        <v>0</v>
      </c>
      <c r="W303">
        <v>1</v>
      </c>
    </row>
    <row r="304" spans="1:23" hidden="1" x14ac:dyDescent="0.3">
      <c r="A304" t="s">
        <v>1231</v>
      </c>
      <c r="B304" t="s">
        <v>1232</v>
      </c>
      <c r="C304" s="1" t="str">
        <f t="shared" si="35"/>
        <v>21:0982</v>
      </c>
      <c r="D304" s="1" t="str">
        <f t="shared" si="36"/>
        <v>21:0001</v>
      </c>
      <c r="E304" t="s">
        <v>1233</v>
      </c>
      <c r="F304" t="s">
        <v>1234</v>
      </c>
      <c r="H304">
        <v>64.5821155</v>
      </c>
      <c r="I304">
        <v>-108.15625420000001</v>
      </c>
      <c r="J304" s="1" t="str">
        <f t="shared" si="38"/>
        <v>Till</v>
      </c>
      <c r="K304" s="1" t="str">
        <f t="shared" si="37"/>
        <v>HMC separation (KIDD grouping)</v>
      </c>
      <c r="L304">
        <v>6650</v>
      </c>
      <c r="M304">
        <v>3.6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5</v>
      </c>
      <c r="W304">
        <v>5</v>
      </c>
    </row>
    <row r="305" spans="1:23" hidden="1" x14ac:dyDescent="0.3">
      <c r="A305" t="s">
        <v>1235</v>
      </c>
      <c r="B305" t="s">
        <v>1236</v>
      </c>
      <c r="C305" s="1" t="str">
        <f t="shared" si="35"/>
        <v>21:0982</v>
      </c>
      <c r="D305" s="1" t="str">
        <f t="shared" si="36"/>
        <v>21:0001</v>
      </c>
      <c r="E305" t="s">
        <v>1237</v>
      </c>
      <c r="F305" t="s">
        <v>1238</v>
      </c>
      <c r="H305">
        <v>64.034894300000005</v>
      </c>
      <c r="I305">
        <v>-109.020844</v>
      </c>
      <c r="J305" s="1" t="str">
        <f t="shared" si="38"/>
        <v>Till</v>
      </c>
      <c r="K305" s="1" t="str">
        <f t="shared" si="37"/>
        <v>HMC separation (KIDD grouping)</v>
      </c>
      <c r="L305">
        <v>8350</v>
      </c>
      <c r="M305">
        <v>3.7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18</v>
      </c>
      <c r="W305">
        <v>18</v>
      </c>
    </row>
    <row r="306" spans="1:23" hidden="1" x14ac:dyDescent="0.3">
      <c r="A306" t="s">
        <v>1239</v>
      </c>
      <c r="B306" t="s">
        <v>1240</v>
      </c>
      <c r="C306" s="1" t="str">
        <f t="shared" si="35"/>
        <v>21:0982</v>
      </c>
      <c r="D306" s="1" t="str">
        <f t="shared" si="36"/>
        <v>21:0001</v>
      </c>
      <c r="E306" t="s">
        <v>1241</v>
      </c>
      <c r="F306" t="s">
        <v>1242</v>
      </c>
      <c r="H306">
        <v>64.186428000000006</v>
      </c>
      <c r="I306">
        <v>-108.80598929999999</v>
      </c>
      <c r="J306" s="1" t="str">
        <f t="shared" si="38"/>
        <v>Till</v>
      </c>
      <c r="K306" s="1" t="str">
        <f t="shared" si="37"/>
        <v>HMC separation (KIDD grouping)</v>
      </c>
      <c r="L306">
        <v>7150</v>
      </c>
      <c r="M306">
        <v>5.5</v>
      </c>
      <c r="N306">
        <v>0</v>
      </c>
      <c r="O306">
        <v>0</v>
      </c>
      <c r="P306">
        <v>2</v>
      </c>
      <c r="Q306">
        <v>2</v>
      </c>
      <c r="R306">
        <v>0</v>
      </c>
      <c r="S306">
        <v>0</v>
      </c>
      <c r="T306">
        <v>1</v>
      </c>
      <c r="W306">
        <v>3</v>
      </c>
    </row>
    <row r="307" spans="1:23" hidden="1" x14ac:dyDescent="0.3">
      <c r="A307" t="s">
        <v>1243</v>
      </c>
      <c r="B307" t="s">
        <v>1244</v>
      </c>
      <c r="C307" s="1" t="str">
        <f t="shared" si="35"/>
        <v>21:0982</v>
      </c>
      <c r="D307" s="1" t="str">
        <f t="shared" si="36"/>
        <v>21:0001</v>
      </c>
      <c r="E307" t="s">
        <v>1245</v>
      </c>
      <c r="F307" t="s">
        <v>1246</v>
      </c>
      <c r="H307">
        <v>64.318048300000001</v>
      </c>
      <c r="I307">
        <v>-108.88693000000001</v>
      </c>
      <c r="J307" s="1" t="str">
        <f t="shared" si="38"/>
        <v>Till</v>
      </c>
      <c r="K307" s="1" t="str">
        <f t="shared" si="37"/>
        <v>HMC separation (KIDD grouping)</v>
      </c>
      <c r="L307">
        <v>7450</v>
      </c>
      <c r="M307">
        <v>4.9000000000000004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4</v>
      </c>
      <c r="W307">
        <v>4</v>
      </c>
    </row>
    <row r="308" spans="1:23" hidden="1" x14ac:dyDescent="0.3">
      <c r="A308" t="s">
        <v>1247</v>
      </c>
      <c r="B308" t="s">
        <v>1248</v>
      </c>
      <c r="C308" s="1" t="str">
        <f t="shared" si="35"/>
        <v>21:0982</v>
      </c>
      <c r="D308" s="1" t="str">
        <f t="shared" si="36"/>
        <v>21:0001</v>
      </c>
      <c r="E308" t="s">
        <v>1249</v>
      </c>
      <c r="F308" t="s">
        <v>1250</v>
      </c>
      <c r="H308">
        <v>64.314281500000007</v>
      </c>
      <c r="I308">
        <v>-108.86922149999999</v>
      </c>
      <c r="J308" s="1" t="str">
        <f t="shared" si="38"/>
        <v>Till</v>
      </c>
      <c r="K308" s="1" t="str">
        <f t="shared" si="37"/>
        <v>HMC separation (KIDD grouping)</v>
      </c>
      <c r="L308">
        <v>5500</v>
      </c>
      <c r="M308">
        <v>2.8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W308">
        <v>0</v>
      </c>
    </row>
    <row r="309" spans="1:23" hidden="1" x14ac:dyDescent="0.3">
      <c r="A309" t="s">
        <v>1251</v>
      </c>
      <c r="B309" t="s">
        <v>1252</v>
      </c>
      <c r="C309" s="1" t="str">
        <f t="shared" si="35"/>
        <v>21:0982</v>
      </c>
      <c r="D309" s="1" t="str">
        <f t="shared" si="36"/>
        <v>21:0001</v>
      </c>
      <c r="E309" t="s">
        <v>1253</v>
      </c>
      <c r="F309" t="s">
        <v>1254</v>
      </c>
      <c r="H309">
        <v>64.193328100000002</v>
      </c>
      <c r="I309">
        <v>-109.31748589999999</v>
      </c>
      <c r="J309" s="1" t="str">
        <f t="shared" si="38"/>
        <v>Till</v>
      </c>
      <c r="K309" s="1" t="str">
        <f t="shared" si="37"/>
        <v>HMC separation (KIDD grouping)</v>
      </c>
      <c r="L309">
        <v>7450</v>
      </c>
      <c r="M309">
        <v>3.4</v>
      </c>
      <c r="N309">
        <v>0</v>
      </c>
      <c r="O309">
        <v>0</v>
      </c>
      <c r="P309">
        <v>1</v>
      </c>
      <c r="Q309">
        <v>1</v>
      </c>
      <c r="R309">
        <v>1</v>
      </c>
      <c r="S309">
        <v>0</v>
      </c>
      <c r="T309">
        <v>6</v>
      </c>
      <c r="W309">
        <v>8</v>
      </c>
    </row>
    <row r="310" spans="1:23" hidden="1" x14ac:dyDescent="0.3">
      <c r="A310" t="s">
        <v>1255</v>
      </c>
      <c r="B310" t="s">
        <v>1256</v>
      </c>
      <c r="C310" s="1" t="str">
        <f t="shared" si="35"/>
        <v>21:0982</v>
      </c>
      <c r="D310" s="1" t="str">
        <f t="shared" si="36"/>
        <v>21:0001</v>
      </c>
      <c r="E310" t="s">
        <v>1257</v>
      </c>
      <c r="F310" t="s">
        <v>1258</v>
      </c>
      <c r="H310">
        <v>64.0688052</v>
      </c>
      <c r="I310">
        <v>-109.34851569999999</v>
      </c>
      <c r="J310" s="1" t="str">
        <f t="shared" si="38"/>
        <v>Till</v>
      </c>
      <c r="K310" s="1" t="str">
        <f t="shared" si="37"/>
        <v>HMC separation (KIDD grouping)</v>
      </c>
      <c r="L310">
        <v>7700</v>
      </c>
      <c r="M310">
        <v>3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W310">
        <v>0</v>
      </c>
    </row>
    <row r="311" spans="1:23" hidden="1" x14ac:dyDescent="0.3">
      <c r="A311" t="s">
        <v>1259</v>
      </c>
      <c r="B311" t="s">
        <v>1260</v>
      </c>
      <c r="C311" s="1" t="str">
        <f t="shared" si="35"/>
        <v>21:0982</v>
      </c>
      <c r="D311" s="1" t="str">
        <f t="shared" si="36"/>
        <v>21:0001</v>
      </c>
      <c r="E311" t="s">
        <v>1261</v>
      </c>
      <c r="F311" t="s">
        <v>1262</v>
      </c>
      <c r="H311">
        <v>64.421893299999994</v>
      </c>
      <c r="I311">
        <v>-108.8927699</v>
      </c>
      <c r="J311" s="1" t="str">
        <f t="shared" si="38"/>
        <v>Till</v>
      </c>
      <c r="K311" s="1" t="str">
        <f t="shared" si="37"/>
        <v>HMC separation (KIDD grouping)</v>
      </c>
      <c r="L311">
        <v>6400</v>
      </c>
      <c r="M311">
        <v>2.7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2</v>
      </c>
      <c r="W311">
        <v>2</v>
      </c>
    </row>
    <row r="312" spans="1:23" hidden="1" x14ac:dyDescent="0.3">
      <c r="A312" t="s">
        <v>1263</v>
      </c>
      <c r="B312" t="s">
        <v>1264</v>
      </c>
      <c r="C312" s="1" t="str">
        <f t="shared" si="35"/>
        <v>21:0982</v>
      </c>
      <c r="D312" s="1" t="str">
        <f t="shared" si="36"/>
        <v>21:0001</v>
      </c>
      <c r="E312" t="s">
        <v>1265</v>
      </c>
      <c r="F312" t="s">
        <v>1266</v>
      </c>
      <c r="H312">
        <v>64.595807300000004</v>
      </c>
      <c r="I312">
        <v>-108.6874694</v>
      </c>
      <c r="J312" s="1" t="str">
        <f>HYPERLINK("https://geochem.nrcan.gc.ca/cdogs/content/kwd/kwd020073_e.htm", "Esker")</f>
        <v>Esker</v>
      </c>
      <c r="K312" s="1" t="str">
        <f t="shared" si="37"/>
        <v>HMC separation (KIDD grouping)</v>
      </c>
      <c r="L312">
        <v>9950</v>
      </c>
      <c r="M312">
        <v>0.4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W312">
        <v>0</v>
      </c>
    </row>
    <row r="313" spans="1:23" hidden="1" x14ac:dyDescent="0.3">
      <c r="A313" t="s">
        <v>1267</v>
      </c>
      <c r="B313" t="s">
        <v>1268</v>
      </c>
      <c r="C313" s="1" t="str">
        <f t="shared" si="35"/>
        <v>21:0982</v>
      </c>
      <c r="D313" s="1" t="str">
        <f t="shared" si="36"/>
        <v>21:0001</v>
      </c>
      <c r="E313" t="s">
        <v>1269</v>
      </c>
      <c r="F313" t="s">
        <v>1270</v>
      </c>
      <c r="H313">
        <v>64.479456900000002</v>
      </c>
      <c r="I313">
        <v>-108.7298978</v>
      </c>
      <c r="J313" s="1" t="str">
        <f t="shared" ref="J313:J344" si="39">HYPERLINK("https://geochem.nrcan.gc.ca/cdogs/content/kwd/kwd020044_e.htm", "Till")</f>
        <v>Till</v>
      </c>
      <c r="K313" s="1" t="str">
        <f t="shared" si="37"/>
        <v>HMC separation (KIDD grouping)</v>
      </c>
      <c r="L313">
        <v>5750</v>
      </c>
      <c r="M313">
        <v>5.6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W313">
        <v>0</v>
      </c>
    </row>
    <row r="314" spans="1:23" hidden="1" x14ac:dyDescent="0.3">
      <c r="A314" t="s">
        <v>1271</v>
      </c>
      <c r="B314" t="s">
        <v>1272</v>
      </c>
      <c r="C314" s="1" t="str">
        <f t="shared" si="35"/>
        <v>21:0982</v>
      </c>
      <c r="D314" s="1" t="str">
        <f t="shared" si="36"/>
        <v>21:0001</v>
      </c>
      <c r="E314" t="s">
        <v>1273</v>
      </c>
      <c r="F314" t="s">
        <v>1274</v>
      </c>
      <c r="H314">
        <v>64.098563799999994</v>
      </c>
      <c r="I314">
        <v>-108.60459640000001</v>
      </c>
      <c r="J314" s="1" t="str">
        <f t="shared" si="39"/>
        <v>Till</v>
      </c>
      <c r="K314" s="1" t="str">
        <f t="shared" si="37"/>
        <v>HMC separation (KIDD grouping)</v>
      </c>
      <c r="L314">
        <v>7850</v>
      </c>
      <c r="M314">
        <v>5.2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2</v>
      </c>
      <c r="W314">
        <v>2</v>
      </c>
    </row>
    <row r="315" spans="1:23" hidden="1" x14ac:dyDescent="0.3">
      <c r="A315" t="s">
        <v>1275</v>
      </c>
      <c r="B315" t="s">
        <v>1276</v>
      </c>
      <c r="C315" s="1" t="str">
        <f t="shared" si="35"/>
        <v>21:0982</v>
      </c>
      <c r="D315" s="1" t="str">
        <f t="shared" si="36"/>
        <v>21:0001</v>
      </c>
      <c r="E315" t="s">
        <v>1277</v>
      </c>
      <c r="F315" t="s">
        <v>1278</v>
      </c>
      <c r="H315">
        <v>64.200336800000002</v>
      </c>
      <c r="I315">
        <v>-108.5238964</v>
      </c>
      <c r="J315" s="1" t="str">
        <f t="shared" si="39"/>
        <v>Till</v>
      </c>
      <c r="K315" s="1" t="str">
        <f t="shared" si="37"/>
        <v>HMC separation (KIDD grouping)</v>
      </c>
      <c r="L315">
        <v>7600</v>
      </c>
      <c r="M315">
        <v>4</v>
      </c>
      <c r="N315">
        <v>0</v>
      </c>
      <c r="O315">
        <v>0</v>
      </c>
      <c r="P315">
        <v>0</v>
      </c>
      <c r="Q315">
        <v>0</v>
      </c>
      <c r="R315">
        <v>4</v>
      </c>
      <c r="S315">
        <v>1</v>
      </c>
      <c r="T315">
        <v>13</v>
      </c>
      <c r="W315">
        <v>18</v>
      </c>
    </row>
    <row r="316" spans="1:23" hidden="1" x14ac:dyDescent="0.3">
      <c r="A316" t="s">
        <v>1279</v>
      </c>
      <c r="B316" t="s">
        <v>1280</v>
      </c>
      <c r="C316" s="1" t="str">
        <f t="shared" si="35"/>
        <v>21:0982</v>
      </c>
      <c r="D316" s="1" t="str">
        <f t="shared" si="36"/>
        <v>21:0001</v>
      </c>
      <c r="E316" t="s">
        <v>1281</v>
      </c>
      <c r="F316" t="s">
        <v>1282</v>
      </c>
      <c r="H316">
        <v>64.277498399999999</v>
      </c>
      <c r="I316">
        <v>-108.3599427</v>
      </c>
      <c r="J316" s="1" t="str">
        <f t="shared" si="39"/>
        <v>Till</v>
      </c>
      <c r="K316" s="1" t="str">
        <f t="shared" si="37"/>
        <v>HMC separation (KIDD grouping)</v>
      </c>
      <c r="L316">
        <v>7500</v>
      </c>
      <c r="M316">
        <v>3.3</v>
      </c>
      <c r="N316">
        <v>0</v>
      </c>
      <c r="O316">
        <v>0</v>
      </c>
      <c r="P316">
        <v>1</v>
      </c>
      <c r="Q316">
        <v>1</v>
      </c>
      <c r="R316">
        <v>0</v>
      </c>
      <c r="S316">
        <v>0</v>
      </c>
      <c r="T316">
        <v>2</v>
      </c>
      <c r="W316">
        <v>3</v>
      </c>
    </row>
    <row r="317" spans="1:23" hidden="1" x14ac:dyDescent="0.3">
      <c r="A317" t="s">
        <v>1283</v>
      </c>
      <c r="B317" t="s">
        <v>1284</v>
      </c>
      <c r="C317" s="1" t="str">
        <f t="shared" ref="C317:C348" si="40">HYPERLINK("https://geochem.nrcan.gc.ca/cdogs/content/bdl/bdl210984_e.htm", "21:0984")</f>
        <v>21:0984</v>
      </c>
      <c r="D317" s="1" t="str">
        <f t="shared" ref="D317:D348" si="41">HYPERLINK("https://geochem.nrcan.gc.ca/cdogs/content/svy/svy210007_e.htm", "21:0007")</f>
        <v>21:0007</v>
      </c>
      <c r="E317" t="s">
        <v>1285</v>
      </c>
      <c r="F317" t="s">
        <v>1286</v>
      </c>
      <c r="H317">
        <v>64.513447600000006</v>
      </c>
      <c r="I317">
        <v>-112.8060578</v>
      </c>
      <c r="J317" s="1" t="str">
        <f t="shared" si="39"/>
        <v>Till</v>
      </c>
      <c r="K317" s="1" t="str">
        <f t="shared" si="37"/>
        <v>HMC separation (KIDD grouping)</v>
      </c>
      <c r="L317">
        <v>7300</v>
      </c>
      <c r="M317">
        <v>7.2</v>
      </c>
      <c r="N317">
        <v>0</v>
      </c>
      <c r="O317">
        <v>8</v>
      </c>
      <c r="P317">
        <v>0</v>
      </c>
      <c r="Q317">
        <v>8</v>
      </c>
      <c r="R317">
        <v>4</v>
      </c>
      <c r="S317">
        <v>0</v>
      </c>
      <c r="T317">
        <v>5</v>
      </c>
      <c r="W317">
        <v>17</v>
      </c>
    </row>
    <row r="318" spans="1:23" hidden="1" x14ac:dyDescent="0.3">
      <c r="A318" t="s">
        <v>1287</v>
      </c>
      <c r="B318" t="s">
        <v>1288</v>
      </c>
      <c r="C318" s="1" t="str">
        <f t="shared" si="40"/>
        <v>21:0984</v>
      </c>
      <c r="D318" s="1" t="str">
        <f t="shared" si="41"/>
        <v>21:0007</v>
      </c>
      <c r="E318" t="s">
        <v>1289</v>
      </c>
      <c r="F318" t="s">
        <v>1290</v>
      </c>
      <c r="H318">
        <v>64.625411400000004</v>
      </c>
      <c r="I318">
        <v>-112.4175063</v>
      </c>
      <c r="J318" s="1" t="str">
        <f t="shared" si="39"/>
        <v>Till</v>
      </c>
      <c r="K318" s="1" t="str">
        <f t="shared" si="37"/>
        <v>HMC separation (KIDD grouping)</v>
      </c>
      <c r="L318">
        <v>7650</v>
      </c>
      <c r="M318">
        <v>3.6</v>
      </c>
      <c r="N318">
        <v>0</v>
      </c>
      <c r="O318">
        <v>8</v>
      </c>
      <c r="P318">
        <v>1</v>
      </c>
      <c r="Q318">
        <v>9</v>
      </c>
      <c r="R318">
        <v>1</v>
      </c>
      <c r="S318">
        <v>0</v>
      </c>
      <c r="T318">
        <v>3</v>
      </c>
      <c r="W318">
        <v>13</v>
      </c>
    </row>
    <row r="319" spans="1:23" hidden="1" x14ac:dyDescent="0.3">
      <c r="A319" t="s">
        <v>1291</v>
      </c>
      <c r="B319" t="s">
        <v>1292</v>
      </c>
      <c r="C319" s="1" t="str">
        <f t="shared" si="40"/>
        <v>21:0984</v>
      </c>
      <c r="D319" s="1" t="str">
        <f t="shared" si="41"/>
        <v>21:0007</v>
      </c>
      <c r="E319" t="s">
        <v>1293</v>
      </c>
      <c r="F319" t="s">
        <v>1294</v>
      </c>
      <c r="H319">
        <v>64.708514800000003</v>
      </c>
      <c r="I319">
        <v>-112.0647996</v>
      </c>
      <c r="J319" s="1" t="str">
        <f t="shared" si="39"/>
        <v>Till</v>
      </c>
      <c r="K319" s="1" t="str">
        <f t="shared" si="37"/>
        <v>HMC separation (KIDD grouping)</v>
      </c>
      <c r="L319">
        <v>6850</v>
      </c>
      <c r="M319">
        <v>3.2</v>
      </c>
      <c r="N319">
        <v>0</v>
      </c>
      <c r="O319">
        <v>2</v>
      </c>
      <c r="P319">
        <v>0</v>
      </c>
      <c r="Q319">
        <v>2</v>
      </c>
      <c r="R319">
        <v>0</v>
      </c>
      <c r="S319">
        <v>0</v>
      </c>
      <c r="T319">
        <v>6</v>
      </c>
      <c r="W319">
        <v>8</v>
      </c>
    </row>
    <row r="320" spans="1:23" hidden="1" x14ac:dyDescent="0.3">
      <c r="A320" t="s">
        <v>1295</v>
      </c>
      <c r="B320" t="s">
        <v>1296</v>
      </c>
      <c r="C320" s="1" t="str">
        <f t="shared" si="40"/>
        <v>21:0984</v>
      </c>
      <c r="D320" s="1" t="str">
        <f t="shared" si="41"/>
        <v>21:0007</v>
      </c>
      <c r="E320" t="s">
        <v>1297</v>
      </c>
      <c r="F320" t="s">
        <v>1298</v>
      </c>
      <c r="H320">
        <v>64.537560900000003</v>
      </c>
      <c r="I320">
        <v>-112.05002349999999</v>
      </c>
      <c r="J320" s="1" t="str">
        <f t="shared" si="39"/>
        <v>Till</v>
      </c>
      <c r="K320" s="1" t="str">
        <f t="shared" ref="K320:K351" si="42">HYPERLINK("https://geochem.nrcan.gc.ca/cdogs/content/kwd/kwd080046_e.htm", "HMC separation (KIDD grouping)")</f>
        <v>HMC separation (KIDD grouping)</v>
      </c>
      <c r="L320">
        <v>7750</v>
      </c>
      <c r="M320">
        <v>2.5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1</v>
      </c>
      <c r="W320">
        <v>1</v>
      </c>
    </row>
    <row r="321" spans="1:23" hidden="1" x14ac:dyDescent="0.3">
      <c r="A321" t="s">
        <v>1299</v>
      </c>
      <c r="B321" t="s">
        <v>1300</v>
      </c>
      <c r="C321" s="1" t="str">
        <f t="shared" si="40"/>
        <v>21:0984</v>
      </c>
      <c r="D321" s="1" t="str">
        <f t="shared" si="41"/>
        <v>21:0007</v>
      </c>
      <c r="E321" t="s">
        <v>1301</v>
      </c>
      <c r="F321" t="s">
        <v>1302</v>
      </c>
      <c r="H321">
        <v>64.604332999999997</v>
      </c>
      <c r="I321">
        <v>-112.899714</v>
      </c>
      <c r="J321" s="1" t="str">
        <f t="shared" si="39"/>
        <v>Till</v>
      </c>
      <c r="K321" s="1" t="str">
        <f t="shared" si="42"/>
        <v>HMC separation (KIDD grouping)</v>
      </c>
      <c r="L321">
        <v>8150</v>
      </c>
      <c r="M321">
        <v>3.6</v>
      </c>
      <c r="N321">
        <v>0</v>
      </c>
      <c r="O321">
        <v>7</v>
      </c>
      <c r="P321">
        <v>1</v>
      </c>
      <c r="Q321">
        <v>8</v>
      </c>
      <c r="R321">
        <v>1</v>
      </c>
      <c r="S321">
        <v>0</v>
      </c>
      <c r="T321">
        <v>25</v>
      </c>
      <c r="W321">
        <v>34</v>
      </c>
    </row>
    <row r="322" spans="1:23" hidden="1" x14ac:dyDescent="0.3">
      <c r="A322" t="s">
        <v>1303</v>
      </c>
      <c r="B322" t="s">
        <v>1304</v>
      </c>
      <c r="C322" s="1" t="str">
        <f t="shared" si="40"/>
        <v>21:0984</v>
      </c>
      <c r="D322" s="1" t="str">
        <f t="shared" si="41"/>
        <v>21:0007</v>
      </c>
      <c r="E322" t="s">
        <v>1305</v>
      </c>
      <c r="F322" t="s">
        <v>1306</v>
      </c>
      <c r="H322">
        <v>64.708667300000002</v>
      </c>
      <c r="I322">
        <v>-112.7465304</v>
      </c>
      <c r="J322" s="1" t="str">
        <f t="shared" si="39"/>
        <v>Till</v>
      </c>
      <c r="K322" s="1" t="str">
        <f t="shared" si="42"/>
        <v>HMC separation (KIDD grouping)</v>
      </c>
      <c r="L322">
        <v>7800</v>
      </c>
      <c r="M322">
        <v>5.2</v>
      </c>
      <c r="N322">
        <v>0</v>
      </c>
      <c r="O322">
        <v>7</v>
      </c>
      <c r="P322">
        <v>1</v>
      </c>
      <c r="Q322">
        <v>8</v>
      </c>
      <c r="R322">
        <v>3</v>
      </c>
      <c r="S322">
        <v>0</v>
      </c>
      <c r="T322">
        <v>3</v>
      </c>
      <c r="W322">
        <v>14</v>
      </c>
    </row>
    <row r="323" spans="1:23" hidden="1" x14ac:dyDescent="0.3">
      <c r="A323" t="s">
        <v>1307</v>
      </c>
      <c r="B323" t="s">
        <v>1308</v>
      </c>
      <c r="C323" s="1" t="str">
        <f t="shared" si="40"/>
        <v>21:0984</v>
      </c>
      <c r="D323" s="1" t="str">
        <f t="shared" si="41"/>
        <v>21:0007</v>
      </c>
      <c r="E323" t="s">
        <v>1309</v>
      </c>
      <c r="F323" t="s">
        <v>1310</v>
      </c>
      <c r="H323">
        <v>64.594296999999997</v>
      </c>
      <c r="I323">
        <v>-112.5882465</v>
      </c>
      <c r="J323" s="1" t="str">
        <f t="shared" si="39"/>
        <v>Till</v>
      </c>
      <c r="K323" s="1" t="str">
        <f t="shared" si="42"/>
        <v>HMC separation (KIDD grouping)</v>
      </c>
      <c r="L323">
        <v>7550</v>
      </c>
      <c r="M323">
        <v>3.2</v>
      </c>
      <c r="N323">
        <v>0</v>
      </c>
      <c r="O323">
        <v>2</v>
      </c>
      <c r="P323">
        <v>0</v>
      </c>
      <c r="Q323">
        <v>2</v>
      </c>
      <c r="R323">
        <v>2</v>
      </c>
      <c r="S323">
        <v>0</v>
      </c>
      <c r="T323">
        <v>3</v>
      </c>
      <c r="W323">
        <v>7</v>
      </c>
    </row>
    <row r="324" spans="1:23" hidden="1" x14ac:dyDescent="0.3">
      <c r="A324" t="s">
        <v>1311</v>
      </c>
      <c r="B324" t="s">
        <v>1312</v>
      </c>
      <c r="C324" s="1" t="str">
        <f t="shared" si="40"/>
        <v>21:0984</v>
      </c>
      <c r="D324" s="1" t="str">
        <f t="shared" si="41"/>
        <v>21:0007</v>
      </c>
      <c r="E324" t="s">
        <v>1313</v>
      </c>
      <c r="F324" t="s">
        <v>1314</v>
      </c>
      <c r="H324">
        <v>64.828267299999993</v>
      </c>
      <c r="I324">
        <v>-112.40194579999999</v>
      </c>
      <c r="J324" s="1" t="str">
        <f t="shared" si="39"/>
        <v>Till</v>
      </c>
      <c r="K324" s="1" t="str">
        <f t="shared" si="42"/>
        <v>HMC separation (KIDD grouping)</v>
      </c>
      <c r="L324">
        <v>6550</v>
      </c>
      <c r="M324">
        <v>4.2</v>
      </c>
      <c r="N324">
        <v>0</v>
      </c>
      <c r="O324">
        <v>2</v>
      </c>
      <c r="P324">
        <v>0</v>
      </c>
      <c r="Q324">
        <v>2</v>
      </c>
      <c r="R324">
        <v>1</v>
      </c>
      <c r="S324">
        <v>0</v>
      </c>
      <c r="T324">
        <v>0</v>
      </c>
      <c r="W324">
        <v>3</v>
      </c>
    </row>
    <row r="325" spans="1:23" hidden="1" x14ac:dyDescent="0.3">
      <c r="A325" t="s">
        <v>1315</v>
      </c>
      <c r="B325" t="s">
        <v>1316</v>
      </c>
      <c r="C325" s="1" t="str">
        <f t="shared" si="40"/>
        <v>21:0984</v>
      </c>
      <c r="D325" s="1" t="str">
        <f t="shared" si="41"/>
        <v>21:0007</v>
      </c>
      <c r="E325" t="s">
        <v>1317</v>
      </c>
      <c r="F325" t="s">
        <v>1318</v>
      </c>
      <c r="H325">
        <v>64.9587176</v>
      </c>
      <c r="I325">
        <v>-112.2230895</v>
      </c>
      <c r="J325" s="1" t="str">
        <f t="shared" si="39"/>
        <v>Till</v>
      </c>
      <c r="K325" s="1" t="str">
        <f t="shared" si="42"/>
        <v>HMC separation (KIDD grouping)</v>
      </c>
      <c r="L325">
        <v>7300</v>
      </c>
      <c r="M325">
        <v>5.5</v>
      </c>
      <c r="N325">
        <v>0</v>
      </c>
      <c r="O325">
        <v>1</v>
      </c>
      <c r="P325">
        <v>6</v>
      </c>
      <c r="Q325">
        <v>7</v>
      </c>
      <c r="R325">
        <v>1</v>
      </c>
      <c r="S325">
        <v>0</v>
      </c>
      <c r="T325">
        <v>8</v>
      </c>
      <c r="W325">
        <v>16</v>
      </c>
    </row>
    <row r="326" spans="1:23" hidden="1" x14ac:dyDescent="0.3">
      <c r="A326" t="s">
        <v>1319</v>
      </c>
      <c r="B326" t="s">
        <v>1320</v>
      </c>
      <c r="C326" s="1" t="str">
        <f t="shared" si="40"/>
        <v>21:0984</v>
      </c>
      <c r="D326" s="1" t="str">
        <f t="shared" si="41"/>
        <v>21:0007</v>
      </c>
      <c r="E326" t="s">
        <v>1321</v>
      </c>
      <c r="F326" t="s">
        <v>1322</v>
      </c>
      <c r="H326">
        <v>64.877877699999999</v>
      </c>
      <c r="I326">
        <v>-112.21428179999999</v>
      </c>
      <c r="J326" s="1" t="str">
        <f t="shared" si="39"/>
        <v>Till</v>
      </c>
      <c r="K326" s="1" t="str">
        <f t="shared" si="42"/>
        <v>HMC separation (KIDD grouping)</v>
      </c>
      <c r="L326">
        <v>5600</v>
      </c>
      <c r="M326">
        <v>3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W326">
        <v>0</v>
      </c>
    </row>
    <row r="327" spans="1:23" hidden="1" x14ac:dyDescent="0.3">
      <c r="A327" t="s">
        <v>1323</v>
      </c>
      <c r="B327" t="s">
        <v>1324</v>
      </c>
      <c r="C327" s="1" t="str">
        <f t="shared" si="40"/>
        <v>21:0984</v>
      </c>
      <c r="D327" s="1" t="str">
        <f t="shared" si="41"/>
        <v>21:0007</v>
      </c>
      <c r="E327" t="s">
        <v>1325</v>
      </c>
      <c r="F327" t="s">
        <v>1326</v>
      </c>
      <c r="H327">
        <v>64.783719399999995</v>
      </c>
      <c r="I327">
        <v>-112.5777844</v>
      </c>
      <c r="J327" s="1" t="str">
        <f t="shared" si="39"/>
        <v>Till</v>
      </c>
      <c r="K327" s="1" t="str">
        <f t="shared" si="42"/>
        <v>HMC separation (KIDD grouping)</v>
      </c>
      <c r="L327">
        <v>7600</v>
      </c>
      <c r="M327">
        <v>3.2</v>
      </c>
      <c r="N327">
        <v>0</v>
      </c>
      <c r="O327">
        <v>6</v>
      </c>
      <c r="P327">
        <v>5</v>
      </c>
      <c r="Q327">
        <v>11</v>
      </c>
      <c r="R327">
        <v>0</v>
      </c>
      <c r="S327">
        <v>0</v>
      </c>
      <c r="T327">
        <v>5</v>
      </c>
      <c r="W327">
        <v>16</v>
      </c>
    </row>
    <row r="328" spans="1:23" hidden="1" x14ac:dyDescent="0.3">
      <c r="A328" t="s">
        <v>1327</v>
      </c>
      <c r="B328" t="s">
        <v>1328</v>
      </c>
      <c r="C328" s="1" t="str">
        <f t="shared" si="40"/>
        <v>21:0984</v>
      </c>
      <c r="D328" s="1" t="str">
        <f t="shared" si="41"/>
        <v>21:0007</v>
      </c>
      <c r="E328" t="s">
        <v>1329</v>
      </c>
      <c r="F328" t="s">
        <v>1330</v>
      </c>
      <c r="H328">
        <v>64.948928800000004</v>
      </c>
      <c r="I328">
        <v>-112.56552619999999</v>
      </c>
      <c r="J328" s="1" t="str">
        <f t="shared" si="39"/>
        <v>Till</v>
      </c>
      <c r="K328" s="1" t="str">
        <f t="shared" si="42"/>
        <v>HMC separation (KIDD grouping)</v>
      </c>
      <c r="L328">
        <v>7600</v>
      </c>
      <c r="M328">
        <v>3.3</v>
      </c>
      <c r="N328">
        <v>0</v>
      </c>
      <c r="O328">
        <v>3</v>
      </c>
      <c r="P328">
        <v>2</v>
      </c>
      <c r="Q328">
        <v>5</v>
      </c>
      <c r="R328">
        <v>0</v>
      </c>
      <c r="S328">
        <v>0</v>
      </c>
      <c r="T328">
        <v>6</v>
      </c>
      <c r="W328">
        <v>11</v>
      </c>
    </row>
    <row r="329" spans="1:23" hidden="1" x14ac:dyDescent="0.3">
      <c r="A329" t="s">
        <v>1331</v>
      </c>
      <c r="B329" t="s">
        <v>1332</v>
      </c>
      <c r="C329" s="1" t="str">
        <f t="shared" si="40"/>
        <v>21:0984</v>
      </c>
      <c r="D329" s="1" t="str">
        <f t="shared" si="41"/>
        <v>21:0007</v>
      </c>
      <c r="E329" t="s">
        <v>1333</v>
      </c>
      <c r="F329" t="s">
        <v>1334</v>
      </c>
      <c r="H329">
        <v>64.892183399999993</v>
      </c>
      <c r="I329">
        <v>-112.89288310000001</v>
      </c>
      <c r="J329" s="1" t="str">
        <f t="shared" si="39"/>
        <v>Till</v>
      </c>
      <c r="K329" s="1" t="str">
        <f t="shared" si="42"/>
        <v>HMC separation (KIDD grouping)</v>
      </c>
      <c r="L329">
        <v>6800</v>
      </c>
      <c r="M329">
        <v>4.5999999999999996</v>
      </c>
      <c r="N329">
        <v>0</v>
      </c>
      <c r="O329">
        <v>0</v>
      </c>
      <c r="P329">
        <v>6</v>
      </c>
      <c r="Q329">
        <v>6</v>
      </c>
      <c r="R329">
        <v>0</v>
      </c>
      <c r="S329">
        <v>0</v>
      </c>
      <c r="T329">
        <v>0</v>
      </c>
      <c r="W329">
        <v>6</v>
      </c>
    </row>
    <row r="330" spans="1:23" hidden="1" x14ac:dyDescent="0.3">
      <c r="A330" t="s">
        <v>1335</v>
      </c>
      <c r="B330" t="s">
        <v>1336</v>
      </c>
      <c r="C330" s="1" t="str">
        <f t="shared" si="40"/>
        <v>21:0984</v>
      </c>
      <c r="D330" s="1" t="str">
        <f t="shared" si="41"/>
        <v>21:0007</v>
      </c>
      <c r="E330" t="s">
        <v>1337</v>
      </c>
      <c r="F330" t="s">
        <v>1338</v>
      </c>
      <c r="H330">
        <v>64.462999300000007</v>
      </c>
      <c r="I330">
        <v>-112.2656516</v>
      </c>
      <c r="J330" s="1" t="str">
        <f t="shared" si="39"/>
        <v>Till</v>
      </c>
      <c r="K330" s="1" t="str">
        <f t="shared" si="42"/>
        <v>HMC separation (KIDD grouping)</v>
      </c>
      <c r="L330">
        <v>7450</v>
      </c>
      <c r="M330">
        <v>2.1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1</v>
      </c>
      <c r="W330">
        <v>1</v>
      </c>
    </row>
    <row r="331" spans="1:23" hidden="1" x14ac:dyDescent="0.3">
      <c r="A331" t="s">
        <v>1339</v>
      </c>
      <c r="B331" t="s">
        <v>1340</v>
      </c>
      <c r="C331" s="1" t="str">
        <f t="shared" si="40"/>
        <v>21:0984</v>
      </c>
      <c r="D331" s="1" t="str">
        <f t="shared" si="41"/>
        <v>21:0007</v>
      </c>
      <c r="E331" t="s">
        <v>1341</v>
      </c>
      <c r="F331" t="s">
        <v>1342</v>
      </c>
      <c r="H331">
        <v>64.339708599999994</v>
      </c>
      <c r="I331">
        <v>-112.08450070000001</v>
      </c>
      <c r="J331" s="1" t="str">
        <f t="shared" si="39"/>
        <v>Till</v>
      </c>
      <c r="K331" s="1" t="str">
        <f t="shared" si="42"/>
        <v>HMC separation (KIDD grouping)</v>
      </c>
      <c r="L331">
        <v>8450</v>
      </c>
      <c r="M331">
        <v>1.5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W331">
        <v>0</v>
      </c>
    </row>
    <row r="332" spans="1:23" hidden="1" x14ac:dyDescent="0.3">
      <c r="A332" t="s">
        <v>1343</v>
      </c>
      <c r="B332" t="s">
        <v>1344</v>
      </c>
      <c r="C332" s="1" t="str">
        <f t="shared" si="40"/>
        <v>21:0984</v>
      </c>
      <c r="D332" s="1" t="str">
        <f t="shared" si="41"/>
        <v>21:0007</v>
      </c>
      <c r="E332" t="s">
        <v>1345</v>
      </c>
      <c r="F332" t="s">
        <v>1346</v>
      </c>
      <c r="H332">
        <v>64.343129000000005</v>
      </c>
      <c r="I332">
        <v>-112.38657910000001</v>
      </c>
      <c r="J332" s="1" t="str">
        <f t="shared" si="39"/>
        <v>Till</v>
      </c>
      <c r="K332" s="1" t="str">
        <f t="shared" si="42"/>
        <v>HMC separation (KIDD grouping)</v>
      </c>
      <c r="L332">
        <v>8500</v>
      </c>
      <c r="M332">
        <v>2.1</v>
      </c>
      <c r="N332">
        <v>0</v>
      </c>
      <c r="O332">
        <v>2</v>
      </c>
      <c r="P332">
        <v>2</v>
      </c>
      <c r="Q332">
        <v>4</v>
      </c>
      <c r="R332">
        <v>0</v>
      </c>
      <c r="S332">
        <v>0</v>
      </c>
      <c r="T332">
        <v>1</v>
      </c>
      <c r="W332">
        <v>5</v>
      </c>
    </row>
    <row r="333" spans="1:23" hidden="1" x14ac:dyDescent="0.3">
      <c r="A333" t="s">
        <v>1347</v>
      </c>
      <c r="B333" t="s">
        <v>1348</v>
      </c>
      <c r="C333" s="1" t="str">
        <f t="shared" si="40"/>
        <v>21:0984</v>
      </c>
      <c r="D333" s="1" t="str">
        <f t="shared" si="41"/>
        <v>21:0007</v>
      </c>
      <c r="E333" t="s">
        <v>1349</v>
      </c>
      <c r="F333" t="s">
        <v>1350</v>
      </c>
      <c r="H333">
        <v>64.4706197</v>
      </c>
      <c r="I333">
        <v>-112.57837189999999</v>
      </c>
      <c r="J333" s="1" t="str">
        <f t="shared" si="39"/>
        <v>Till</v>
      </c>
      <c r="K333" s="1" t="str">
        <f t="shared" si="42"/>
        <v>HMC separation (KIDD grouping)</v>
      </c>
      <c r="L333">
        <v>6950</v>
      </c>
      <c r="M333">
        <v>3.5</v>
      </c>
      <c r="N333">
        <v>0</v>
      </c>
      <c r="O333">
        <v>4</v>
      </c>
      <c r="P333">
        <v>6</v>
      </c>
      <c r="Q333">
        <v>10</v>
      </c>
      <c r="R333">
        <v>1</v>
      </c>
      <c r="S333">
        <v>0</v>
      </c>
      <c r="T333">
        <v>0</v>
      </c>
      <c r="W333">
        <v>11</v>
      </c>
    </row>
    <row r="334" spans="1:23" hidden="1" x14ac:dyDescent="0.3">
      <c r="A334" t="s">
        <v>1351</v>
      </c>
      <c r="B334" t="s">
        <v>1352</v>
      </c>
      <c r="C334" s="1" t="str">
        <f t="shared" si="40"/>
        <v>21:0984</v>
      </c>
      <c r="D334" s="1" t="str">
        <f t="shared" si="41"/>
        <v>21:0007</v>
      </c>
      <c r="E334" t="s">
        <v>1353</v>
      </c>
      <c r="F334" t="s">
        <v>1354</v>
      </c>
      <c r="H334">
        <v>64.313922399999996</v>
      </c>
      <c r="I334">
        <v>-112.5922405</v>
      </c>
      <c r="J334" s="1" t="str">
        <f t="shared" si="39"/>
        <v>Till</v>
      </c>
      <c r="K334" s="1" t="str">
        <f t="shared" si="42"/>
        <v>HMC separation (KIDD grouping)</v>
      </c>
      <c r="L334">
        <v>7300</v>
      </c>
      <c r="M334">
        <v>4.5999999999999996</v>
      </c>
      <c r="N334">
        <v>0</v>
      </c>
      <c r="O334">
        <v>3</v>
      </c>
      <c r="P334">
        <v>5</v>
      </c>
      <c r="Q334">
        <v>8</v>
      </c>
      <c r="R334">
        <v>0</v>
      </c>
      <c r="S334">
        <v>0</v>
      </c>
      <c r="T334">
        <v>0</v>
      </c>
      <c r="W334">
        <v>8</v>
      </c>
    </row>
    <row r="335" spans="1:23" hidden="1" x14ac:dyDescent="0.3">
      <c r="A335" t="s">
        <v>1355</v>
      </c>
      <c r="B335" t="s">
        <v>1356</v>
      </c>
      <c r="C335" s="1" t="str">
        <f t="shared" si="40"/>
        <v>21:0984</v>
      </c>
      <c r="D335" s="1" t="str">
        <f t="shared" si="41"/>
        <v>21:0007</v>
      </c>
      <c r="E335" t="s">
        <v>1357</v>
      </c>
      <c r="F335" t="s">
        <v>1358</v>
      </c>
      <c r="H335">
        <v>64.379087499999997</v>
      </c>
      <c r="I335">
        <v>-112.872765</v>
      </c>
      <c r="J335" s="1" t="str">
        <f t="shared" si="39"/>
        <v>Till</v>
      </c>
      <c r="K335" s="1" t="str">
        <f t="shared" si="42"/>
        <v>HMC separation (KIDD grouping)</v>
      </c>
      <c r="L335">
        <v>8300</v>
      </c>
      <c r="M335">
        <v>3.6</v>
      </c>
      <c r="N335">
        <v>0</v>
      </c>
      <c r="O335">
        <v>2</v>
      </c>
      <c r="P335">
        <v>3</v>
      </c>
      <c r="Q335">
        <v>5</v>
      </c>
      <c r="R335">
        <v>0</v>
      </c>
      <c r="S335">
        <v>0</v>
      </c>
      <c r="T335">
        <v>2</v>
      </c>
      <c r="W335">
        <v>7</v>
      </c>
    </row>
    <row r="336" spans="1:23" hidden="1" x14ac:dyDescent="0.3">
      <c r="A336" t="s">
        <v>1359</v>
      </c>
      <c r="B336" t="s">
        <v>1360</v>
      </c>
      <c r="C336" s="1" t="str">
        <f t="shared" si="40"/>
        <v>21:0984</v>
      </c>
      <c r="D336" s="1" t="str">
        <f t="shared" si="41"/>
        <v>21:0007</v>
      </c>
      <c r="E336" t="s">
        <v>1361</v>
      </c>
      <c r="F336" t="s">
        <v>1362</v>
      </c>
      <c r="H336">
        <v>64.226772100000005</v>
      </c>
      <c r="I336">
        <v>-112.4257178</v>
      </c>
      <c r="J336" s="1" t="str">
        <f t="shared" si="39"/>
        <v>Till</v>
      </c>
      <c r="K336" s="1" t="str">
        <f t="shared" si="42"/>
        <v>HMC separation (KIDD grouping)</v>
      </c>
      <c r="L336">
        <v>8150</v>
      </c>
      <c r="M336">
        <v>4.4000000000000004</v>
      </c>
      <c r="N336">
        <v>0</v>
      </c>
      <c r="O336">
        <v>1</v>
      </c>
      <c r="P336">
        <v>5</v>
      </c>
      <c r="Q336">
        <v>6</v>
      </c>
      <c r="R336">
        <v>0</v>
      </c>
      <c r="S336">
        <v>0</v>
      </c>
      <c r="T336">
        <v>4</v>
      </c>
      <c r="W336">
        <v>10</v>
      </c>
    </row>
    <row r="337" spans="1:23" hidden="1" x14ac:dyDescent="0.3">
      <c r="A337" t="s">
        <v>1363</v>
      </c>
      <c r="B337" t="s">
        <v>1364</v>
      </c>
      <c r="C337" s="1" t="str">
        <f t="shared" si="40"/>
        <v>21:0984</v>
      </c>
      <c r="D337" s="1" t="str">
        <f t="shared" si="41"/>
        <v>21:0007</v>
      </c>
      <c r="E337" t="s">
        <v>1365</v>
      </c>
      <c r="F337" t="s">
        <v>1366</v>
      </c>
      <c r="H337">
        <v>64.040198700000005</v>
      </c>
      <c r="I337">
        <v>-112.0906988</v>
      </c>
      <c r="J337" s="1" t="str">
        <f t="shared" si="39"/>
        <v>Till</v>
      </c>
      <c r="K337" s="1" t="str">
        <f t="shared" si="42"/>
        <v>HMC separation (KIDD grouping)</v>
      </c>
      <c r="L337">
        <v>8700</v>
      </c>
      <c r="M337">
        <v>3.1</v>
      </c>
      <c r="N337">
        <v>0</v>
      </c>
      <c r="O337">
        <v>0</v>
      </c>
      <c r="P337">
        <v>2</v>
      </c>
      <c r="Q337">
        <v>2</v>
      </c>
      <c r="R337">
        <v>0</v>
      </c>
      <c r="S337">
        <v>0</v>
      </c>
      <c r="T337">
        <v>1</v>
      </c>
      <c r="W337">
        <v>3</v>
      </c>
    </row>
    <row r="338" spans="1:23" hidden="1" x14ac:dyDescent="0.3">
      <c r="A338" t="s">
        <v>1367</v>
      </c>
      <c r="B338" t="s">
        <v>1368</v>
      </c>
      <c r="C338" s="1" t="str">
        <f t="shared" si="40"/>
        <v>21:0984</v>
      </c>
      <c r="D338" s="1" t="str">
        <f t="shared" si="41"/>
        <v>21:0007</v>
      </c>
      <c r="E338" t="s">
        <v>1369</v>
      </c>
      <c r="F338" t="s">
        <v>1370</v>
      </c>
      <c r="H338">
        <v>64.131070300000005</v>
      </c>
      <c r="I338">
        <v>-112.3833784</v>
      </c>
      <c r="J338" s="1" t="str">
        <f t="shared" si="39"/>
        <v>Till</v>
      </c>
      <c r="K338" s="1" t="str">
        <f t="shared" si="42"/>
        <v>HMC separation (KIDD grouping)</v>
      </c>
      <c r="L338">
        <v>8350</v>
      </c>
      <c r="M338">
        <v>6.4</v>
      </c>
      <c r="N338">
        <v>0</v>
      </c>
      <c r="O338">
        <v>1</v>
      </c>
      <c r="P338">
        <v>0</v>
      </c>
      <c r="Q338">
        <v>1</v>
      </c>
      <c r="R338">
        <v>0</v>
      </c>
      <c r="S338">
        <v>0</v>
      </c>
      <c r="T338">
        <v>3</v>
      </c>
      <c r="W338">
        <v>4</v>
      </c>
    </row>
    <row r="339" spans="1:23" hidden="1" x14ac:dyDescent="0.3">
      <c r="A339" t="s">
        <v>1371</v>
      </c>
      <c r="B339" t="s">
        <v>1372</v>
      </c>
      <c r="C339" s="1" t="str">
        <f t="shared" si="40"/>
        <v>21:0984</v>
      </c>
      <c r="D339" s="1" t="str">
        <f t="shared" si="41"/>
        <v>21:0007</v>
      </c>
      <c r="E339" t="s">
        <v>1373</v>
      </c>
      <c r="F339" t="s">
        <v>1374</v>
      </c>
      <c r="H339">
        <v>64.049690799999993</v>
      </c>
      <c r="I339">
        <v>-112.74145830000001</v>
      </c>
      <c r="J339" s="1" t="str">
        <f t="shared" si="39"/>
        <v>Till</v>
      </c>
      <c r="K339" s="1" t="str">
        <f t="shared" si="42"/>
        <v>HMC separation (KIDD grouping)</v>
      </c>
      <c r="L339">
        <v>8700</v>
      </c>
      <c r="M339">
        <v>4.8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W339">
        <v>0</v>
      </c>
    </row>
    <row r="340" spans="1:23" hidden="1" x14ac:dyDescent="0.3">
      <c r="A340" t="s">
        <v>1375</v>
      </c>
      <c r="B340" t="s">
        <v>1376</v>
      </c>
      <c r="C340" s="1" t="str">
        <f t="shared" si="40"/>
        <v>21:0984</v>
      </c>
      <c r="D340" s="1" t="str">
        <f t="shared" si="41"/>
        <v>21:0007</v>
      </c>
      <c r="E340" t="s">
        <v>1377</v>
      </c>
      <c r="F340" t="s">
        <v>1378</v>
      </c>
      <c r="H340">
        <v>64.229197099999993</v>
      </c>
      <c r="I340">
        <v>-112.7418904</v>
      </c>
      <c r="J340" s="1" t="str">
        <f t="shared" si="39"/>
        <v>Till</v>
      </c>
      <c r="K340" s="1" t="str">
        <f t="shared" si="42"/>
        <v>HMC separation (KIDD grouping)</v>
      </c>
      <c r="L340">
        <v>8300</v>
      </c>
      <c r="M340">
        <v>5.8</v>
      </c>
      <c r="N340">
        <v>0</v>
      </c>
      <c r="O340">
        <v>5</v>
      </c>
      <c r="P340">
        <v>2</v>
      </c>
      <c r="Q340">
        <v>7</v>
      </c>
      <c r="R340">
        <v>1</v>
      </c>
      <c r="S340">
        <v>0</v>
      </c>
      <c r="T340">
        <v>5</v>
      </c>
      <c r="W340">
        <v>13</v>
      </c>
    </row>
    <row r="341" spans="1:23" hidden="1" x14ac:dyDescent="0.3">
      <c r="A341" t="s">
        <v>1379</v>
      </c>
      <c r="B341" t="s">
        <v>1380</v>
      </c>
      <c r="C341" s="1" t="str">
        <f t="shared" si="40"/>
        <v>21:0984</v>
      </c>
      <c r="D341" s="1" t="str">
        <f t="shared" si="41"/>
        <v>21:0007</v>
      </c>
      <c r="E341" t="s">
        <v>1381</v>
      </c>
      <c r="F341" t="s">
        <v>1382</v>
      </c>
      <c r="H341">
        <v>64.195238000000003</v>
      </c>
      <c r="I341">
        <v>-112.9188139</v>
      </c>
      <c r="J341" s="1" t="str">
        <f t="shared" si="39"/>
        <v>Till</v>
      </c>
      <c r="K341" s="1" t="str">
        <f t="shared" si="42"/>
        <v>HMC separation (KIDD grouping)</v>
      </c>
      <c r="L341">
        <v>8200</v>
      </c>
      <c r="M341">
        <v>5.8</v>
      </c>
      <c r="N341">
        <v>0</v>
      </c>
      <c r="O341">
        <v>1</v>
      </c>
      <c r="P341">
        <v>0</v>
      </c>
      <c r="Q341">
        <v>1</v>
      </c>
      <c r="R341">
        <v>0</v>
      </c>
      <c r="S341">
        <v>0</v>
      </c>
      <c r="T341">
        <v>0</v>
      </c>
      <c r="W341">
        <v>1</v>
      </c>
    </row>
    <row r="342" spans="1:23" hidden="1" x14ac:dyDescent="0.3">
      <c r="A342" t="s">
        <v>1383</v>
      </c>
      <c r="B342" t="s">
        <v>1384</v>
      </c>
      <c r="C342" s="1" t="str">
        <f t="shared" si="40"/>
        <v>21:0984</v>
      </c>
      <c r="D342" s="1" t="str">
        <f t="shared" si="41"/>
        <v>21:0007</v>
      </c>
      <c r="E342" t="s">
        <v>1385</v>
      </c>
      <c r="F342" t="s">
        <v>1386</v>
      </c>
      <c r="H342">
        <v>64.837944199999995</v>
      </c>
      <c r="I342">
        <v>-113.38373199999999</v>
      </c>
      <c r="J342" s="1" t="str">
        <f t="shared" si="39"/>
        <v>Till</v>
      </c>
      <c r="K342" s="1" t="str">
        <f t="shared" si="42"/>
        <v>HMC separation (KIDD grouping)</v>
      </c>
      <c r="L342">
        <v>8650</v>
      </c>
      <c r="M342">
        <v>4.5</v>
      </c>
      <c r="N342">
        <v>0</v>
      </c>
      <c r="O342">
        <v>3</v>
      </c>
      <c r="P342">
        <v>3</v>
      </c>
      <c r="Q342">
        <v>6</v>
      </c>
      <c r="R342">
        <v>1</v>
      </c>
      <c r="S342">
        <v>0</v>
      </c>
      <c r="T342">
        <v>2</v>
      </c>
      <c r="W342">
        <v>9</v>
      </c>
    </row>
    <row r="343" spans="1:23" hidden="1" x14ac:dyDescent="0.3">
      <c r="A343" t="s">
        <v>1387</v>
      </c>
      <c r="B343" t="s">
        <v>1388</v>
      </c>
      <c r="C343" s="1" t="str">
        <f t="shared" si="40"/>
        <v>21:0984</v>
      </c>
      <c r="D343" s="1" t="str">
        <f t="shared" si="41"/>
        <v>21:0007</v>
      </c>
      <c r="E343" t="s">
        <v>1389</v>
      </c>
      <c r="F343" t="s">
        <v>1390</v>
      </c>
      <c r="H343">
        <v>64.961751300000003</v>
      </c>
      <c r="I343">
        <v>-113.2183239</v>
      </c>
      <c r="J343" s="1" t="str">
        <f t="shared" si="39"/>
        <v>Till</v>
      </c>
      <c r="K343" s="1" t="str">
        <f t="shared" si="42"/>
        <v>HMC separation (KIDD grouping)</v>
      </c>
      <c r="L343">
        <v>8100</v>
      </c>
      <c r="M343">
        <v>6.7</v>
      </c>
      <c r="N343">
        <v>0</v>
      </c>
      <c r="O343">
        <v>3</v>
      </c>
      <c r="P343">
        <v>0</v>
      </c>
      <c r="Q343">
        <v>3</v>
      </c>
      <c r="R343">
        <v>0</v>
      </c>
      <c r="S343">
        <v>0</v>
      </c>
      <c r="T343">
        <v>0</v>
      </c>
      <c r="W343">
        <v>3</v>
      </c>
    </row>
    <row r="344" spans="1:23" hidden="1" x14ac:dyDescent="0.3">
      <c r="A344" t="s">
        <v>1391</v>
      </c>
      <c r="B344" t="s">
        <v>1392</v>
      </c>
      <c r="C344" s="1" t="str">
        <f t="shared" si="40"/>
        <v>21:0984</v>
      </c>
      <c r="D344" s="1" t="str">
        <f t="shared" si="41"/>
        <v>21:0007</v>
      </c>
      <c r="E344" t="s">
        <v>1393</v>
      </c>
      <c r="F344" t="s">
        <v>1394</v>
      </c>
      <c r="H344">
        <v>64.832520200000005</v>
      </c>
      <c r="I344">
        <v>-113.12207479999999</v>
      </c>
      <c r="J344" s="1" t="str">
        <f t="shared" si="39"/>
        <v>Till</v>
      </c>
      <c r="K344" s="1" t="str">
        <f t="shared" si="42"/>
        <v>HMC separation (KIDD grouping)</v>
      </c>
      <c r="L344">
        <v>7800</v>
      </c>
      <c r="M344">
        <v>6.1</v>
      </c>
      <c r="N344">
        <v>0</v>
      </c>
      <c r="O344">
        <v>5</v>
      </c>
      <c r="P344">
        <v>0</v>
      </c>
      <c r="Q344">
        <v>5</v>
      </c>
      <c r="R344">
        <v>1</v>
      </c>
      <c r="S344">
        <v>0</v>
      </c>
      <c r="T344">
        <v>0</v>
      </c>
      <c r="W344">
        <v>6</v>
      </c>
    </row>
    <row r="345" spans="1:23" hidden="1" x14ac:dyDescent="0.3">
      <c r="A345" t="s">
        <v>1395</v>
      </c>
      <c r="B345" t="s">
        <v>1396</v>
      </c>
      <c r="C345" s="1" t="str">
        <f t="shared" si="40"/>
        <v>21:0984</v>
      </c>
      <c r="D345" s="1" t="str">
        <f t="shared" si="41"/>
        <v>21:0007</v>
      </c>
      <c r="E345" t="s">
        <v>1397</v>
      </c>
      <c r="F345" t="s">
        <v>1398</v>
      </c>
      <c r="H345">
        <v>64.565164899999999</v>
      </c>
      <c r="I345">
        <v>-113.0986044</v>
      </c>
      <c r="J345" s="1" t="str">
        <f t="shared" ref="J345:J376" si="43">HYPERLINK("https://geochem.nrcan.gc.ca/cdogs/content/kwd/kwd020044_e.htm", "Till")</f>
        <v>Till</v>
      </c>
      <c r="K345" s="1" t="str">
        <f t="shared" si="42"/>
        <v>HMC separation (KIDD grouping)</v>
      </c>
      <c r="L345">
        <v>4950</v>
      </c>
      <c r="M345">
        <v>11.2</v>
      </c>
      <c r="N345">
        <v>0</v>
      </c>
      <c r="O345">
        <v>4</v>
      </c>
      <c r="P345">
        <v>1</v>
      </c>
      <c r="Q345">
        <v>5</v>
      </c>
      <c r="R345">
        <v>0</v>
      </c>
      <c r="S345">
        <v>0</v>
      </c>
      <c r="T345">
        <v>0</v>
      </c>
      <c r="W345">
        <v>5</v>
      </c>
    </row>
    <row r="346" spans="1:23" hidden="1" x14ac:dyDescent="0.3">
      <c r="A346" t="s">
        <v>1399</v>
      </c>
      <c r="B346" t="s">
        <v>1400</v>
      </c>
      <c r="C346" s="1" t="str">
        <f t="shared" si="40"/>
        <v>21:0984</v>
      </c>
      <c r="D346" s="1" t="str">
        <f t="shared" si="41"/>
        <v>21:0007</v>
      </c>
      <c r="E346" t="s">
        <v>1401</v>
      </c>
      <c r="F346" t="s">
        <v>1402</v>
      </c>
      <c r="H346">
        <v>64.712883099999999</v>
      </c>
      <c r="I346">
        <v>-113.1132461</v>
      </c>
      <c r="J346" s="1" t="str">
        <f t="shared" si="43"/>
        <v>Till</v>
      </c>
      <c r="K346" s="1" t="str">
        <f t="shared" si="42"/>
        <v>HMC separation (KIDD grouping)</v>
      </c>
      <c r="L346">
        <v>7750</v>
      </c>
      <c r="M346">
        <v>6</v>
      </c>
      <c r="N346">
        <v>0</v>
      </c>
      <c r="O346">
        <v>5</v>
      </c>
      <c r="P346">
        <v>0</v>
      </c>
      <c r="Q346">
        <v>5</v>
      </c>
      <c r="R346">
        <v>1</v>
      </c>
      <c r="S346">
        <v>0</v>
      </c>
      <c r="T346">
        <v>7</v>
      </c>
      <c r="W346">
        <v>13</v>
      </c>
    </row>
    <row r="347" spans="1:23" hidden="1" x14ac:dyDescent="0.3">
      <c r="A347" t="s">
        <v>1403</v>
      </c>
      <c r="B347" t="s">
        <v>1404</v>
      </c>
      <c r="C347" s="1" t="str">
        <f t="shared" si="40"/>
        <v>21:0984</v>
      </c>
      <c r="D347" s="1" t="str">
        <f t="shared" si="41"/>
        <v>21:0007</v>
      </c>
      <c r="E347" t="s">
        <v>1405</v>
      </c>
      <c r="F347" t="s">
        <v>1406</v>
      </c>
      <c r="H347">
        <v>64.644791999999995</v>
      </c>
      <c r="I347">
        <v>-113.42323089999999</v>
      </c>
      <c r="J347" s="1" t="str">
        <f t="shared" si="43"/>
        <v>Till</v>
      </c>
      <c r="K347" s="1" t="str">
        <f t="shared" si="42"/>
        <v>HMC separation (KIDD grouping)</v>
      </c>
      <c r="L347">
        <v>8050</v>
      </c>
      <c r="M347">
        <v>6.6</v>
      </c>
      <c r="N347">
        <v>0</v>
      </c>
      <c r="O347">
        <v>2</v>
      </c>
      <c r="P347">
        <v>1</v>
      </c>
      <c r="Q347">
        <v>3</v>
      </c>
      <c r="R347">
        <v>0</v>
      </c>
      <c r="S347">
        <v>0</v>
      </c>
      <c r="T347">
        <v>5</v>
      </c>
      <c r="W347">
        <v>8</v>
      </c>
    </row>
    <row r="348" spans="1:23" hidden="1" x14ac:dyDescent="0.3">
      <c r="A348" t="s">
        <v>1407</v>
      </c>
      <c r="B348" t="s">
        <v>1408</v>
      </c>
      <c r="C348" s="1" t="str">
        <f t="shared" si="40"/>
        <v>21:0984</v>
      </c>
      <c r="D348" s="1" t="str">
        <f t="shared" si="41"/>
        <v>21:0007</v>
      </c>
      <c r="E348" t="s">
        <v>1409</v>
      </c>
      <c r="F348" t="s">
        <v>1410</v>
      </c>
      <c r="H348">
        <v>64.470600399999995</v>
      </c>
      <c r="I348">
        <v>-113.24439750000001</v>
      </c>
      <c r="J348" s="1" t="str">
        <f t="shared" si="43"/>
        <v>Till</v>
      </c>
      <c r="K348" s="1" t="str">
        <f t="shared" si="42"/>
        <v>HMC separation (KIDD grouping)</v>
      </c>
      <c r="L348">
        <v>8800</v>
      </c>
      <c r="M348">
        <v>8.1999999999999993</v>
      </c>
      <c r="N348">
        <v>0</v>
      </c>
      <c r="O348">
        <v>8</v>
      </c>
      <c r="P348">
        <v>0</v>
      </c>
      <c r="Q348">
        <v>8</v>
      </c>
      <c r="R348">
        <v>0</v>
      </c>
      <c r="S348">
        <v>0</v>
      </c>
      <c r="T348">
        <v>0</v>
      </c>
      <c r="W348">
        <v>8</v>
      </c>
    </row>
    <row r="349" spans="1:23" hidden="1" x14ac:dyDescent="0.3">
      <c r="A349" t="s">
        <v>1411</v>
      </c>
      <c r="B349" t="s">
        <v>1412</v>
      </c>
      <c r="C349" s="1" t="str">
        <f t="shared" ref="C349:C365" si="44">HYPERLINK("https://geochem.nrcan.gc.ca/cdogs/content/bdl/bdl210984_e.htm", "21:0984")</f>
        <v>21:0984</v>
      </c>
      <c r="D349" s="1" t="str">
        <f t="shared" ref="D349:D365" si="45">HYPERLINK("https://geochem.nrcan.gc.ca/cdogs/content/svy/svy210007_e.htm", "21:0007")</f>
        <v>21:0007</v>
      </c>
      <c r="E349" t="s">
        <v>1413</v>
      </c>
      <c r="F349" t="s">
        <v>1414</v>
      </c>
      <c r="H349">
        <v>64.327803500000002</v>
      </c>
      <c r="I349">
        <v>-113.41832669999999</v>
      </c>
      <c r="J349" s="1" t="str">
        <f t="shared" si="43"/>
        <v>Till</v>
      </c>
      <c r="K349" s="1" t="str">
        <f t="shared" si="42"/>
        <v>HMC separation (KIDD grouping)</v>
      </c>
      <c r="L349">
        <v>7250</v>
      </c>
      <c r="M349">
        <v>6.3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4</v>
      </c>
      <c r="W349">
        <v>4</v>
      </c>
    </row>
    <row r="350" spans="1:23" hidden="1" x14ac:dyDescent="0.3">
      <c r="A350" t="s">
        <v>1415</v>
      </c>
      <c r="B350" t="s">
        <v>1416</v>
      </c>
      <c r="C350" s="1" t="str">
        <f t="shared" si="44"/>
        <v>21:0984</v>
      </c>
      <c r="D350" s="1" t="str">
        <f t="shared" si="45"/>
        <v>21:0007</v>
      </c>
      <c r="E350" t="s">
        <v>1417</v>
      </c>
      <c r="F350" t="s">
        <v>1418</v>
      </c>
      <c r="H350">
        <v>64.339178099999998</v>
      </c>
      <c r="I350">
        <v>-113.1005096</v>
      </c>
      <c r="J350" s="1" t="str">
        <f t="shared" si="43"/>
        <v>Till</v>
      </c>
      <c r="K350" s="1" t="str">
        <f t="shared" si="42"/>
        <v>HMC separation (KIDD grouping)</v>
      </c>
      <c r="L350">
        <v>8750</v>
      </c>
      <c r="M350">
        <v>4</v>
      </c>
      <c r="N350">
        <v>0</v>
      </c>
      <c r="O350">
        <v>4</v>
      </c>
      <c r="P350">
        <v>0</v>
      </c>
      <c r="Q350">
        <v>4</v>
      </c>
      <c r="R350">
        <v>0</v>
      </c>
      <c r="S350">
        <v>0</v>
      </c>
      <c r="T350">
        <v>0</v>
      </c>
      <c r="W350">
        <v>4</v>
      </c>
    </row>
    <row r="351" spans="1:23" hidden="1" x14ac:dyDescent="0.3">
      <c r="A351" t="s">
        <v>1419</v>
      </c>
      <c r="B351" t="s">
        <v>1420</v>
      </c>
      <c r="C351" s="1" t="str">
        <f t="shared" si="44"/>
        <v>21:0984</v>
      </c>
      <c r="D351" s="1" t="str">
        <f t="shared" si="45"/>
        <v>21:0007</v>
      </c>
      <c r="E351" t="s">
        <v>1421</v>
      </c>
      <c r="F351" t="s">
        <v>1422</v>
      </c>
      <c r="H351">
        <v>64.216974500000006</v>
      </c>
      <c r="I351">
        <v>-113.3781556</v>
      </c>
      <c r="J351" s="1" t="str">
        <f t="shared" si="43"/>
        <v>Till</v>
      </c>
      <c r="K351" s="1" t="str">
        <f t="shared" si="42"/>
        <v>HMC separation (KIDD grouping)</v>
      </c>
      <c r="L351">
        <v>8600</v>
      </c>
      <c r="M351">
        <v>3.1</v>
      </c>
      <c r="N351">
        <v>0</v>
      </c>
      <c r="O351">
        <v>1</v>
      </c>
      <c r="P351">
        <v>0</v>
      </c>
      <c r="Q351">
        <v>1</v>
      </c>
      <c r="R351">
        <v>1</v>
      </c>
      <c r="S351">
        <v>0</v>
      </c>
      <c r="T351">
        <v>0</v>
      </c>
      <c r="W351">
        <v>2</v>
      </c>
    </row>
    <row r="352" spans="1:23" hidden="1" x14ac:dyDescent="0.3">
      <c r="A352" t="s">
        <v>1423</v>
      </c>
      <c r="B352" t="s">
        <v>1424</v>
      </c>
      <c r="C352" s="1" t="str">
        <f t="shared" si="44"/>
        <v>21:0984</v>
      </c>
      <c r="D352" s="1" t="str">
        <f t="shared" si="45"/>
        <v>21:0007</v>
      </c>
      <c r="E352" t="s">
        <v>1425</v>
      </c>
      <c r="F352" t="s">
        <v>1426</v>
      </c>
      <c r="H352">
        <v>64.048014899999998</v>
      </c>
      <c r="I352">
        <v>-113.39175849999999</v>
      </c>
      <c r="J352" s="1" t="str">
        <f t="shared" si="43"/>
        <v>Till</v>
      </c>
      <c r="K352" s="1" t="str">
        <f t="shared" ref="K352:K365" si="46">HYPERLINK("https://geochem.nrcan.gc.ca/cdogs/content/kwd/kwd080046_e.htm", "HMC separation (KIDD grouping)")</f>
        <v>HMC separation (KIDD grouping)</v>
      </c>
      <c r="L352">
        <v>6900</v>
      </c>
      <c r="M352">
        <v>2.9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W352">
        <v>0</v>
      </c>
    </row>
    <row r="353" spans="1:23" hidden="1" x14ac:dyDescent="0.3">
      <c r="A353" t="s">
        <v>1427</v>
      </c>
      <c r="B353" t="s">
        <v>1428</v>
      </c>
      <c r="C353" s="1" t="str">
        <f t="shared" si="44"/>
        <v>21:0984</v>
      </c>
      <c r="D353" s="1" t="str">
        <f t="shared" si="45"/>
        <v>21:0007</v>
      </c>
      <c r="E353" t="s">
        <v>1429</v>
      </c>
      <c r="F353" t="s">
        <v>1430</v>
      </c>
      <c r="H353">
        <v>64.784883500000007</v>
      </c>
      <c r="I353">
        <v>-113.57192449999999</v>
      </c>
      <c r="J353" s="1" t="str">
        <f t="shared" si="43"/>
        <v>Till</v>
      </c>
      <c r="K353" s="1" t="str">
        <f t="shared" si="46"/>
        <v>HMC separation (KIDD grouping)</v>
      </c>
      <c r="L353">
        <v>8200</v>
      </c>
      <c r="M353">
        <v>7.5</v>
      </c>
      <c r="N353">
        <v>0</v>
      </c>
      <c r="O353">
        <v>4</v>
      </c>
      <c r="P353">
        <v>0</v>
      </c>
      <c r="Q353">
        <v>4</v>
      </c>
      <c r="R353">
        <v>0</v>
      </c>
      <c r="S353">
        <v>0</v>
      </c>
      <c r="T353">
        <v>2</v>
      </c>
      <c r="W353">
        <v>6</v>
      </c>
    </row>
    <row r="354" spans="1:23" hidden="1" x14ac:dyDescent="0.3">
      <c r="A354" t="s">
        <v>1431</v>
      </c>
      <c r="B354" t="s">
        <v>1432</v>
      </c>
      <c r="C354" s="1" t="str">
        <f t="shared" si="44"/>
        <v>21:0984</v>
      </c>
      <c r="D354" s="1" t="str">
        <f t="shared" si="45"/>
        <v>21:0007</v>
      </c>
      <c r="E354" t="s">
        <v>1433</v>
      </c>
      <c r="F354" t="s">
        <v>1434</v>
      </c>
      <c r="H354">
        <v>64.875957299999996</v>
      </c>
      <c r="I354">
        <v>-113.9242115</v>
      </c>
      <c r="J354" s="1" t="str">
        <f t="shared" si="43"/>
        <v>Till</v>
      </c>
      <c r="K354" s="1" t="str">
        <f t="shared" si="46"/>
        <v>HMC separation (KIDD grouping)</v>
      </c>
      <c r="L354">
        <v>8400</v>
      </c>
      <c r="M354">
        <v>5.6</v>
      </c>
      <c r="N354">
        <v>0</v>
      </c>
      <c r="O354">
        <v>3</v>
      </c>
      <c r="P354">
        <v>0</v>
      </c>
      <c r="Q354">
        <v>3</v>
      </c>
      <c r="R354">
        <v>0</v>
      </c>
      <c r="S354">
        <v>0</v>
      </c>
      <c r="T354">
        <v>0</v>
      </c>
      <c r="W354">
        <v>3</v>
      </c>
    </row>
    <row r="355" spans="1:23" hidden="1" x14ac:dyDescent="0.3">
      <c r="A355" t="s">
        <v>1435</v>
      </c>
      <c r="B355" t="s">
        <v>1436</v>
      </c>
      <c r="C355" s="1" t="str">
        <f t="shared" si="44"/>
        <v>21:0984</v>
      </c>
      <c r="D355" s="1" t="str">
        <f t="shared" si="45"/>
        <v>21:0007</v>
      </c>
      <c r="E355" t="s">
        <v>1437</v>
      </c>
      <c r="F355" t="s">
        <v>1438</v>
      </c>
      <c r="H355">
        <v>64.969364600000006</v>
      </c>
      <c r="I355">
        <v>-113.56438869999999</v>
      </c>
      <c r="J355" s="1" t="str">
        <f t="shared" si="43"/>
        <v>Till</v>
      </c>
      <c r="K355" s="1" t="str">
        <f t="shared" si="46"/>
        <v>HMC separation (KIDD grouping)</v>
      </c>
      <c r="L355">
        <v>8500</v>
      </c>
      <c r="M355">
        <v>5.5</v>
      </c>
      <c r="N355">
        <v>0</v>
      </c>
      <c r="O355">
        <v>2</v>
      </c>
      <c r="P355">
        <v>2</v>
      </c>
      <c r="Q355">
        <v>4</v>
      </c>
      <c r="R355">
        <v>0</v>
      </c>
      <c r="S355">
        <v>0</v>
      </c>
      <c r="T355">
        <v>3</v>
      </c>
      <c r="W355">
        <v>7</v>
      </c>
    </row>
    <row r="356" spans="1:23" hidden="1" x14ac:dyDescent="0.3">
      <c r="A356" t="s">
        <v>1439</v>
      </c>
      <c r="B356" t="s">
        <v>1440</v>
      </c>
      <c r="C356" s="1" t="str">
        <f t="shared" si="44"/>
        <v>21:0984</v>
      </c>
      <c r="D356" s="1" t="str">
        <f t="shared" si="45"/>
        <v>21:0007</v>
      </c>
      <c r="E356" t="s">
        <v>1441</v>
      </c>
      <c r="F356" t="s">
        <v>1442</v>
      </c>
      <c r="H356">
        <v>64.665848400000002</v>
      </c>
      <c r="I356">
        <v>-113.5904862</v>
      </c>
      <c r="J356" s="1" t="str">
        <f t="shared" si="43"/>
        <v>Till</v>
      </c>
      <c r="K356" s="1" t="str">
        <f t="shared" si="46"/>
        <v>HMC separation (KIDD grouping)</v>
      </c>
      <c r="L356">
        <v>7850</v>
      </c>
      <c r="M356">
        <v>5.0999999999999996</v>
      </c>
      <c r="N356">
        <v>0</v>
      </c>
      <c r="O356">
        <v>5</v>
      </c>
      <c r="P356">
        <v>0</v>
      </c>
      <c r="Q356">
        <v>5</v>
      </c>
      <c r="R356">
        <v>0</v>
      </c>
      <c r="S356">
        <v>0</v>
      </c>
      <c r="T356">
        <v>1</v>
      </c>
      <c r="W356">
        <v>6</v>
      </c>
    </row>
    <row r="357" spans="1:23" hidden="1" x14ac:dyDescent="0.3">
      <c r="A357" t="s">
        <v>1443</v>
      </c>
      <c r="B357" t="s">
        <v>1444</v>
      </c>
      <c r="C357" s="1" t="str">
        <f t="shared" si="44"/>
        <v>21:0984</v>
      </c>
      <c r="D357" s="1" t="str">
        <f t="shared" si="45"/>
        <v>21:0007</v>
      </c>
      <c r="E357" t="s">
        <v>1445</v>
      </c>
      <c r="F357" t="s">
        <v>1446</v>
      </c>
      <c r="H357">
        <v>64.675394600000004</v>
      </c>
      <c r="I357">
        <v>-113.890852</v>
      </c>
      <c r="J357" s="1" t="str">
        <f t="shared" si="43"/>
        <v>Till</v>
      </c>
      <c r="K357" s="1" t="str">
        <f t="shared" si="46"/>
        <v>HMC separation (KIDD grouping)</v>
      </c>
      <c r="L357">
        <v>7950</v>
      </c>
      <c r="M357">
        <v>3.5</v>
      </c>
      <c r="N357">
        <v>0</v>
      </c>
      <c r="O357">
        <v>1</v>
      </c>
      <c r="P357">
        <v>0</v>
      </c>
      <c r="Q357">
        <v>1</v>
      </c>
      <c r="R357">
        <v>1</v>
      </c>
      <c r="S357">
        <v>0</v>
      </c>
      <c r="T357">
        <v>0</v>
      </c>
      <c r="W357">
        <v>2</v>
      </c>
    </row>
    <row r="358" spans="1:23" hidden="1" x14ac:dyDescent="0.3">
      <c r="A358" t="s">
        <v>1447</v>
      </c>
      <c r="B358" t="s">
        <v>1448</v>
      </c>
      <c r="C358" s="1" t="str">
        <f t="shared" si="44"/>
        <v>21:0984</v>
      </c>
      <c r="D358" s="1" t="str">
        <f t="shared" si="45"/>
        <v>21:0007</v>
      </c>
      <c r="E358" t="s">
        <v>1449</v>
      </c>
      <c r="F358" t="s">
        <v>1450</v>
      </c>
      <c r="H358">
        <v>64.547513199999997</v>
      </c>
      <c r="I358">
        <v>-113.7335485</v>
      </c>
      <c r="J358" s="1" t="str">
        <f t="shared" si="43"/>
        <v>Till</v>
      </c>
      <c r="K358" s="1" t="str">
        <f t="shared" si="46"/>
        <v>HMC separation (KIDD grouping)</v>
      </c>
      <c r="L358">
        <v>5550</v>
      </c>
      <c r="M358">
        <v>11.7</v>
      </c>
      <c r="N358">
        <v>0</v>
      </c>
      <c r="O358">
        <v>1</v>
      </c>
      <c r="P358">
        <v>0</v>
      </c>
      <c r="Q358">
        <v>1</v>
      </c>
      <c r="R358">
        <v>0</v>
      </c>
      <c r="S358">
        <v>0</v>
      </c>
      <c r="T358">
        <v>0</v>
      </c>
      <c r="W358">
        <v>1</v>
      </c>
    </row>
    <row r="359" spans="1:23" hidden="1" x14ac:dyDescent="0.3">
      <c r="A359" t="s">
        <v>1451</v>
      </c>
      <c r="B359" t="s">
        <v>1452</v>
      </c>
      <c r="C359" s="1" t="str">
        <f t="shared" si="44"/>
        <v>21:0984</v>
      </c>
      <c r="D359" s="1" t="str">
        <f t="shared" si="45"/>
        <v>21:0007</v>
      </c>
      <c r="E359" t="s">
        <v>1453</v>
      </c>
      <c r="F359" t="s">
        <v>1454</v>
      </c>
      <c r="H359">
        <v>64.464415000000002</v>
      </c>
      <c r="I359">
        <v>-113.9107415</v>
      </c>
      <c r="J359" s="1" t="str">
        <f t="shared" si="43"/>
        <v>Till</v>
      </c>
      <c r="K359" s="1" t="str">
        <f t="shared" si="46"/>
        <v>HMC separation (KIDD grouping)</v>
      </c>
      <c r="L359">
        <v>6450</v>
      </c>
      <c r="M359">
        <v>5.0999999999999996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W359">
        <v>0</v>
      </c>
    </row>
    <row r="360" spans="1:23" hidden="1" x14ac:dyDescent="0.3">
      <c r="A360" t="s">
        <v>1455</v>
      </c>
      <c r="B360" t="s">
        <v>1456</v>
      </c>
      <c r="C360" s="1" t="str">
        <f t="shared" si="44"/>
        <v>21:0984</v>
      </c>
      <c r="D360" s="1" t="str">
        <f t="shared" si="45"/>
        <v>21:0007</v>
      </c>
      <c r="E360" t="s">
        <v>1457</v>
      </c>
      <c r="F360" t="s">
        <v>1458</v>
      </c>
      <c r="H360">
        <v>64.374994799999996</v>
      </c>
      <c r="I360">
        <v>-113.5836937</v>
      </c>
      <c r="J360" s="1" t="str">
        <f t="shared" si="43"/>
        <v>Till</v>
      </c>
      <c r="K360" s="1" t="str">
        <f t="shared" si="46"/>
        <v>HMC separation (KIDD grouping)</v>
      </c>
      <c r="L360">
        <v>4050</v>
      </c>
      <c r="M360">
        <v>4.3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W360">
        <v>0</v>
      </c>
    </row>
    <row r="361" spans="1:23" hidden="1" x14ac:dyDescent="0.3">
      <c r="A361" t="s">
        <v>1459</v>
      </c>
      <c r="B361" t="s">
        <v>1460</v>
      </c>
      <c r="C361" s="1" t="str">
        <f t="shared" si="44"/>
        <v>21:0984</v>
      </c>
      <c r="D361" s="1" t="str">
        <f t="shared" si="45"/>
        <v>21:0007</v>
      </c>
      <c r="E361" t="s">
        <v>1461</v>
      </c>
      <c r="F361" t="s">
        <v>1462</v>
      </c>
      <c r="H361">
        <v>64.132981999999998</v>
      </c>
      <c r="I361">
        <v>-113.10167149999999</v>
      </c>
      <c r="J361" s="1" t="str">
        <f t="shared" si="43"/>
        <v>Till</v>
      </c>
      <c r="K361" s="1" t="str">
        <f t="shared" si="46"/>
        <v>HMC separation (KIDD grouping)</v>
      </c>
      <c r="L361">
        <v>6900</v>
      </c>
      <c r="M361">
        <v>3.5</v>
      </c>
      <c r="N361">
        <v>0</v>
      </c>
      <c r="O361">
        <v>1</v>
      </c>
      <c r="P361">
        <v>0</v>
      </c>
      <c r="Q361">
        <v>1</v>
      </c>
      <c r="R361">
        <v>0</v>
      </c>
      <c r="S361">
        <v>0</v>
      </c>
      <c r="T361">
        <v>0</v>
      </c>
      <c r="W361">
        <v>1</v>
      </c>
    </row>
    <row r="362" spans="1:23" hidden="1" x14ac:dyDescent="0.3">
      <c r="A362" t="s">
        <v>1463</v>
      </c>
      <c r="B362" t="s">
        <v>1464</v>
      </c>
      <c r="C362" s="1" t="str">
        <f t="shared" si="44"/>
        <v>21:0984</v>
      </c>
      <c r="D362" s="1" t="str">
        <f t="shared" si="45"/>
        <v>21:0007</v>
      </c>
      <c r="E362" t="s">
        <v>1465</v>
      </c>
      <c r="F362" t="s">
        <v>1466</v>
      </c>
      <c r="H362">
        <v>64.297051400000001</v>
      </c>
      <c r="I362">
        <v>-113.86962320000001</v>
      </c>
      <c r="J362" s="1" t="str">
        <f t="shared" si="43"/>
        <v>Till</v>
      </c>
      <c r="K362" s="1" t="str">
        <f t="shared" si="46"/>
        <v>HMC separation (KIDD grouping)</v>
      </c>
      <c r="L362">
        <v>8250</v>
      </c>
      <c r="M362">
        <v>10.199999999999999</v>
      </c>
      <c r="N362">
        <v>0</v>
      </c>
      <c r="O362">
        <v>11</v>
      </c>
      <c r="P362">
        <v>0</v>
      </c>
      <c r="Q362">
        <v>11</v>
      </c>
      <c r="R362">
        <v>1</v>
      </c>
      <c r="S362">
        <v>0</v>
      </c>
      <c r="T362">
        <v>9</v>
      </c>
      <c r="W362">
        <v>21</v>
      </c>
    </row>
    <row r="363" spans="1:23" hidden="1" x14ac:dyDescent="0.3">
      <c r="A363" t="s">
        <v>1467</v>
      </c>
      <c r="B363" t="s">
        <v>1468</v>
      </c>
      <c r="C363" s="1" t="str">
        <f t="shared" si="44"/>
        <v>21:0984</v>
      </c>
      <c r="D363" s="1" t="str">
        <f t="shared" si="45"/>
        <v>21:0007</v>
      </c>
      <c r="E363" t="s">
        <v>1469</v>
      </c>
      <c r="F363" t="s">
        <v>1470</v>
      </c>
      <c r="H363">
        <v>64.209435499999998</v>
      </c>
      <c r="I363">
        <v>-113.7218924</v>
      </c>
      <c r="J363" s="1" t="str">
        <f t="shared" si="43"/>
        <v>Till</v>
      </c>
      <c r="K363" s="1" t="str">
        <f t="shared" si="46"/>
        <v>HMC separation (KIDD grouping)</v>
      </c>
      <c r="L363">
        <v>6400</v>
      </c>
      <c r="M363">
        <v>2.4</v>
      </c>
      <c r="N363">
        <v>0</v>
      </c>
      <c r="O363">
        <v>99</v>
      </c>
      <c r="P363">
        <v>0</v>
      </c>
      <c r="Q363">
        <v>99</v>
      </c>
      <c r="R363">
        <v>0</v>
      </c>
      <c r="S363">
        <v>0</v>
      </c>
      <c r="T363">
        <v>7</v>
      </c>
      <c r="W363">
        <v>106</v>
      </c>
    </row>
    <row r="364" spans="1:23" hidden="1" x14ac:dyDescent="0.3">
      <c r="A364" t="s">
        <v>1471</v>
      </c>
      <c r="B364" t="s">
        <v>1472</v>
      </c>
      <c r="C364" s="1" t="str">
        <f t="shared" si="44"/>
        <v>21:0984</v>
      </c>
      <c r="D364" s="1" t="str">
        <f t="shared" si="45"/>
        <v>21:0007</v>
      </c>
      <c r="E364" t="s">
        <v>1473</v>
      </c>
      <c r="F364" t="s">
        <v>1474</v>
      </c>
      <c r="H364">
        <v>64.127336799999995</v>
      </c>
      <c r="I364">
        <v>-113.7392558</v>
      </c>
      <c r="J364" s="1" t="str">
        <f t="shared" si="43"/>
        <v>Till</v>
      </c>
      <c r="K364" s="1" t="str">
        <f t="shared" si="46"/>
        <v>HMC separation (KIDD grouping)</v>
      </c>
      <c r="L364">
        <v>6350</v>
      </c>
      <c r="M364">
        <v>2.7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W364">
        <v>0</v>
      </c>
    </row>
    <row r="365" spans="1:23" hidden="1" x14ac:dyDescent="0.3">
      <c r="A365" t="s">
        <v>1475</v>
      </c>
      <c r="B365" t="s">
        <v>1476</v>
      </c>
      <c r="C365" s="1" t="str">
        <f t="shared" si="44"/>
        <v>21:0984</v>
      </c>
      <c r="D365" s="1" t="str">
        <f t="shared" si="45"/>
        <v>21:0007</v>
      </c>
      <c r="E365" t="s">
        <v>1477</v>
      </c>
      <c r="F365" t="s">
        <v>1478</v>
      </c>
      <c r="H365">
        <v>64.072795499999998</v>
      </c>
      <c r="I365">
        <v>-113.901961</v>
      </c>
      <c r="J365" s="1" t="str">
        <f t="shared" si="43"/>
        <v>Till</v>
      </c>
      <c r="K365" s="1" t="str">
        <f t="shared" si="46"/>
        <v>HMC separation (KIDD grouping)</v>
      </c>
      <c r="L365">
        <v>9560</v>
      </c>
      <c r="M365">
        <v>3.7</v>
      </c>
      <c r="N365">
        <v>0</v>
      </c>
      <c r="O365">
        <v>1</v>
      </c>
      <c r="P365">
        <v>0</v>
      </c>
      <c r="Q365">
        <v>1</v>
      </c>
      <c r="R365">
        <v>0</v>
      </c>
      <c r="S365">
        <v>0</v>
      </c>
      <c r="T365">
        <v>3</v>
      </c>
      <c r="W365">
        <v>4</v>
      </c>
    </row>
    <row r="366" spans="1:23" hidden="1" x14ac:dyDescent="0.3">
      <c r="A366" t="s">
        <v>1479</v>
      </c>
      <c r="B366" t="s">
        <v>1480</v>
      </c>
      <c r="C366" s="1" t="str">
        <f t="shared" ref="C366:C392" si="47">HYPERLINK("https://geochem.nrcan.gc.ca/cdogs/content/bdl/bdl210986_e.htm", "21:0986")</f>
        <v>21:0986</v>
      </c>
      <c r="D366" s="1" t="str">
        <f t="shared" ref="D366:D392" si="48">HYPERLINK("https://geochem.nrcan.gc.ca/cdogs/content/svy/svy210041_e.htm", "21:0041")</f>
        <v>21:0041</v>
      </c>
      <c r="E366" t="s">
        <v>1481</v>
      </c>
      <c r="F366" t="s">
        <v>1482</v>
      </c>
      <c r="H366">
        <v>65.528547399999994</v>
      </c>
      <c r="I366">
        <v>-111.6678589</v>
      </c>
      <c r="J366" s="1" t="str">
        <f t="shared" si="43"/>
        <v>Till</v>
      </c>
      <c r="K366" s="1" t="str">
        <f t="shared" ref="K366:K397" si="49">HYPERLINK("https://geochem.nrcan.gc.ca/cdogs/content/kwd/kwd080048_e.htm", "HMC separation (Canamera/DIP)")</f>
        <v>HMC separation (Canamera/DIP)</v>
      </c>
      <c r="L366">
        <v>10000</v>
      </c>
      <c r="M366">
        <v>4.9000000000000004</v>
      </c>
      <c r="N366">
        <v>0</v>
      </c>
      <c r="O366">
        <v>0</v>
      </c>
      <c r="P366">
        <v>2</v>
      </c>
      <c r="Q366">
        <v>2</v>
      </c>
      <c r="R366">
        <v>0</v>
      </c>
      <c r="S366">
        <v>0</v>
      </c>
      <c r="T366">
        <v>0</v>
      </c>
      <c r="W366">
        <v>2</v>
      </c>
    </row>
    <row r="367" spans="1:23" hidden="1" x14ac:dyDescent="0.3">
      <c r="A367" t="s">
        <v>1483</v>
      </c>
      <c r="B367" t="s">
        <v>1484</v>
      </c>
      <c r="C367" s="1" t="str">
        <f t="shared" si="47"/>
        <v>21:0986</v>
      </c>
      <c r="D367" s="1" t="str">
        <f t="shared" si="48"/>
        <v>21:0041</v>
      </c>
      <c r="E367" t="s">
        <v>1485</v>
      </c>
      <c r="F367" t="s">
        <v>1486</v>
      </c>
      <c r="H367">
        <v>65.6624008</v>
      </c>
      <c r="I367">
        <v>-111.9685448</v>
      </c>
      <c r="J367" s="1" t="str">
        <f t="shared" si="43"/>
        <v>Till</v>
      </c>
      <c r="K367" s="1" t="str">
        <f t="shared" si="49"/>
        <v>HMC separation (Canamera/DIP)</v>
      </c>
      <c r="L367">
        <v>10000</v>
      </c>
      <c r="M367">
        <v>15.8</v>
      </c>
      <c r="N367">
        <v>0</v>
      </c>
      <c r="O367">
        <v>0</v>
      </c>
      <c r="P367">
        <v>9</v>
      </c>
      <c r="Q367">
        <v>9</v>
      </c>
      <c r="R367">
        <v>0</v>
      </c>
      <c r="S367">
        <v>0</v>
      </c>
      <c r="T367">
        <v>0</v>
      </c>
      <c r="W367">
        <v>9</v>
      </c>
    </row>
    <row r="368" spans="1:23" hidden="1" x14ac:dyDescent="0.3">
      <c r="A368" t="s">
        <v>1487</v>
      </c>
      <c r="B368" t="s">
        <v>1488</v>
      </c>
      <c r="C368" s="1" t="str">
        <f t="shared" si="47"/>
        <v>21:0986</v>
      </c>
      <c r="D368" s="1" t="str">
        <f t="shared" si="48"/>
        <v>21:0041</v>
      </c>
      <c r="E368" t="s">
        <v>1489</v>
      </c>
      <c r="F368" t="s">
        <v>1490</v>
      </c>
      <c r="H368">
        <v>65.767394199999998</v>
      </c>
      <c r="I368">
        <v>-111.90372000000001</v>
      </c>
      <c r="J368" s="1" t="str">
        <f t="shared" si="43"/>
        <v>Till</v>
      </c>
      <c r="K368" s="1" t="str">
        <f t="shared" si="49"/>
        <v>HMC separation (Canamera/DIP)</v>
      </c>
      <c r="L368">
        <v>10000</v>
      </c>
      <c r="M368">
        <v>7.8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W368">
        <v>0</v>
      </c>
    </row>
    <row r="369" spans="1:23" hidden="1" x14ac:dyDescent="0.3">
      <c r="A369" t="s">
        <v>1491</v>
      </c>
      <c r="B369" t="s">
        <v>1492</v>
      </c>
      <c r="C369" s="1" t="str">
        <f t="shared" si="47"/>
        <v>21:0986</v>
      </c>
      <c r="D369" s="1" t="str">
        <f t="shared" si="48"/>
        <v>21:0041</v>
      </c>
      <c r="E369" t="s">
        <v>1493</v>
      </c>
      <c r="F369" t="s">
        <v>1494</v>
      </c>
      <c r="H369">
        <v>65.877384500000005</v>
      </c>
      <c r="I369">
        <v>-111.959124</v>
      </c>
      <c r="J369" s="1" t="str">
        <f t="shared" si="43"/>
        <v>Till</v>
      </c>
      <c r="K369" s="1" t="str">
        <f t="shared" si="49"/>
        <v>HMC separation (Canamera/DIP)</v>
      </c>
      <c r="L369">
        <v>10000</v>
      </c>
      <c r="M369">
        <v>4.5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W369">
        <v>0</v>
      </c>
    </row>
    <row r="370" spans="1:23" hidden="1" x14ac:dyDescent="0.3">
      <c r="A370" t="s">
        <v>1495</v>
      </c>
      <c r="B370" t="s">
        <v>1496</v>
      </c>
      <c r="C370" s="1" t="str">
        <f t="shared" si="47"/>
        <v>21:0986</v>
      </c>
      <c r="D370" s="1" t="str">
        <f t="shared" si="48"/>
        <v>21:0041</v>
      </c>
      <c r="E370" t="s">
        <v>1497</v>
      </c>
      <c r="F370" t="s">
        <v>1498</v>
      </c>
      <c r="H370">
        <v>65.188132400000001</v>
      </c>
      <c r="I370">
        <v>-111.6686302</v>
      </c>
      <c r="J370" s="1" t="str">
        <f t="shared" si="43"/>
        <v>Till</v>
      </c>
      <c r="K370" s="1" t="str">
        <f t="shared" si="49"/>
        <v>HMC separation (Canamera/DIP)</v>
      </c>
      <c r="L370">
        <v>10000</v>
      </c>
      <c r="M370">
        <v>2.4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W370">
        <v>0</v>
      </c>
    </row>
    <row r="371" spans="1:23" hidden="1" x14ac:dyDescent="0.3">
      <c r="A371" t="s">
        <v>1499</v>
      </c>
      <c r="B371" t="s">
        <v>1500</v>
      </c>
      <c r="C371" s="1" t="str">
        <f t="shared" si="47"/>
        <v>21:0986</v>
      </c>
      <c r="D371" s="1" t="str">
        <f t="shared" si="48"/>
        <v>21:0041</v>
      </c>
      <c r="E371" t="s">
        <v>1501</v>
      </c>
      <c r="F371" t="s">
        <v>1502</v>
      </c>
      <c r="H371">
        <v>65.279249699999994</v>
      </c>
      <c r="I371">
        <v>-111.92821790000001</v>
      </c>
      <c r="J371" s="1" t="str">
        <f t="shared" si="43"/>
        <v>Till</v>
      </c>
      <c r="K371" s="1" t="str">
        <f t="shared" si="49"/>
        <v>HMC separation (Canamera/DIP)</v>
      </c>
      <c r="L371">
        <v>10000</v>
      </c>
      <c r="M371">
        <v>3.1</v>
      </c>
      <c r="N371">
        <v>0</v>
      </c>
      <c r="O371">
        <v>0</v>
      </c>
      <c r="P371">
        <v>0</v>
      </c>
      <c r="Q371">
        <v>0</v>
      </c>
      <c r="R371">
        <v>1</v>
      </c>
      <c r="S371">
        <v>0</v>
      </c>
      <c r="T371">
        <v>1</v>
      </c>
      <c r="W371">
        <v>2</v>
      </c>
    </row>
    <row r="372" spans="1:23" hidden="1" x14ac:dyDescent="0.3">
      <c r="A372" t="s">
        <v>1503</v>
      </c>
      <c r="B372" t="s">
        <v>1504</v>
      </c>
      <c r="C372" s="1" t="str">
        <f t="shared" si="47"/>
        <v>21:0986</v>
      </c>
      <c r="D372" s="1" t="str">
        <f t="shared" si="48"/>
        <v>21:0041</v>
      </c>
      <c r="E372" t="s">
        <v>1505</v>
      </c>
      <c r="F372" t="s">
        <v>1506</v>
      </c>
      <c r="H372">
        <v>65.099380100000005</v>
      </c>
      <c r="I372">
        <v>-111.86174440000001</v>
      </c>
      <c r="J372" s="1" t="str">
        <f t="shared" si="43"/>
        <v>Till</v>
      </c>
      <c r="K372" s="1" t="str">
        <f t="shared" si="49"/>
        <v>HMC separation (Canamera/DIP)</v>
      </c>
      <c r="L372">
        <v>10000</v>
      </c>
      <c r="M372">
        <v>4</v>
      </c>
      <c r="N372">
        <v>0</v>
      </c>
      <c r="O372">
        <v>0</v>
      </c>
      <c r="P372">
        <v>2</v>
      </c>
      <c r="Q372">
        <v>2</v>
      </c>
      <c r="R372">
        <v>0</v>
      </c>
      <c r="S372">
        <v>0</v>
      </c>
      <c r="T372">
        <v>2</v>
      </c>
      <c r="W372">
        <v>4</v>
      </c>
    </row>
    <row r="373" spans="1:23" hidden="1" x14ac:dyDescent="0.3">
      <c r="A373" t="s">
        <v>1507</v>
      </c>
      <c r="B373" t="s">
        <v>1508</v>
      </c>
      <c r="C373" s="1" t="str">
        <f t="shared" si="47"/>
        <v>21:0986</v>
      </c>
      <c r="D373" s="1" t="str">
        <f t="shared" si="48"/>
        <v>21:0041</v>
      </c>
      <c r="E373" t="s">
        <v>1509</v>
      </c>
      <c r="F373" t="s">
        <v>1510</v>
      </c>
      <c r="H373">
        <v>65.016568899999996</v>
      </c>
      <c r="I373">
        <v>-111.5167266</v>
      </c>
      <c r="J373" s="1" t="str">
        <f t="shared" si="43"/>
        <v>Till</v>
      </c>
      <c r="K373" s="1" t="str">
        <f t="shared" si="49"/>
        <v>HMC separation (Canamera/DIP)</v>
      </c>
      <c r="L373">
        <v>10000</v>
      </c>
      <c r="M373">
        <v>5.5</v>
      </c>
      <c r="N373">
        <v>0</v>
      </c>
      <c r="O373">
        <v>7</v>
      </c>
      <c r="P373">
        <v>6</v>
      </c>
      <c r="Q373">
        <v>13</v>
      </c>
      <c r="R373">
        <v>4</v>
      </c>
      <c r="S373">
        <v>0</v>
      </c>
      <c r="T373">
        <v>13</v>
      </c>
      <c r="W373">
        <v>30</v>
      </c>
    </row>
    <row r="374" spans="1:23" hidden="1" x14ac:dyDescent="0.3">
      <c r="A374" t="s">
        <v>1511</v>
      </c>
      <c r="B374" t="s">
        <v>1512</v>
      </c>
      <c r="C374" s="1" t="str">
        <f t="shared" si="47"/>
        <v>21:0986</v>
      </c>
      <c r="D374" s="1" t="str">
        <f t="shared" si="48"/>
        <v>21:0041</v>
      </c>
      <c r="E374" t="s">
        <v>1513</v>
      </c>
      <c r="F374" t="s">
        <v>1514</v>
      </c>
      <c r="H374">
        <v>65.225899200000001</v>
      </c>
      <c r="I374">
        <v>-111.1845884</v>
      </c>
      <c r="J374" s="1" t="str">
        <f t="shared" si="43"/>
        <v>Till</v>
      </c>
      <c r="K374" s="1" t="str">
        <f t="shared" si="49"/>
        <v>HMC separation (Canamera/DIP)</v>
      </c>
      <c r="L374">
        <v>10000</v>
      </c>
      <c r="M374">
        <v>6.6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W374">
        <v>0</v>
      </c>
    </row>
    <row r="375" spans="1:23" hidden="1" x14ac:dyDescent="0.3">
      <c r="A375" t="s">
        <v>1515</v>
      </c>
      <c r="B375" t="s">
        <v>1516</v>
      </c>
      <c r="C375" s="1" t="str">
        <f t="shared" si="47"/>
        <v>21:0986</v>
      </c>
      <c r="D375" s="1" t="str">
        <f t="shared" si="48"/>
        <v>21:0041</v>
      </c>
      <c r="E375" t="s">
        <v>1517</v>
      </c>
      <c r="F375" t="s">
        <v>1518</v>
      </c>
      <c r="H375">
        <v>65.344859200000002</v>
      </c>
      <c r="I375">
        <v>-111.20269380000001</v>
      </c>
      <c r="J375" s="1" t="str">
        <f t="shared" si="43"/>
        <v>Till</v>
      </c>
      <c r="K375" s="1" t="str">
        <f t="shared" si="49"/>
        <v>HMC separation (Canamera/DIP)</v>
      </c>
      <c r="L375">
        <v>10000</v>
      </c>
      <c r="M375">
        <v>9.4</v>
      </c>
      <c r="N375">
        <v>0</v>
      </c>
      <c r="O375">
        <v>1</v>
      </c>
      <c r="P375">
        <v>1</v>
      </c>
      <c r="Q375">
        <v>2</v>
      </c>
      <c r="R375">
        <v>0</v>
      </c>
      <c r="S375">
        <v>0</v>
      </c>
      <c r="T375">
        <v>7</v>
      </c>
      <c r="W375">
        <v>9</v>
      </c>
    </row>
    <row r="376" spans="1:23" hidden="1" x14ac:dyDescent="0.3">
      <c r="A376" t="s">
        <v>1519</v>
      </c>
      <c r="B376" t="s">
        <v>1520</v>
      </c>
      <c r="C376" s="1" t="str">
        <f t="shared" si="47"/>
        <v>21:0986</v>
      </c>
      <c r="D376" s="1" t="str">
        <f t="shared" si="48"/>
        <v>21:0041</v>
      </c>
      <c r="E376" t="s">
        <v>1521</v>
      </c>
      <c r="F376" t="s">
        <v>1522</v>
      </c>
      <c r="H376">
        <v>65.152859399999997</v>
      </c>
      <c r="I376">
        <v>-111.3325447</v>
      </c>
      <c r="J376" s="1" t="str">
        <f t="shared" si="43"/>
        <v>Till</v>
      </c>
      <c r="K376" s="1" t="str">
        <f t="shared" si="49"/>
        <v>HMC separation (Canamera/DIP)</v>
      </c>
      <c r="L376">
        <v>10000</v>
      </c>
      <c r="M376">
        <v>2.2999999999999998</v>
      </c>
      <c r="N376">
        <v>0</v>
      </c>
      <c r="O376">
        <v>0</v>
      </c>
      <c r="P376">
        <v>2</v>
      </c>
      <c r="Q376">
        <v>2</v>
      </c>
      <c r="R376">
        <v>0</v>
      </c>
      <c r="S376">
        <v>0</v>
      </c>
      <c r="T376">
        <v>0</v>
      </c>
      <c r="W376">
        <v>2</v>
      </c>
    </row>
    <row r="377" spans="1:23" hidden="1" x14ac:dyDescent="0.3">
      <c r="A377" t="s">
        <v>1523</v>
      </c>
      <c r="B377" t="s">
        <v>1524</v>
      </c>
      <c r="C377" s="1" t="str">
        <f t="shared" si="47"/>
        <v>21:0986</v>
      </c>
      <c r="D377" s="1" t="str">
        <f t="shared" si="48"/>
        <v>21:0041</v>
      </c>
      <c r="E377" t="s">
        <v>1525</v>
      </c>
      <c r="F377" t="s">
        <v>1526</v>
      </c>
      <c r="H377">
        <v>65.108277000000001</v>
      </c>
      <c r="I377">
        <v>-111.178916</v>
      </c>
      <c r="J377" s="1" t="str">
        <f t="shared" ref="J377:J408" si="50">HYPERLINK("https://geochem.nrcan.gc.ca/cdogs/content/kwd/kwd020044_e.htm", "Till")</f>
        <v>Till</v>
      </c>
      <c r="K377" s="1" t="str">
        <f t="shared" si="49"/>
        <v>HMC separation (Canamera/DIP)</v>
      </c>
      <c r="L377">
        <v>10000</v>
      </c>
      <c r="M377">
        <v>7.5</v>
      </c>
      <c r="N377">
        <v>0</v>
      </c>
      <c r="O377">
        <v>0</v>
      </c>
      <c r="P377">
        <v>6</v>
      </c>
      <c r="Q377">
        <v>6</v>
      </c>
      <c r="R377">
        <v>0</v>
      </c>
      <c r="S377">
        <v>0</v>
      </c>
      <c r="T377">
        <v>1</v>
      </c>
      <c r="W377">
        <v>7</v>
      </c>
    </row>
    <row r="378" spans="1:23" hidden="1" x14ac:dyDescent="0.3">
      <c r="A378" t="s">
        <v>1527</v>
      </c>
      <c r="B378" t="s">
        <v>1528</v>
      </c>
      <c r="C378" s="1" t="str">
        <f t="shared" si="47"/>
        <v>21:0986</v>
      </c>
      <c r="D378" s="1" t="str">
        <f t="shared" si="48"/>
        <v>21:0041</v>
      </c>
      <c r="E378" t="s">
        <v>1529</v>
      </c>
      <c r="F378" t="s">
        <v>1530</v>
      </c>
      <c r="H378">
        <v>65.148415600000007</v>
      </c>
      <c r="I378">
        <v>-110.8933998</v>
      </c>
      <c r="J378" s="1" t="str">
        <f t="shared" si="50"/>
        <v>Till</v>
      </c>
      <c r="K378" s="1" t="str">
        <f t="shared" si="49"/>
        <v>HMC separation (Canamera/DIP)</v>
      </c>
      <c r="L378">
        <v>10000</v>
      </c>
      <c r="M378">
        <v>3.4</v>
      </c>
      <c r="N378">
        <v>0</v>
      </c>
      <c r="O378">
        <v>0</v>
      </c>
      <c r="P378">
        <v>4</v>
      </c>
      <c r="Q378">
        <v>4</v>
      </c>
      <c r="R378">
        <v>0</v>
      </c>
      <c r="S378">
        <v>0</v>
      </c>
      <c r="T378">
        <v>4</v>
      </c>
      <c r="W378">
        <v>8</v>
      </c>
    </row>
    <row r="379" spans="1:23" hidden="1" x14ac:dyDescent="0.3">
      <c r="A379" t="s">
        <v>1531</v>
      </c>
      <c r="B379" t="s">
        <v>1532</v>
      </c>
      <c r="C379" s="1" t="str">
        <f t="shared" si="47"/>
        <v>21:0986</v>
      </c>
      <c r="D379" s="1" t="str">
        <f t="shared" si="48"/>
        <v>21:0041</v>
      </c>
      <c r="E379" t="s">
        <v>1533</v>
      </c>
      <c r="F379" t="s">
        <v>1534</v>
      </c>
      <c r="H379">
        <v>65.243025700000004</v>
      </c>
      <c r="I379">
        <v>-110.5409105</v>
      </c>
      <c r="J379" s="1" t="str">
        <f t="shared" si="50"/>
        <v>Till</v>
      </c>
      <c r="K379" s="1" t="str">
        <f t="shared" si="49"/>
        <v>HMC separation (Canamera/DIP)</v>
      </c>
      <c r="L379">
        <v>10000</v>
      </c>
      <c r="M379">
        <v>3.4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W379">
        <v>0</v>
      </c>
    </row>
    <row r="380" spans="1:23" hidden="1" x14ac:dyDescent="0.3">
      <c r="A380" t="s">
        <v>1535</v>
      </c>
      <c r="B380" t="s">
        <v>1536</v>
      </c>
      <c r="C380" s="1" t="str">
        <f t="shared" si="47"/>
        <v>21:0986</v>
      </c>
      <c r="D380" s="1" t="str">
        <f t="shared" si="48"/>
        <v>21:0041</v>
      </c>
      <c r="E380" t="s">
        <v>1537</v>
      </c>
      <c r="F380" t="s">
        <v>1538</v>
      </c>
      <c r="H380">
        <v>65.122381599999997</v>
      </c>
      <c r="I380">
        <v>-110.6313006</v>
      </c>
      <c r="J380" s="1" t="str">
        <f t="shared" si="50"/>
        <v>Till</v>
      </c>
      <c r="K380" s="1" t="str">
        <f t="shared" si="49"/>
        <v>HMC separation (Canamera/DIP)</v>
      </c>
      <c r="N380">
        <v>0</v>
      </c>
      <c r="O380">
        <v>0</v>
      </c>
      <c r="P380">
        <v>1</v>
      </c>
      <c r="Q380">
        <v>1</v>
      </c>
      <c r="R380">
        <v>0</v>
      </c>
      <c r="S380">
        <v>0</v>
      </c>
      <c r="T380">
        <v>0</v>
      </c>
      <c r="W380">
        <v>1</v>
      </c>
    </row>
    <row r="381" spans="1:23" hidden="1" x14ac:dyDescent="0.3">
      <c r="A381" t="s">
        <v>1539</v>
      </c>
      <c r="B381" t="s">
        <v>1540</v>
      </c>
      <c r="C381" s="1" t="str">
        <f t="shared" si="47"/>
        <v>21:0986</v>
      </c>
      <c r="D381" s="1" t="str">
        <f t="shared" si="48"/>
        <v>21:0041</v>
      </c>
      <c r="E381" t="s">
        <v>1541</v>
      </c>
      <c r="F381" t="s">
        <v>1542</v>
      </c>
      <c r="H381">
        <v>65.030679300000003</v>
      </c>
      <c r="I381">
        <v>-110.92416350000001</v>
      </c>
      <c r="J381" s="1" t="str">
        <f t="shared" si="50"/>
        <v>Till</v>
      </c>
      <c r="K381" s="1" t="str">
        <f t="shared" si="49"/>
        <v>HMC separation (Canamera/DIP)</v>
      </c>
      <c r="L381">
        <v>10000</v>
      </c>
      <c r="M381">
        <v>4.8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W381">
        <v>0</v>
      </c>
    </row>
    <row r="382" spans="1:23" hidden="1" x14ac:dyDescent="0.3">
      <c r="A382" t="s">
        <v>1543</v>
      </c>
      <c r="B382" t="s">
        <v>1544</v>
      </c>
      <c r="C382" s="1" t="str">
        <f t="shared" si="47"/>
        <v>21:0986</v>
      </c>
      <c r="D382" s="1" t="str">
        <f t="shared" si="48"/>
        <v>21:0041</v>
      </c>
      <c r="E382" t="s">
        <v>1545</v>
      </c>
      <c r="F382" t="s">
        <v>1546</v>
      </c>
      <c r="H382">
        <v>65.1634131</v>
      </c>
      <c r="I382">
        <v>-110.41964520000001</v>
      </c>
      <c r="J382" s="1" t="str">
        <f t="shared" si="50"/>
        <v>Till</v>
      </c>
      <c r="K382" s="1" t="str">
        <f t="shared" si="49"/>
        <v>HMC separation (Canamera/DIP)</v>
      </c>
      <c r="L382">
        <v>10000</v>
      </c>
      <c r="M382">
        <v>3.8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W382">
        <v>0</v>
      </c>
    </row>
    <row r="383" spans="1:23" hidden="1" x14ac:dyDescent="0.3">
      <c r="A383" t="s">
        <v>1547</v>
      </c>
      <c r="B383" t="s">
        <v>1548</v>
      </c>
      <c r="C383" s="1" t="str">
        <f t="shared" si="47"/>
        <v>21:0986</v>
      </c>
      <c r="D383" s="1" t="str">
        <f t="shared" si="48"/>
        <v>21:0041</v>
      </c>
      <c r="E383" t="s">
        <v>1549</v>
      </c>
      <c r="F383" t="s">
        <v>1550</v>
      </c>
      <c r="H383">
        <v>65.224162399999997</v>
      </c>
      <c r="I383">
        <v>-110.13258759999999</v>
      </c>
      <c r="J383" s="1" t="str">
        <f t="shared" si="50"/>
        <v>Till</v>
      </c>
      <c r="K383" s="1" t="str">
        <f t="shared" si="49"/>
        <v>HMC separation (Canamera/DIP)</v>
      </c>
      <c r="L383">
        <v>10000</v>
      </c>
      <c r="M383">
        <v>4.4000000000000004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W383">
        <v>0</v>
      </c>
    </row>
    <row r="384" spans="1:23" hidden="1" x14ac:dyDescent="0.3">
      <c r="A384" t="s">
        <v>1551</v>
      </c>
      <c r="B384" t="s">
        <v>1552</v>
      </c>
      <c r="C384" s="1" t="str">
        <f t="shared" si="47"/>
        <v>21:0986</v>
      </c>
      <c r="D384" s="1" t="str">
        <f t="shared" si="48"/>
        <v>21:0041</v>
      </c>
      <c r="E384" t="s">
        <v>1553</v>
      </c>
      <c r="F384" t="s">
        <v>1554</v>
      </c>
      <c r="H384">
        <v>65.106216000000003</v>
      </c>
      <c r="I384">
        <v>-110.05322820000001</v>
      </c>
      <c r="J384" s="1" t="str">
        <f t="shared" si="50"/>
        <v>Till</v>
      </c>
      <c r="K384" s="1" t="str">
        <f t="shared" si="49"/>
        <v>HMC separation (Canamera/DIP)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W384">
        <v>0</v>
      </c>
    </row>
    <row r="385" spans="1:23" hidden="1" x14ac:dyDescent="0.3">
      <c r="A385" t="s">
        <v>1555</v>
      </c>
      <c r="B385" t="s">
        <v>1556</v>
      </c>
      <c r="C385" s="1" t="str">
        <f t="shared" si="47"/>
        <v>21:0986</v>
      </c>
      <c r="D385" s="1" t="str">
        <f t="shared" si="48"/>
        <v>21:0041</v>
      </c>
      <c r="E385" t="s">
        <v>1557</v>
      </c>
      <c r="F385" t="s">
        <v>1558</v>
      </c>
      <c r="H385">
        <v>65.326449999999994</v>
      </c>
      <c r="I385">
        <v>-110.9146616</v>
      </c>
      <c r="J385" s="1" t="str">
        <f t="shared" si="50"/>
        <v>Till</v>
      </c>
      <c r="K385" s="1" t="str">
        <f t="shared" si="49"/>
        <v>HMC separation (Canamera/DIP)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2</v>
      </c>
      <c r="W385">
        <v>2</v>
      </c>
    </row>
    <row r="386" spans="1:23" hidden="1" x14ac:dyDescent="0.3">
      <c r="A386" t="s">
        <v>1559</v>
      </c>
      <c r="B386" t="s">
        <v>1560</v>
      </c>
      <c r="C386" s="1" t="str">
        <f t="shared" si="47"/>
        <v>21:0986</v>
      </c>
      <c r="D386" s="1" t="str">
        <f t="shared" si="48"/>
        <v>21:0041</v>
      </c>
      <c r="E386" t="s">
        <v>1561</v>
      </c>
      <c r="F386" t="s">
        <v>1562</v>
      </c>
      <c r="H386">
        <v>65.493490899999998</v>
      </c>
      <c r="I386">
        <v>-110.9764686</v>
      </c>
      <c r="J386" s="1" t="str">
        <f t="shared" si="50"/>
        <v>Till</v>
      </c>
      <c r="K386" s="1" t="str">
        <f t="shared" si="49"/>
        <v>HMC separation (Canamera/DIP)</v>
      </c>
      <c r="L386">
        <v>10000</v>
      </c>
      <c r="M386">
        <v>4.8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1</v>
      </c>
      <c r="W386">
        <v>1</v>
      </c>
    </row>
    <row r="387" spans="1:23" hidden="1" x14ac:dyDescent="0.3">
      <c r="A387" t="s">
        <v>1563</v>
      </c>
      <c r="B387" t="s">
        <v>1564</v>
      </c>
      <c r="C387" s="1" t="str">
        <f t="shared" si="47"/>
        <v>21:0986</v>
      </c>
      <c r="D387" s="1" t="str">
        <f t="shared" si="48"/>
        <v>21:0041</v>
      </c>
      <c r="E387" t="s">
        <v>1565</v>
      </c>
      <c r="F387" t="s">
        <v>1566</v>
      </c>
      <c r="H387">
        <v>65.414861900000005</v>
      </c>
      <c r="I387">
        <v>-110.6810432</v>
      </c>
      <c r="J387" s="1" t="str">
        <f t="shared" si="50"/>
        <v>Till</v>
      </c>
      <c r="K387" s="1" t="str">
        <f t="shared" si="49"/>
        <v>HMC separation (Canamera/DIP)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W387">
        <v>0</v>
      </c>
    </row>
    <row r="388" spans="1:23" hidden="1" x14ac:dyDescent="0.3">
      <c r="A388" t="s">
        <v>1567</v>
      </c>
      <c r="B388" t="s">
        <v>1568</v>
      </c>
      <c r="C388" s="1" t="str">
        <f t="shared" si="47"/>
        <v>21:0986</v>
      </c>
      <c r="D388" s="1" t="str">
        <f t="shared" si="48"/>
        <v>21:0041</v>
      </c>
      <c r="E388" t="s">
        <v>1569</v>
      </c>
      <c r="F388" t="s">
        <v>1570</v>
      </c>
      <c r="H388">
        <v>65.326178100000007</v>
      </c>
      <c r="I388">
        <v>-110.16765940000001</v>
      </c>
      <c r="J388" s="1" t="str">
        <f t="shared" si="50"/>
        <v>Till</v>
      </c>
      <c r="K388" s="1" t="str">
        <f t="shared" si="49"/>
        <v>HMC separation (Canamera/DIP)</v>
      </c>
      <c r="L388">
        <v>10000</v>
      </c>
      <c r="M388">
        <v>8.1</v>
      </c>
      <c r="N388">
        <v>0</v>
      </c>
      <c r="O388">
        <v>0</v>
      </c>
      <c r="P388">
        <v>1</v>
      </c>
      <c r="Q388">
        <v>1</v>
      </c>
      <c r="R388">
        <v>0</v>
      </c>
      <c r="S388">
        <v>0</v>
      </c>
      <c r="T388">
        <v>3</v>
      </c>
      <c r="W388">
        <v>4</v>
      </c>
    </row>
    <row r="389" spans="1:23" hidden="1" x14ac:dyDescent="0.3">
      <c r="A389" t="s">
        <v>1571</v>
      </c>
      <c r="B389" t="s">
        <v>1572</v>
      </c>
      <c r="C389" s="1" t="str">
        <f t="shared" si="47"/>
        <v>21:0986</v>
      </c>
      <c r="D389" s="1" t="str">
        <f t="shared" si="48"/>
        <v>21:0041</v>
      </c>
      <c r="E389" t="s">
        <v>1573</v>
      </c>
      <c r="F389" t="s">
        <v>1574</v>
      </c>
      <c r="H389">
        <v>65.434569100000004</v>
      </c>
      <c r="I389">
        <v>-110.108987</v>
      </c>
      <c r="J389" s="1" t="str">
        <f t="shared" si="50"/>
        <v>Till</v>
      </c>
      <c r="K389" s="1" t="str">
        <f t="shared" si="49"/>
        <v>HMC separation (Canamera/DIP)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W389">
        <v>0</v>
      </c>
    </row>
    <row r="390" spans="1:23" hidden="1" x14ac:dyDescent="0.3">
      <c r="A390" t="s">
        <v>1575</v>
      </c>
      <c r="B390" t="s">
        <v>1576</v>
      </c>
      <c r="C390" s="1" t="str">
        <f t="shared" si="47"/>
        <v>21:0986</v>
      </c>
      <c r="D390" s="1" t="str">
        <f t="shared" si="48"/>
        <v>21:0041</v>
      </c>
      <c r="E390" t="s">
        <v>1577</v>
      </c>
      <c r="F390" t="s">
        <v>1578</v>
      </c>
      <c r="H390">
        <v>65.449302799999998</v>
      </c>
      <c r="I390">
        <v>-111.42920030000001</v>
      </c>
      <c r="J390" s="1" t="str">
        <f t="shared" si="50"/>
        <v>Till</v>
      </c>
      <c r="K390" s="1" t="str">
        <f t="shared" si="49"/>
        <v>HMC separation (Canamera/DIP)</v>
      </c>
      <c r="L390">
        <v>10000</v>
      </c>
      <c r="M390">
        <v>5.4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W390">
        <v>0</v>
      </c>
    </row>
    <row r="391" spans="1:23" hidden="1" x14ac:dyDescent="0.3">
      <c r="A391" t="s">
        <v>1579</v>
      </c>
      <c r="B391" t="s">
        <v>1580</v>
      </c>
      <c r="C391" s="1" t="str">
        <f t="shared" si="47"/>
        <v>21:0986</v>
      </c>
      <c r="D391" s="1" t="str">
        <f t="shared" si="48"/>
        <v>21:0041</v>
      </c>
      <c r="E391" t="s">
        <v>1581</v>
      </c>
      <c r="F391" t="s">
        <v>1582</v>
      </c>
      <c r="H391">
        <v>65.351289199999997</v>
      </c>
      <c r="I391">
        <v>-111.9308857</v>
      </c>
      <c r="J391" s="1" t="str">
        <f t="shared" si="50"/>
        <v>Till</v>
      </c>
      <c r="K391" s="1" t="str">
        <f t="shared" si="49"/>
        <v>HMC separation (Canamera/DIP)</v>
      </c>
      <c r="L391">
        <v>10000</v>
      </c>
      <c r="M391">
        <v>5.2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W391">
        <v>0</v>
      </c>
    </row>
    <row r="392" spans="1:23" hidden="1" x14ac:dyDescent="0.3">
      <c r="A392" t="s">
        <v>1583</v>
      </c>
      <c r="B392" t="s">
        <v>1584</v>
      </c>
      <c r="C392" s="1" t="str">
        <f t="shared" si="47"/>
        <v>21:0986</v>
      </c>
      <c r="D392" s="1" t="str">
        <f t="shared" si="48"/>
        <v>21:0041</v>
      </c>
      <c r="E392" t="s">
        <v>1585</v>
      </c>
      <c r="F392" t="s">
        <v>1586</v>
      </c>
      <c r="H392">
        <v>65.399059699999995</v>
      </c>
      <c r="I392">
        <v>-111.7117559</v>
      </c>
      <c r="J392" s="1" t="str">
        <f t="shared" si="50"/>
        <v>Till</v>
      </c>
      <c r="K392" s="1" t="str">
        <f t="shared" si="49"/>
        <v>HMC separation (Canamera/DIP)</v>
      </c>
      <c r="L392">
        <v>10000</v>
      </c>
      <c r="M392">
        <v>6</v>
      </c>
      <c r="N392">
        <v>0</v>
      </c>
      <c r="O392">
        <v>0</v>
      </c>
      <c r="P392">
        <v>3</v>
      </c>
      <c r="Q392">
        <v>3</v>
      </c>
      <c r="R392">
        <v>0</v>
      </c>
      <c r="S392">
        <v>0</v>
      </c>
      <c r="T392">
        <v>0</v>
      </c>
      <c r="W392">
        <v>3</v>
      </c>
    </row>
    <row r="393" spans="1:23" hidden="1" x14ac:dyDescent="0.3">
      <c r="A393" t="s">
        <v>1587</v>
      </c>
      <c r="B393" t="s">
        <v>1588</v>
      </c>
      <c r="C393" s="1" t="str">
        <f t="shared" ref="C393:C435" si="51">HYPERLINK("https://geochem.nrcan.gc.ca/cdogs/content/bdl/bdl210987_e.htm", "21:0987")</f>
        <v>21:0987</v>
      </c>
      <c r="D393" s="1" t="str">
        <f t="shared" ref="D393:D435" si="52">HYPERLINK("https://geochem.nrcan.gc.ca/cdogs/content/svy/svy210012_e.htm", "21:0012")</f>
        <v>21:0012</v>
      </c>
      <c r="E393" t="s">
        <v>1589</v>
      </c>
      <c r="F393" t="s">
        <v>1590</v>
      </c>
      <c r="H393">
        <v>66.787186199999994</v>
      </c>
      <c r="I393">
        <v>-113.1563192</v>
      </c>
      <c r="J393" s="1" t="str">
        <f t="shared" si="50"/>
        <v>Till</v>
      </c>
      <c r="K393" s="1" t="str">
        <f t="shared" si="49"/>
        <v>HMC separation (Canamera/DIP)</v>
      </c>
      <c r="N393">
        <v>0</v>
      </c>
      <c r="O393">
        <v>1</v>
      </c>
      <c r="P393">
        <v>0</v>
      </c>
      <c r="Q393">
        <v>1</v>
      </c>
      <c r="R393">
        <v>0</v>
      </c>
      <c r="S393">
        <v>0</v>
      </c>
      <c r="T393">
        <v>1</v>
      </c>
      <c r="W393">
        <v>2</v>
      </c>
    </row>
    <row r="394" spans="1:23" hidden="1" x14ac:dyDescent="0.3">
      <c r="A394" t="s">
        <v>1591</v>
      </c>
      <c r="B394" t="s">
        <v>1592</v>
      </c>
      <c r="C394" s="1" t="str">
        <f t="shared" si="51"/>
        <v>21:0987</v>
      </c>
      <c r="D394" s="1" t="str">
        <f t="shared" si="52"/>
        <v>21:0012</v>
      </c>
      <c r="E394" t="s">
        <v>1593</v>
      </c>
      <c r="F394" t="s">
        <v>1594</v>
      </c>
      <c r="H394">
        <v>66.976409899999993</v>
      </c>
      <c r="I394">
        <v>-113.41737430000001</v>
      </c>
      <c r="J394" s="1" t="str">
        <f t="shared" si="50"/>
        <v>Till</v>
      </c>
      <c r="K394" s="1" t="str">
        <f t="shared" si="49"/>
        <v>HMC separation (Canamera/DIP)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W394">
        <v>0</v>
      </c>
    </row>
    <row r="395" spans="1:23" hidden="1" x14ac:dyDescent="0.3">
      <c r="A395" t="s">
        <v>1595</v>
      </c>
      <c r="B395" t="s">
        <v>1596</v>
      </c>
      <c r="C395" s="1" t="str">
        <f t="shared" si="51"/>
        <v>21:0987</v>
      </c>
      <c r="D395" s="1" t="str">
        <f t="shared" si="52"/>
        <v>21:0012</v>
      </c>
      <c r="E395" t="s">
        <v>1597</v>
      </c>
      <c r="F395" t="s">
        <v>1598</v>
      </c>
      <c r="H395">
        <v>66.766900800000002</v>
      </c>
      <c r="I395">
        <v>-113.93716809999999</v>
      </c>
      <c r="J395" s="1" t="str">
        <f t="shared" si="50"/>
        <v>Till</v>
      </c>
      <c r="K395" s="1" t="str">
        <f t="shared" si="49"/>
        <v>HMC separation (Canamera/DIP)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W395">
        <v>0</v>
      </c>
    </row>
    <row r="396" spans="1:23" hidden="1" x14ac:dyDescent="0.3">
      <c r="A396" t="s">
        <v>1599</v>
      </c>
      <c r="B396" t="s">
        <v>1600</v>
      </c>
      <c r="C396" s="1" t="str">
        <f t="shared" si="51"/>
        <v>21:0987</v>
      </c>
      <c r="D396" s="1" t="str">
        <f t="shared" si="52"/>
        <v>21:0012</v>
      </c>
      <c r="E396" t="s">
        <v>1601</v>
      </c>
      <c r="F396" t="s">
        <v>1602</v>
      </c>
      <c r="H396">
        <v>66.667150100000001</v>
      </c>
      <c r="I396">
        <v>-113.68847409999999</v>
      </c>
      <c r="J396" s="1" t="str">
        <f t="shared" si="50"/>
        <v>Till</v>
      </c>
      <c r="K396" s="1" t="str">
        <f t="shared" si="49"/>
        <v>HMC separation (Canamera/DIP)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W396">
        <v>0</v>
      </c>
    </row>
    <row r="397" spans="1:23" hidden="1" x14ac:dyDescent="0.3">
      <c r="A397" t="s">
        <v>1603</v>
      </c>
      <c r="B397" t="s">
        <v>1604</v>
      </c>
      <c r="C397" s="1" t="str">
        <f t="shared" si="51"/>
        <v>21:0987</v>
      </c>
      <c r="D397" s="1" t="str">
        <f t="shared" si="52"/>
        <v>21:0012</v>
      </c>
      <c r="E397" t="s">
        <v>1605</v>
      </c>
      <c r="F397" t="s">
        <v>1606</v>
      </c>
      <c r="H397">
        <v>66.156347999999994</v>
      </c>
      <c r="I397">
        <v>-112.75508960000001</v>
      </c>
      <c r="J397" s="1" t="str">
        <f t="shared" si="50"/>
        <v>Till</v>
      </c>
      <c r="K397" s="1" t="str">
        <f t="shared" si="49"/>
        <v>HMC separation (Canamera/DIP)</v>
      </c>
      <c r="N397">
        <v>0</v>
      </c>
      <c r="O397">
        <v>0</v>
      </c>
      <c r="P397">
        <v>0</v>
      </c>
      <c r="Q397">
        <v>0</v>
      </c>
      <c r="R397">
        <v>1</v>
      </c>
      <c r="S397">
        <v>0</v>
      </c>
      <c r="T397">
        <v>1</v>
      </c>
      <c r="W397">
        <v>2</v>
      </c>
    </row>
    <row r="398" spans="1:23" hidden="1" x14ac:dyDescent="0.3">
      <c r="A398" t="s">
        <v>1607</v>
      </c>
      <c r="B398" t="s">
        <v>1608</v>
      </c>
      <c r="C398" s="1" t="str">
        <f t="shared" si="51"/>
        <v>21:0987</v>
      </c>
      <c r="D398" s="1" t="str">
        <f t="shared" si="52"/>
        <v>21:0012</v>
      </c>
      <c r="E398" t="s">
        <v>1609</v>
      </c>
      <c r="F398" t="s">
        <v>1610</v>
      </c>
      <c r="H398">
        <v>66.899664700000002</v>
      </c>
      <c r="I398">
        <v>-112.9031124</v>
      </c>
      <c r="J398" s="1" t="str">
        <f t="shared" si="50"/>
        <v>Till</v>
      </c>
      <c r="K398" s="1" t="str">
        <f t="shared" ref="K398:K429" si="53">HYPERLINK("https://geochem.nrcan.gc.ca/cdogs/content/kwd/kwd080048_e.htm", "HMC separation (Canamera/DIP)")</f>
        <v>HMC separation (Canamera/DIP)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W398">
        <v>0</v>
      </c>
    </row>
    <row r="399" spans="1:23" hidden="1" x14ac:dyDescent="0.3">
      <c r="A399" t="s">
        <v>1611</v>
      </c>
      <c r="B399" t="s">
        <v>1612</v>
      </c>
      <c r="C399" s="1" t="str">
        <f t="shared" si="51"/>
        <v>21:0987</v>
      </c>
      <c r="D399" s="1" t="str">
        <f t="shared" si="52"/>
        <v>21:0012</v>
      </c>
      <c r="E399" t="s">
        <v>1613</v>
      </c>
      <c r="F399" t="s">
        <v>1614</v>
      </c>
      <c r="H399">
        <v>66.984724</v>
      </c>
      <c r="I399">
        <v>-112.55089769999999</v>
      </c>
      <c r="J399" s="1" t="str">
        <f t="shared" si="50"/>
        <v>Till</v>
      </c>
      <c r="K399" s="1" t="str">
        <f t="shared" si="53"/>
        <v>HMC separation (Canamera/DIP)</v>
      </c>
      <c r="N399">
        <v>0</v>
      </c>
      <c r="O399">
        <v>0</v>
      </c>
      <c r="P399">
        <v>0</v>
      </c>
      <c r="Q399">
        <v>0</v>
      </c>
      <c r="R399">
        <v>1</v>
      </c>
      <c r="S399">
        <v>0</v>
      </c>
      <c r="T399">
        <v>7</v>
      </c>
      <c r="W399">
        <v>8</v>
      </c>
    </row>
    <row r="400" spans="1:23" hidden="1" x14ac:dyDescent="0.3">
      <c r="A400" t="s">
        <v>1615</v>
      </c>
      <c r="B400" t="s">
        <v>1616</v>
      </c>
      <c r="C400" s="1" t="str">
        <f t="shared" si="51"/>
        <v>21:0987</v>
      </c>
      <c r="D400" s="1" t="str">
        <f t="shared" si="52"/>
        <v>21:0012</v>
      </c>
      <c r="E400" t="s">
        <v>1617</v>
      </c>
      <c r="F400" t="s">
        <v>1618</v>
      </c>
      <c r="H400">
        <v>66.811573800000005</v>
      </c>
      <c r="I400">
        <v>-112.5681816</v>
      </c>
      <c r="J400" s="1" t="str">
        <f t="shared" si="50"/>
        <v>Till</v>
      </c>
      <c r="K400" s="1" t="str">
        <f t="shared" si="53"/>
        <v>HMC separation (Canamera/DIP)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W400">
        <v>0</v>
      </c>
    </row>
    <row r="401" spans="1:23" hidden="1" x14ac:dyDescent="0.3">
      <c r="A401" t="s">
        <v>1619</v>
      </c>
      <c r="B401" t="s">
        <v>1620</v>
      </c>
      <c r="C401" s="1" t="str">
        <f t="shared" si="51"/>
        <v>21:0987</v>
      </c>
      <c r="D401" s="1" t="str">
        <f t="shared" si="52"/>
        <v>21:0012</v>
      </c>
      <c r="E401" t="s">
        <v>1621</v>
      </c>
      <c r="F401" t="s">
        <v>1622</v>
      </c>
      <c r="H401">
        <v>66.730923799999999</v>
      </c>
      <c r="I401">
        <v>-112.7594606</v>
      </c>
      <c r="J401" s="1" t="str">
        <f t="shared" si="50"/>
        <v>Till</v>
      </c>
      <c r="K401" s="1" t="str">
        <f t="shared" si="53"/>
        <v>HMC separation (Canamera/DIP)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W401">
        <v>0</v>
      </c>
    </row>
    <row r="402" spans="1:23" hidden="1" x14ac:dyDescent="0.3">
      <c r="A402" t="s">
        <v>1623</v>
      </c>
      <c r="B402" t="s">
        <v>1624</v>
      </c>
      <c r="C402" s="1" t="str">
        <f t="shared" si="51"/>
        <v>21:0987</v>
      </c>
      <c r="D402" s="1" t="str">
        <f t="shared" si="52"/>
        <v>21:0012</v>
      </c>
      <c r="E402" t="s">
        <v>1625</v>
      </c>
      <c r="F402" t="s">
        <v>1626</v>
      </c>
      <c r="H402">
        <v>66.985496999999995</v>
      </c>
      <c r="I402">
        <v>-112.09324530000001</v>
      </c>
      <c r="J402" s="1" t="str">
        <f t="shared" si="50"/>
        <v>Till</v>
      </c>
      <c r="K402" s="1" t="str">
        <f t="shared" si="53"/>
        <v>HMC separation (Canamera/DIP)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W402">
        <v>0</v>
      </c>
    </row>
    <row r="403" spans="1:23" hidden="1" x14ac:dyDescent="0.3">
      <c r="A403" t="s">
        <v>1627</v>
      </c>
      <c r="B403" t="s">
        <v>1628</v>
      </c>
      <c r="C403" s="1" t="str">
        <f t="shared" si="51"/>
        <v>21:0987</v>
      </c>
      <c r="D403" s="1" t="str">
        <f t="shared" si="52"/>
        <v>21:0012</v>
      </c>
      <c r="E403" t="s">
        <v>1629</v>
      </c>
      <c r="F403" t="s">
        <v>1630</v>
      </c>
      <c r="H403">
        <v>66.899428099999994</v>
      </c>
      <c r="I403">
        <v>-112.38725789999999</v>
      </c>
      <c r="J403" s="1" t="str">
        <f t="shared" si="50"/>
        <v>Till</v>
      </c>
      <c r="K403" s="1" t="str">
        <f t="shared" si="53"/>
        <v>HMC separation (Canamera/DIP)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W403">
        <v>0</v>
      </c>
    </row>
    <row r="404" spans="1:23" hidden="1" x14ac:dyDescent="0.3">
      <c r="A404" t="s">
        <v>1631</v>
      </c>
      <c r="B404" t="s">
        <v>1632</v>
      </c>
      <c r="C404" s="1" t="str">
        <f t="shared" si="51"/>
        <v>21:0987</v>
      </c>
      <c r="D404" s="1" t="str">
        <f t="shared" si="52"/>
        <v>21:0012</v>
      </c>
      <c r="E404" t="s">
        <v>1633</v>
      </c>
      <c r="F404" t="s">
        <v>1634</v>
      </c>
      <c r="H404">
        <v>66.769979199999995</v>
      </c>
      <c r="I404">
        <v>-112.06795990000001</v>
      </c>
      <c r="J404" s="1" t="str">
        <f t="shared" si="50"/>
        <v>Till</v>
      </c>
      <c r="K404" s="1" t="str">
        <f t="shared" si="53"/>
        <v>HMC separation (Canamera/DIP)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W404">
        <v>0</v>
      </c>
    </row>
    <row r="405" spans="1:23" hidden="1" x14ac:dyDescent="0.3">
      <c r="A405" t="s">
        <v>1635</v>
      </c>
      <c r="B405" t="s">
        <v>1636</v>
      </c>
      <c r="C405" s="1" t="str">
        <f t="shared" si="51"/>
        <v>21:0987</v>
      </c>
      <c r="D405" s="1" t="str">
        <f t="shared" si="52"/>
        <v>21:0012</v>
      </c>
      <c r="E405" t="s">
        <v>1637</v>
      </c>
      <c r="F405" t="s">
        <v>1638</v>
      </c>
      <c r="H405">
        <v>66.664283699999999</v>
      </c>
      <c r="I405">
        <v>-112.4014569</v>
      </c>
      <c r="J405" s="1" t="str">
        <f t="shared" si="50"/>
        <v>Till</v>
      </c>
      <c r="K405" s="1" t="str">
        <f t="shared" si="53"/>
        <v>HMC separation (Canamera/DIP)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W405">
        <v>0</v>
      </c>
    </row>
    <row r="406" spans="1:23" hidden="1" x14ac:dyDescent="0.3">
      <c r="A406" t="s">
        <v>1639</v>
      </c>
      <c r="B406" t="s">
        <v>1640</v>
      </c>
      <c r="C406" s="1" t="str">
        <f t="shared" si="51"/>
        <v>21:0987</v>
      </c>
      <c r="D406" s="1" t="str">
        <f t="shared" si="52"/>
        <v>21:0012</v>
      </c>
      <c r="E406" t="s">
        <v>1641</v>
      </c>
      <c r="F406" t="s">
        <v>1642</v>
      </c>
      <c r="H406">
        <v>66.270514599999998</v>
      </c>
      <c r="I406">
        <v>-112.6277333</v>
      </c>
      <c r="J406" s="1" t="str">
        <f t="shared" si="50"/>
        <v>Till</v>
      </c>
      <c r="K406" s="1" t="str">
        <f t="shared" si="53"/>
        <v>HMC separation (Canamera/DIP)</v>
      </c>
      <c r="N406">
        <v>0</v>
      </c>
      <c r="O406">
        <v>0</v>
      </c>
      <c r="P406">
        <v>0</v>
      </c>
      <c r="Q406">
        <v>0</v>
      </c>
      <c r="R406">
        <v>1</v>
      </c>
      <c r="S406">
        <v>0</v>
      </c>
      <c r="T406">
        <v>0</v>
      </c>
      <c r="W406">
        <v>1</v>
      </c>
    </row>
    <row r="407" spans="1:23" hidden="1" x14ac:dyDescent="0.3">
      <c r="A407" t="s">
        <v>1643</v>
      </c>
      <c r="B407" t="s">
        <v>1644</v>
      </c>
      <c r="C407" s="1" t="str">
        <f t="shared" si="51"/>
        <v>21:0987</v>
      </c>
      <c r="D407" s="1" t="str">
        <f t="shared" si="52"/>
        <v>21:0012</v>
      </c>
      <c r="E407" t="s">
        <v>1645</v>
      </c>
      <c r="F407" t="s">
        <v>1646</v>
      </c>
      <c r="H407">
        <v>66.456152700000004</v>
      </c>
      <c r="I407">
        <v>-112.79028959999999</v>
      </c>
      <c r="J407" s="1" t="str">
        <f t="shared" si="50"/>
        <v>Till</v>
      </c>
      <c r="K407" s="1" t="str">
        <f t="shared" si="53"/>
        <v>HMC separation (Canamera/DIP)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W407">
        <v>0</v>
      </c>
    </row>
    <row r="408" spans="1:23" hidden="1" x14ac:dyDescent="0.3">
      <c r="A408" t="s">
        <v>1647</v>
      </c>
      <c r="B408" t="s">
        <v>1648</v>
      </c>
      <c r="C408" s="1" t="str">
        <f t="shared" si="51"/>
        <v>21:0987</v>
      </c>
      <c r="D408" s="1" t="str">
        <f t="shared" si="52"/>
        <v>21:0012</v>
      </c>
      <c r="E408" t="s">
        <v>1649</v>
      </c>
      <c r="F408" t="s">
        <v>1650</v>
      </c>
      <c r="H408">
        <v>66.531289999999998</v>
      </c>
      <c r="I408">
        <v>-112.5777607</v>
      </c>
      <c r="J408" s="1" t="str">
        <f t="shared" si="50"/>
        <v>Till</v>
      </c>
      <c r="K408" s="1" t="str">
        <f t="shared" si="53"/>
        <v>HMC separation (Canamera/DIP)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W408">
        <v>0</v>
      </c>
    </row>
    <row r="409" spans="1:23" hidden="1" x14ac:dyDescent="0.3">
      <c r="A409" t="s">
        <v>1651</v>
      </c>
      <c r="B409" t="s">
        <v>1652</v>
      </c>
      <c r="C409" s="1" t="str">
        <f t="shared" si="51"/>
        <v>21:0987</v>
      </c>
      <c r="D409" s="1" t="str">
        <f t="shared" si="52"/>
        <v>21:0012</v>
      </c>
      <c r="E409" t="s">
        <v>1653</v>
      </c>
      <c r="F409" t="s">
        <v>1654</v>
      </c>
      <c r="H409">
        <v>66.599814800000004</v>
      </c>
      <c r="I409">
        <v>-112.9320902</v>
      </c>
      <c r="J409" s="1" t="str">
        <f t="shared" ref="J409:J440" si="54">HYPERLINK("https://geochem.nrcan.gc.ca/cdogs/content/kwd/kwd020044_e.htm", "Till")</f>
        <v>Till</v>
      </c>
      <c r="K409" s="1" t="str">
        <f t="shared" si="53"/>
        <v>HMC separation (Canamera/DIP)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W409">
        <v>0</v>
      </c>
    </row>
    <row r="410" spans="1:23" hidden="1" x14ac:dyDescent="0.3">
      <c r="A410" t="s">
        <v>1655</v>
      </c>
      <c r="B410" t="s">
        <v>1656</v>
      </c>
      <c r="C410" s="1" t="str">
        <f t="shared" si="51"/>
        <v>21:0987</v>
      </c>
      <c r="D410" s="1" t="str">
        <f t="shared" si="52"/>
        <v>21:0012</v>
      </c>
      <c r="E410" t="s">
        <v>1657</v>
      </c>
      <c r="F410" t="s">
        <v>1658</v>
      </c>
      <c r="H410">
        <v>66.319790800000007</v>
      </c>
      <c r="I410">
        <v>-112.1008207</v>
      </c>
      <c r="J410" s="1" t="str">
        <f t="shared" si="54"/>
        <v>Till</v>
      </c>
      <c r="K410" s="1" t="str">
        <f t="shared" si="53"/>
        <v>HMC separation (Canamera/DIP)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W410">
        <v>0</v>
      </c>
    </row>
    <row r="411" spans="1:23" hidden="1" x14ac:dyDescent="0.3">
      <c r="A411" t="s">
        <v>1659</v>
      </c>
      <c r="B411" t="s">
        <v>1660</v>
      </c>
      <c r="C411" s="1" t="str">
        <f t="shared" si="51"/>
        <v>21:0987</v>
      </c>
      <c r="D411" s="1" t="str">
        <f t="shared" si="52"/>
        <v>21:0012</v>
      </c>
      <c r="E411" t="s">
        <v>1661</v>
      </c>
      <c r="F411" t="s">
        <v>1662</v>
      </c>
      <c r="H411">
        <v>66.421695600000007</v>
      </c>
      <c r="I411">
        <v>-112.04520890000001</v>
      </c>
      <c r="J411" s="1" t="str">
        <f t="shared" si="54"/>
        <v>Till</v>
      </c>
      <c r="K411" s="1" t="str">
        <f t="shared" si="53"/>
        <v>HMC separation (Canamera/DIP)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W411">
        <v>0</v>
      </c>
    </row>
    <row r="412" spans="1:23" hidden="1" x14ac:dyDescent="0.3">
      <c r="A412" t="s">
        <v>1663</v>
      </c>
      <c r="B412" t="s">
        <v>1664</v>
      </c>
      <c r="C412" s="1" t="str">
        <f t="shared" si="51"/>
        <v>21:0987</v>
      </c>
      <c r="D412" s="1" t="str">
        <f t="shared" si="52"/>
        <v>21:0012</v>
      </c>
      <c r="E412" t="s">
        <v>1665</v>
      </c>
      <c r="F412" t="s">
        <v>1666</v>
      </c>
      <c r="H412">
        <v>66.427473399999997</v>
      </c>
      <c r="I412">
        <v>-112.39826290000001</v>
      </c>
      <c r="J412" s="1" t="str">
        <f t="shared" si="54"/>
        <v>Till</v>
      </c>
      <c r="K412" s="1" t="str">
        <f t="shared" si="53"/>
        <v>HMC separation (Canamera/DIP)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W412">
        <v>0</v>
      </c>
    </row>
    <row r="413" spans="1:23" hidden="1" x14ac:dyDescent="0.3">
      <c r="A413" t="s">
        <v>1667</v>
      </c>
      <c r="B413" t="s">
        <v>1668</v>
      </c>
      <c r="C413" s="1" t="str">
        <f t="shared" si="51"/>
        <v>21:0987</v>
      </c>
      <c r="D413" s="1" t="str">
        <f t="shared" si="52"/>
        <v>21:0012</v>
      </c>
      <c r="E413" t="s">
        <v>1669</v>
      </c>
      <c r="F413" t="s">
        <v>1670</v>
      </c>
      <c r="H413">
        <v>66.524163000000001</v>
      </c>
      <c r="I413">
        <v>-112.0630302</v>
      </c>
      <c r="J413" s="1" t="str">
        <f t="shared" si="54"/>
        <v>Till</v>
      </c>
      <c r="K413" s="1" t="str">
        <f t="shared" si="53"/>
        <v>HMC separation (Canamera/DIP)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2</v>
      </c>
      <c r="W413">
        <v>2</v>
      </c>
    </row>
    <row r="414" spans="1:23" hidden="1" x14ac:dyDescent="0.3">
      <c r="A414" t="s">
        <v>1671</v>
      </c>
      <c r="B414" t="s">
        <v>1672</v>
      </c>
      <c r="C414" s="1" t="str">
        <f t="shared" si="51"/>
        <v>21:0987</v>
      </c>
      <c r="D414" s="1" t="str">
        <f t="shared" si="52"/>
        <v>21:0012</v>
      </c>
      <c r="E414" t="s">
        <v>1673</v>
      </c>
      <c r="F414" t="s">
        <v>1674</v>
      </c>
      <c r="H414">
        <v>66.647541000000004</v>
      </c>
      <c r="I414">
        <v>-112.0383003</v>
      </c>
      <c r="J414" s="1" t="str">
        <f t="shared" si="54"/>
        <v>Till</v>
      </c>
      <c r="K414" s="1" t="str">
        <f t="shared" si="53"/>
        <v>HMC separation (Canamera/DIP)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W414">
        <v>0</v>
      </c>
    </row>
    <row r="415" spans="1:23" hidden="1" x14ac:dyDescent="0.3">
      <c r="A415" t="s">
        <v>1675</v>
      </c>
      <c r="B415" t="s">
        <v>1676</v>
      </c>
      <c r="C415" s="1" t="str">
        <f t="shared" si="51"/>
        <v>21:0987</v>
      </c>
      <c r="D415" s="1" t="str">
        <f t="shared" si="52"/>
        <v>21:0012</v>
      </c>
      <c r="E415" t="s">
        <v>1677</v>
      </c>
      <c r="F415" t="s">
        <v>1678</v>
      </c>
      <c r="H415">
        <v>66.3000835</v>
      </c>
      <c r="I415">
        <v>-113.1039511</v>
      </c>
      <c r="J415" s="1" t="str">
        <f t="shared" si="54"/>
        <v>Till</v>
      </c>
      <c r="K415" s="1" t="str">
        <f t="shared" si="53"/>
        <v>HMC separation (Canamera/DIP)</v>
      </c>
      <c r="N415">
        <v>0</v>
      </c>
      <c r="O415">
        <v>0</v>
      </c>
      <c r="P415">
        <v>0</v>
      </c>
      <c r="Q415">
        <v>0</v>
      </c>
      <c r="R415">
        <v>1</v>
      </c>
      <c r="S415">
        <v>0</v>
      </c>
      <c r="T415">
        <v>0</v>
      </c>
      <c r="W415">
        <v>1</v>
      </c>
    </row>
    <row r="416" spans="1:23" hidden="1" x14ac:dyDescent="0.3">
      <c r="A416" t="s">
        <v>1679</v>
      </c>
      <c r="B416" t="s">
        <v>1680</v>
      </c>
      <c r="C416" s="1" t="str">
        <f t="shared" si="51"/>
        <v>21:0987</v>
      </c>
      <c r="D416" s="1" t="str">
        <f t="shared" si="52"/>
        <v>21:0012</v>
      </c>
      <c r="E416" t="s">
        <v>1681</v>
      </c>
      <c r="F416" t="s">
        <v>1682</v>
      </c>
      <c r="H416">
        <v>66.466635499999995</v>
      </c>
      <c r="I416">
        <v>-113.3982283</v>
      </c>
      <c r="J416" s="1" t="str">
        <f t="shared" si="54"/>
        <v>Till</v>
      </c>
      <c r="K416" s="1" t="str">
        <f t="shared" si="53"/>
        <v>HMC separation (Canamera/DIP)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W416">
        <v>0</v>
      </c>
    </row>
    <row r="417" spans="1:23" hidden="1" x14ac:dyDescent="0.3">
      <c r="A417" t="s">
        <v>1683</v>
      </c>
      <c r="B417" t="s">
        <v>1684</v>
      </c>
      <c r="C417" s="1" t="str">
        <f t="shared" si="51"/>
        <v>21:0987</v>
      </c>
      <c r="D417" s="1" t="str">
        <f t="shared" si="52"/>
        <v>21:0012</v>
      </c>
      <c r="E417" t="s">
        <v>1685</v>
      </c>
      <c r="F417" t="s">
        <v>1686</v>
      </c>
      <c r="H417">
        <v>66.522542900000005</v>
      </c>
      <c r="I417">
        <v>-113.10081219999999</v>
      </c>
      <c r="J417" s="1" t="str">
        <f t="shared" si="54"/>
        <v>Till</v>
      </c>
      <c r="K417" s="1" t="str">
        <f t="shared" si="53"/>
        <v>HMC separation (Canamera/DIP)</v>
      </c>
      <c r="N417">
        <v>0</v>
      </c>
      <c r="O417">
        <v>0</v>
      </c>
      <c r="P417">
        <v>0</v>
      </c>
      <c r="Q417">
        <v>0</v>
      </c>
      <c r="R417">
        <v>2</v>
      </c>
      <c r="S417">
        <v>0</v>
      </c>
      <c r="T417">
        <v>2</v>
      </c>
      <c r="W417">
        <v>4</v>
      </c>
    </row>
    <row r="418" spans="1:23" hidden="1" x14ac:dyDescent="0.3">
      <c r="A418" t="s">
        <v>1687</v>
      </c>
      <c r="B418" t="s">
        <v>1688</v>
      </c>
      <c r="C418" s="1" t="str">
        <f t="shared" si="51"/>
        <v>21:0987</v>
      </c>
      <c r="D418" s="1" t="str">
        <f t="shared" si="52"/>
        <v>21:0012</v>
      </c>
      <c r="E418" t="s">
        <v>1689</v>
      </c>
      <c r="F418" t="s">
        <v>1690</v>
      </c>
      <c r="H418">
        <v>66.643899000000005</v>
      </c>
      <c r="I418">
        <v>-113.4322409</v>
      </c>
      <c r="J418" s="1" t="str">
        <f t="shared" si="54"/>
        <v>Till</v>
      </c>
      <c r="K418" s="1" t="str">
        <f t="shared" si="53"/>
        <v>HMC separation (Canamera/DIP)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W418">
        <v>0</v>
      </c>
    </row>
    <row r="419" spans="1:23" hidden="1" x14ac:dyDescent="0.3">
      <c r="A419" t="s">
        <v>1691</v>
      </c>
      <c r="B419" t="s">
        <v>1692</v>
      </c>
      <c r="C419" s="1" t="str">
        <f t="shared" si="51"/>
        <v>21:0987</v>
      </c>
      <c r="D419" s="1" t="str">
        <f t="shared" si="52"/>
        <v>21:0012</v>
      </c>
      <c r="E419" t="s">
        <v>1693</v>
      </c>
      <c r="F419" t="s">
        <v>1694</v>
      </c>
      <c r="H419">
        <v>66.666792700000002</v>
      </c>
      <c r="I419">
        <v>-113.1339761</v>
      </c>
      <c r="J419" s="1" t="str">
        <f t="shared" si="54"/>
        <v>Till</v>
      </c>
      <c r="K419" s="1" t="str">
        <f t="shared" si="53"/>
        <v>HMC separation (Canamera/DIP)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W419">
        <v>0</v>
      </c>
    </row>
    <row r="420" spans="1:23" hidden="1" x14ac:dyDescent="0.3">
      <c r="A420" t="s">
        <v>1695</v>
      </c>
      <c r="B420" t="s">
        <v>1696</v>
      </c>
      <c r="C420" s="1" t="str">
        <f t="shared" si="51"/>
        <v>21:0987</v>
      </c>
      <c r="D420" s="1" t="str">
        <f t="shared" si="52"/>
        <v>21:0012</v>
      </c>
      <c r="E420" t="s">
        <v>1697</v>
      </c>
      <c r="F420" t="s">
        <v>1698</v>
      </c>
      <c r="H420">
        <v>66.269741499999995</v>
      </c>
      <c r="I420">
        <v>-113.64540119999999</v>
      </c>
      <c r="J420" s="1" t="str">
        <f t="shared" si="54"/>
        <v>Till</v>
      </c>
      <c r="K420" s="1" t="str">
        <f t="shared" si="53"/>
        <v>HMC separation (Canamera/DIP)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W420">
        <v>0</v>
      </c>
    </row>
    <row r="421" spans="1:23" hidden="1" x14ac:dyDescent="0.3">
      <c r="A421" t="s">
        <v>1699</v>
      </c>
      <c r="B421" t="s">
        <v>1700</v>
      </c>
      <c r="C421" s="1" t="str">
        <f t="shared" si="51"/>
        <v>21:0987</v>
      </c>
      <c r="D421" s="1" t="str">
        <f t="shared" si="52"/>
        <v>21:0012</v>
      </c>
      <c r="E421" t="s">
        <v>1701</v>
      </c>
      <c r="F421" t="s">
        <v>1702</v>
      </c>
      <c r="H421">
        <v>66.330599100000001</v>
      </c>
      <c r="I421">
        <v>-113.92529759999999</v>
      </c>
      <c r="J421" s="1" t="str">
        <f t="shared" si="54"/>
        <v>Till</v>
      </c>
      <c r="K421" s="1" t="str">
        <f t="shared" si="53"/>
        <v>HMC separation (Canamera/DIP)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W421">
        <v>0</v>
      </c>
    </row>
    <row r="422" spans="1:23" hidden="1" x14ac:dyDescent="0.3">
      <c r="A422" t="s">
        <v>1703</v>
      </c>
      <c r="B422" t="s">
        <v>1704</v>
      </c>
      <c r="C422" s="1" t="str">
        <f t="shared" si="51"/>
        <v>21:0987</v>
      </c>
      <c r="D422" s="1" t="str">
        <f t="shared" si="52"/>
        <v>21:0012</v>
      </c>
      <c r="E422" t="s">
        <v>1705</v>
      </c>
      <c r="F422" t="s">
        <v>1706</v>
      </c>
      <c r="H422">
        <v>66.410509399999995</v>
      </c>
      <c r="I422">
        <v>-113.6943363</v>
      </c>
      <c r="J422" s="1" t="str">
        <f t="shared" si="54"/>
        <v>Till</v>
      </c>
      <c r="K422" s="1" t="str">
        <f t="shared" si="53"/>
        <v>HMC separation (Canamera/DIP)</v>
      </c>
      <c r="N422">
        <v>0</v>
      </c>
      <c r="O422">
        <v>1</v>
      </c>
      <c r="P422">
        <v>0</v>
      </c>
      <c r="Q422">
        <v>1</v>
      </c>
      <c r="R422">
        <v>0</v>
      </c>
      <c r="S422">
        <v>0</v>
      </c>
      <c r="T422">
        <v>3</v>
      </c>
      <c r="W422">
        <v>4</v>
      </c>
    </row>
    <row r="423" spans="1:23" hidden="1" x14ac:dyDescent="0.3">
      <c r="A423" t="s">
        <v>1707</v>
      </c>
      <c r="B423" t="s">
        <v>1708</v>
      </c>
      <c r="C423" s="1" t="str">
        <f t="shared" si="51"/>
        <v>21:0987</v>
      </c>
      <c r="D423" s="1" t="str">
        <f t="shared" si="52"/>
        <v>21:0012</v>
      </c>
      <c r="E423" t="s">
        <v>1709</v>
      </c>
      <c r="F423" t="s">
        <v>1710</v>
      </c>
      <c r="H423">
        <v>66.502680100000006</v>
      </c>
      <c r="I423">
        <v>-113.5312663</v>
      </c>
      <c r="J423" s="1" t="str">
        <f t="shared" si="54"/>
        <v>Till</v>
      </c>
      <c r="K423" s="1" t="str">
        <f t="shared" si="53"/>
        <v>HMC separation (Canamera/DIP)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W423">
        <v>0</v>
      </c>
    </row>
    <row r="424" spans="1:23" hidden="1" x14ac:dyDescent="0.3">
      <c r="A424" t="s">
        <v>1711</v>
      </c>
      <c r="B424" t="s">
        <v>1712</v>
      </c>
      <c r="C424" s="1" t="str">
        <f t="shared" si="51"/>
        <v>21:0987</v>
      </c>
      <c r="D424" s="1" t="str">
        <f t="shared" si="52"/>
        <v>21:0012</v>
      </c>
      <c r="E424" t="s">
        <v>1713</v>
      </c>
      <c r="F424" t="s">
        <v>1714</v>
      </c>
      <c r="H424">
        <v>66.533421500000003</v>
      </c>
      <c r="I424">
        <v>-113.9395117</v>
      </c>
      <c r="J424" s="1" t="str">
        <f t="shared" si="54"/>
        <v>Till</v>
      </c>
      <c r="K424" s="1" t="str">
        <f t="shared" si="53"/>
        <v>HMC separation (Canamera/DIP)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W424">
        <v>0</v>
      </c>
    </row>
    <row r="425" spans="1:23" hidden="1" x14ac:dyDescent="0.3">
      <c r="A425" t="s">
        <v>1715</v>
      </c>
      <c r="B425" t="s">
        <v>1716</v>
      </c>
      <c r="C425" s="1" t="str">
        <f t="shared" si="51"/>
        <v>21:0987</v>
      </c>
      <c r="D425" s="1" t="str">
        <f t="shared" si="52"/>
        <v>21:0012</v>
      </c>
      <c r="E425" t="s">
        <v>1717</v>
      </c>
      <c r="F425" t="s">
        <v>1718</v>
      </c>
      <c r="H425">
        <v>66.186864700000001</v>
      </c>
      <c r="I425">
        <v>-113.94254100000001</v>
      </c>
      <c r="J425" s="1" t="str">
        <f t="shared" si="54"/>
        <v>Till</v>
      </c>
      <c r="K425" s="1" t="str">
        <f t="shared" si="53"/>
        <v>HMC separation (Canamera/DIP)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W425">
        <v>0</v>
      </c>
    </row>
    <row r="426" spans="1:23" hidden="1" x14ac:dyDescent="0.3">
      <c r="A426" t="s">
        <v>1719</v>
      </c>
      <c r="B426" t="s">
        <v>1720</v>
      </c>
      <c r="C426" s="1" t="str">
        <f t="shared" si="51"/>
        <v>21:0987</v>
      </c>
      <c r="D426" s="1" t="str">
        <f t="shared" si="52"/>
        <v>21:0012</v>
      </c>
      <c r="E426" t="s">
        <v>1721</v>
      </c>
      <c r="F426" t="s">
        <v>1722</v>
      </c>
      <c r="H426">
        <v>66.103525399999995</v>
      </c>
      <c r="I426">
        <v>-113.5742128</v>
      </c>
      <c r="J426" s="1" t="str">
        <f t="shared" si="54"/>
        <v>Till</v>
      </c>
      <c r="K426" s="1" t="str">
        <f t="shared" si="53"/>
        <v>HMC separation (Canamera/DIP)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W426">
        <v>0</v>
      </c>
    </row>
    <row r="427" spans="1:23" hidden="1" x14ac:dyDescent="0.3">
      <c r="A427" t="s">
        <v>1723</v>
      </c>
      <c r="B427" t="s">
        <v>1724</v>
      </c>
      <c r="C427" s="1" t="str">
        <f t="shared" si="51"/>
        <v>21:0987</v>
      </c>
      <c r="D427" s="1" t="str">
        <f t="shared" si="52"/>
        <v>21:0012</v>
      </c>
      <c r="E427" t="s">
        <v>1725</v>
      </c>
      <c r="F427" t="s">
        <v>1726</v>
      </c>
      <c r="H427">
        <v>66.020445899999999</v>
      </c>
      <c r="I427">
        <v>-113.88811699999999</v>
      </c>
      <c r="J427" s="1" t="str">
        <f t="shared" si="54"/>
        <v>Till</v>
      </c>
      <c r="K427" s="1" t="str">
        <f t="shared" si="53"/>
        <v>HMC separation (Canamera/DIP)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W427">
        <v>0</v>
      </c>
    </row>
    <row r="428" spans="1:23" hidden="1" x14ac:dyDescent="0.3">
      <c r="A428" t="s">
        <v>1727</v>
      </c>
      <c r="B428" t="s">
        <v>1728</v>
      </c>
      <c r="C428" s="1" t="str">
        <f t="shared" si="51"/>
        <v>21:0987</v>
      </c>
      <c r="D428" s="1" t="str">
        <f t="shared" si="52"/>
        <v>21:0012</v>
      </c>
      <c r="E428" t="s">
        <v>1729</v>
      </c>
      <c r="F428" t="s">
        <v>1730</v>
      </c>
      <c r="H428">
        <v>66.154217700000004</v>
      </c>
      <c r="I428">
        <v>-113.35236260000001</v>
      </c>
      <c r="J428" s="1" t="str">
        <f t="shared" si="54"/>
        <v>Till</v>
      </c>
      <c r="K428" s="1" t="str">
        <f t="shared" si="53"/>
        <v>HMC separation (Canamera/DIP)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W428">
        <v>0</v>
      </c>
    </row>
    <row r="429" spans="1:23" hidden="1" x14ac:dyDescent="0.3">
      <c r="A429" t="s">
        <v>1731</v>
      </c>
      <c r="B429" t="s">
        <v>1732</v>
      </c>
      <c r="C429" s="1" t="str">
        <f t="shared" si="51"/>
        <v>21:0987</v>
      </c>
      <c r="D429" s="1" t="str">
        <f t="shared" si="52"/>
        <v>21:0012</v>
      </c>
      <c r="E429" t="s">
        <v>1733</v>
      </c>
      <c r="F429" t="s">
        <v>1734</v>
      </c>
      <c r="H429">
        <v>66.015092499999994</v>
      </c>
      <c r="I429">
        <v>-113.3952438</v>
      </c>
      <c r="J429" s="1" t="str">
        <f t="shared" si="54"/>
        <v>Till</v>
      </c>
      <c r="K429" s="1" t="str">
        <f t="shared" si="53"/>
        <v>HMC separation (Canamera/DIP)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W429">
        <v>0</v>
      </c>
    </row>
    <row r="430" spans="1:23" hidden="1" x14ac:dyDescent="0.3">
      <c r="A430" t="s">
        <v>1735</v>
      </c>
      <c r="B430" t="s">
        <v>1736</v>
      </c>
      <c r="C430" s="1" t="str">
        <f t="shared" si="51"/>
        <v>21:0987</v>
      </c>
      <c r="D430" s="1" t="str">
        <f t="shared" si="52"/>
        <v>21:0012</v>
      </c>
      <c r="E430" t="s">
        <v>1737</v>
      </c>
      <c r="F430" t="s">
        <v>1738</v>
      </c>
      <c r="H430">
        <v>66.0390254</v>
      </c>
      <c r="I430">
        <v>-113.1434139</v>
      </c>
      <c r="J430" s="1" t="str">
        <f t="shared" si="54"/>
        <v>Till</v>
      </c>
      <c r="K430" s="1" t="str">
        <f t="shared" ref="K430:K435" si="55">HYPERLINK("https://geochem.nrcan.gc.ca/cdogs/content/kwd/kwd080048_e.htm", "HMC separation (Canamera/DIP)")</f>
        <v>HMC separation (Canamera/DIP)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2</v>
      </c>
      <c r="W430">
        <v>2</v>
      </c>
    </row>
    <row r="431" spans="1:23" hidden="1" x14ac:dyDescent="0.3">
      <c r="A431" t="s">
        <v>1739</v>
      </c>
      <c r="B431" t="s">
        <v>1740</v>
      </c>
      <c r="C431" s="1" t="str">
        <f t="shared" si="51"/>
        <v>21:0987</v>
      </c>
      <c r="D431" s="1" t="str">
        <f t="shared" si="52"/>
        <v>21:0012</v>
      </c>
      <c r="E431" t="s">
        <v>1741</v>
      </c>
      <c r="F431" t="s">
        <v>1742</v>
      </c>
      <c r="H431">
        <v>66.008891000000006</v>
      </c>
      <c r="I431">
        <v>-112.9045928</v>
      </c>
      <c r="J431" s="1" t="str">
        <f t="shared" si="54"/>
        <v>Till</v>
      </c>
      <c r="K431" s="1" t="str">
        <f t="shared" si="55"/>
        <v>HMC separation (Canamera/DIP)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W431">
        <v>0</v>
      </c>
    </row>
    <row r="432" spans="1:23" hidden="1" x14ac:dyDescent="0.3">
      <c r="A432" t="s">
        <v>1743</v>
      </c>
      <c r="B432" t="s">
        <v>1744</v>
      </c>
      <c r="C432" s="1" t="str">
        <f t="shared" si="51"/>
        <v>21:0987</v>
      </c>
      <c r="D432" s="1" t="str">
        <f t="shared" si="52"/>
        <v>21:0012</v>
      </c>
      <c r="E432" t="s">
        <v>1745</v>
      </c>
      <c r="F432" t="s">
        <v>1746</v>
      </c>
      <c r="H432">
        <v>66.038956600000006</v>
      </c>
      <c r="I432">
        <v>-112.5506609</v>
      </c>
      <c r="J432" s="1" t="str">
        <f t="shared" si="54"/>
        <v>Till</v>
      </c>
      <c r="K432" s="1" t="str">
        <f t="shared" si="55"/>
        <v>HMC separation (Canamera/DIP)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W432">
        <v>0</v>
      </c>
    </row>
    <row r="433" spans="1:23" hidden="1" x14ac:dyDescent="0.3">
      <c r="A433" t="s">
        <v>1747</v>
      </c>
      <c r="B433" t="s">
        <v>1748</v>
      </c>
      <c r="C433" s="1" t="str">
        <f t="shared" si="51"/>
        <v>21:0987</v>
      </c>
      <c r="D433" s="1" t="str">
        <f t="shared" si="52"/>
        <v>21:0012</v>
      </c>
      <c r="E433" t="s">
        <v>1749</v>
      </c>
      <c r="F433" t="s">
        <v>1750</v>
      </c>
      <c r="H433">
        <v>66.198245200000002</v>
      </c>
      <c r="I433">
        <v>-112.4151193</v>
      </c>
      <c r="J433" s="1" t="str">
        <f t="shared" si="54"/>
        <v>Till</v>
      </c>
      <c r="K433" s="1" t="str">
        <f t="shared" si="55"/>
        <v>HMC separation (Canamera/DIP)</v>
      </c>
      <c r="N433">
        <v>0</v>
      </c>
      <c r="O433">
        <v>0</v>
      </c>
      <c r="P433">
        <v>0</v>
      </c>
      <c r="Q433">
        <v>0</v>
      </c>
      <c r="R433">
        <v>4</v>
      </c>
      <c r="S433">
        <v>0</v>
      </c>
      <c r="T433">
        <v>5</v>
      </c>
      <c r="W433">
        <v>9</v>
      </c>
    </row>
    <row r="434" spans="1:23" hidden="1" x14ac:dyDescent="0.3">
      <c r="A434" t="s">
        <v>1751</v>
      </c>
      <c r="B434" t="s">
        <v>1752</v>
      </c>
      <c r="C434" s="1" t="str">
        <f t="shared" si="51"/>
        <v>21:0987</v>
      </c>
      <c r="D434" s="1" t="str">
        <f t="shared" si="52"/>
        <v>21:0012</v>
      </c>
      <c r="E434" t="s">
        <v>1753</v>
      </c>
      <c r="F434" t="s">
        <v>1754</v>
      </c>
      <c r="H434">
        <v>66.150424099999995</v>
      </c>
      <c r="I434">
        <v>-112.03467689999999</v>
      </c>
      <c r="J434" s="1" t="str">
        <f t="shared" si="54"/>
        <v>Till</v>
      </c>
      <c r="K434" s="1" t="str">
        <f t="shared" si="55"/>
        <v>HMC separation (Canamera/DIP)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W434">
        <v>0</v>
      </c>
    </row>
    <row r="435" spans="1:23" hidden="1" x14ac:dyDescent="0.3">
      <c r="A435" t="s">
        <v>1755</v>
      </c>
      <c r="B435" t="s">
        <v>1756</v>
      </c>
      <c r="C435" s="1" t="str">
        <f t="shared" si="51"/>
        <v>21:0987</v>
      </c>
      <c r="D435" s="1" t="str">
        <f t="shared" si="52"/>
        <v>21:0012</v>
      </c>
      <c r="E435" t="s">
        <v>1757</v>
      </c>
      <c r="F435" t="s">
        <v>1758</v>
      </c>
      <c r="H435">
        <v>66.071821900000003</v>
      </c>
      <c r="I435">
        <v>-112.1718679</v>
      </c>
      <c r="J435" s="1" t="str">
        <f t="shared" si="54"/>
        <v>Till</v>
      </c>
      <c r="K435" s="1" t="str">
        <f t="shared" si="55"/>
        <v>HMC separation (Canamera/DIP)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W435">
        <v>0</v>
      </c>
    </row>
    <row r="436" spans="1:23" hidden="1" x14ac:dyDescent="0.3">
      <c r="A436" t="s">
        <v>1759</v>
      </c>
      <c r="B436" t="s">
        <v>1760</v>
      </c>
      <c r="C436" s="1" t="str">
        <f t="shared" ref="C436:C460" si="56">HYPERLINK("https://geochem.nrcan.gc.ca/cdogs/content/bdl/bdl210988_e.htm", "21:0988")</f>
        <v>21:0988</v>
      </c>
      <c r="D436" s="1" t="str">
        <f t="shared" ref="D436:D460" si="57">HYPERLINK("https://geochem.nrcan.gc.ca/cdogs/content/svy/svy210042_e.htm", "21:0042")</f>
        <v>21:0042</v>
      </c>
      <c r="E436" t="s">
        <v>1761</v>
      </c>
      <c r="F436" t="s">
        <v>1762</v>
      </c>
      <c r="H436">
        <v>65.659876600000004</v>
      </c>
      <c r="I436">
        <v>-111.5178298</v>
      </c>
      <c r="J436" s="1" t="str">
        <f t="shared" si="54"/>
        <v>Till</v>
      </c>
      <c r="K436" s="1" t="str">
        <f t="shared" ref="K436:K460" si="58">HYPERLINK("https://geochem.nrcan.gc.ca/cdogs/content/kwd/kwd080035_e.htm", "HMC separation (ODM standard)")</f>
        <v>HMC separation (ODM standard)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W436">
        <v>0</v>
      </c>
    </row>
    <row r="437" spans="1:23" hidden="1" x14ac:dyDescent="0.3">
      <c r="A437" t="s">
        <v>1763</v>
      </c>
      <c r="B437" t="s">
        <v>1764</v>
      </c>
      <c r="C437" s="1" t="str">
        <f t="shared" si="56"/>
        <v>21:0988</v>
      </c>
      <c r="D437" s="1" t="str">
        <f t="shared" si="57"/>
        <v>21:0042</v>
      </c>
      <c r="E437" t="s">
        <v>1765</v>
      </c>
      <c r="F437" t="s">
        <v>1766</v>
      </c>
      <c r="H437">
        <v>65.7641785</v>
      </c>
      <c r="I437">
        <v>-111.5782122</v>
      </c>
      <c r="J437" s="1" t="str">
        <f t="shared" si="54"/>
        <v>Till</v>
      </c>
      <c r="K437" s="1" t="str">
        <f t="shared" si="58"/>
        <v>HMC separation (ODM standard)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W437">
        <v>0</v>
      </c>
    </row>
    <row r="438" spans="1:23" hidden="1" x14ac:dyDescent="0.3">
      <c r="A438" t="s">
        <v>1767</v>
      </c>
      <c r="B438" t="s">
        <v>1768</v>
      </c>
      <c r="C438" s="1" t="str">
        <f t="shared" si="56"/>
        <v>21:0988</v>
      </c>
      <c r="D438" s="1" t="str">
        <f t="shared" si="57"/>
        <v>21:0042</v>
      </c>
      <c r="E438" t="s">
        <v>1769</v>
      </c>
      <c r="F438" t="s">
        <v>1770</v>
      </c>
      <c r="H438">
        <v>65.703717499999996</v>
      </c>
      <c r="I438">
        <v>-110.0267631</v>
      </c>
      <c r="J438" s="1" t="str">
        <f t="shared" si="54"/>
        <v>Till</v>
      </c>
      <c r="K438" s="1" t="str">
        <f t="shared" si="58"/>
        <v>HMC separation (ODM standard)</v>
      </c>
    </row>
    <row r="439" spans="1:23" hidden="1" x14ac:dyDescent="0.3">
      <c r="A439" t="s">
        <v>1771</v>
      </c>
      <c r="B439" t="s">
        <v>1772</v>
      </c>
      <c r="C439" s="1" t="str">
        <f t="shared" si="56"/>
        <v>21:0988</v>
      </c>
      <c r="D439" s="1" t="str">
        <f t="shared" si="57"/>
        <v>21:0042</v>
      </c>
      <c r="E439" t="s">
        <v>1773</v>
      </c>
      <c r="F439" t="s">
        <v>1774</v>
      </c>
      <c r="H439">
        <v>65.594964399999995</v>
      </c>
      <c r="I439">
        <v>-110.1394415</v>
      </c>
      <c r="J439" s="1" t="str">
        <f t="shared" si="54"/>
        <v>Till</v>
      </c>
      <c r="K439" s="1" t="str">
        <f t="shared" si="58"/>
        <v>HMC separation (ODM standard)</v>
      </c>
    </row>
    <row r="440" spans="1:23" hidden="1" x14ac:dyDescent="0.3">
      <c r="A440" t="s">
        <v>1775</v>
      </c>
      <c r="B440" t="s">
        <v>1776</v>
      </c>
      <c r="C440" s="1" t="str">
        <f t="shared" si="56"/>
        <v>21:0988</v>
      </c>
      <c r="D440" s="1" t="str">
        <f t="shared" si="57"/>
        <v>21:0042</v>
      </c>
      <c r="E440" t="s">
        <v>1777</v>
      </c>
      <c r="F440" t="s">
        <v>1778</v>
      </c>
      <c r="H440">
        <v>65.552677099999997</v>
      </c>
      <c r="I440">
        <v>-110.3759306</v>
      </c>
      <c r="J440" s="1" t="str">
        <f t="shared" si="54"/>
        <v>Till</v>
      </c>
      <c r="K440" s="1" t="str">
        <f t="shared" si="58"/>
        <v>HMC separation (ODM standard)</v>
      </c>
    </row>
    <row r="441" spans="1:23" hidden="1" x14ac:dyDescent="0.3">
      <c r="A441" t="s">
        <v>1779</v>
      </c>
      <c r="B441" t="s">
        <v>1780</v>
      </c>
      <c r="C441" s="1" t="str">
        <f t="shared" si="56"/>
        <v>21:0988</v>
      </c>
      <c r="D441" s="1" t="str">
        <f t="shared" si="57"/>
        <v>21:0042</v>
      </c>
      <c r="E441" t="s">
        <v>1781</v>
      </c>
      <c r="F441" t="s">
        <v>1782</v>
      </c>
      <c r="H441">
        <v>65.728138900000005</v>
      </c>
      <c r="I441">
        <v>-110.3456454</v>
      </c>
      <c r="J441" s="1" t="str">
        <f t="shared" ref="J441:J465" si="59">HYPERLINK("https://geochem.nrcan.gc.ca/cdogs/content/kwd/kwd020044_e.htm", "Till")</f>
        <v>Till</v>
      </c>
      <c r="K441" s="1" t="str">
        <f t="shared" si="58"/>
        <v>HMC separation (ODM standard)</v>
      </c>
    </row>
    <row r="442" spans="1:23" hidden="1" x14ac:dyDescent="0.3">
      <c r="A442" t="s">
        <v>1783</v>
      </c>
      <c r="B442" t="s">
        <v>1784</v>
      </c>
      <c r="C442" s="1" t="str">
        <f t="shared" si="56"/>
        <v>21:0988</v>
      </c>
      <c r="D442" s="1" t="str">
        <f t="shared" si="57"/>
        <v>21:0042</v>
      </c>
      <c r="E442" t="s">
        <v>1785</v>
      </c>
      <c r="F442" t="s">
        <v>1786</v>
      </c>
      <c r="H442">
        <v>65.808011300000004</v>
      </c>
      <c r="I442">
        <v>-110.1507249</v>
      </c>
      <c r="J442" s="1" t="str">
        <f t="shared" si="59"/>
        <v>Till</v>
      </c>
      <c r="K442" s="1" t="str">
        <f t="shared" si="58"/>
        <v>HMC separation (ODM standard)</v>
      </c>
    </row>
    <row r="443" spans="1:23" hidden="1" x14ac:dyDescent="0.3">
      <c r="A443" t="s">
        <v>1787</v>
      </c>
      <c r="B443" t="s">
        <v>1788</v>
      </c>
      <c r="C443" s="1" t="str">
        <f t="shared" si="56"/>
        <v>21:0988</v>
      </c>
      <c r="D443" s="1" t="str">
        <f t="shared" si="57"/>
        <v>21:0042</v>
      </c>
      <c r="E443" t="s">
        <v>1789</v>
      </c>
      <c r="F443" t="s">
        <v>1790</v>
      </c>
      <c r="H443">
        <v>65.866920899999997</v>
      </c>
      <c r="I443">
        <v>-110.4258913</v>
      </c>
      <c r="J443" s="1" t="str">
        <f t="shared" si="59"/>
        <v>Till</v>
      </c>
      <c r="K443" s="1" t="str">
        <f t="shared" si="58"/>
        <v>HMC separation (ODM standard)</v>
      </c>
    </row>
    <row r="444" spans="1:23" hidden="1" x14ac:dyDescent="0.3">
      <c r="A444" t="s">
        <v>1791</v>
      </c>
      <c r="B444" t="s">
        <v>1792</v>
      </c>
      <c r="C444" s="1" t="str">
        <f t="shared" si="56"/>
        <v>21:0988</v>
      </c>
      <c r="D444" s="1" t="str">
        <f t="shared" si="57"/>
        <v>21:0042</v>
      </c>
      <c r="E444" t="s">
        <v>1793</v>
      </c>
      <c r="F444" t="s">
        <v>1794</v>
      </c>
      <c r="H444">
        <v>65.920487300000005</v>
      </c>
      <c r="I444">
        <v>-110.13105299999999</v>
      </c>
      <c r="J444" s="1" t="str">
        <f t="shared" si="59"/>
        <v>Till</v>
      </c>
      <c r="K444" s="1" t="str">
        <f t="shared" si="58"/>
        <v>HMC separation (ODM standard)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3</v>
      </c>
      <c r="W444">
        <v>3</v>
      </c>
    </row>
    <row r="445" spans="1:23" hidden="1" x14ac:dyDescent="0.3">
      <c r="A445" t="s">
        <v>1795</v>
      </c>
      <c r="B445" t="s">
        <v>1796</v>
      </c>
      <c r="C445" s="1" t="str">
        <f t="shared" si="56"/>
        <v>21:0988</v>
      </c>
      <c r="D445" s="1" t="str">
        <f t="shared" si="57"/>
        <v>21:0042</v>
      </c>
      <c r="E445" t="s">
        <v>1797</v>
      </c>
      <c r="F445" t="s">
        <v>1798</v>
      </c>
      <c r="H445">
        <v>65.994160100000002</v>
      </c>
      <c r="I445">
        <v>-110.4138482</v>
      </c>
      <c r="J445" s="1" t="str">
        <f t="shared" si="59"/>
        <v>Till</v>
      </c>
      <c r="K445" s="1" t="str">
        <f t="shared" si="58"/>
        <v>HMC separation (ODM standard)</v>
      </c>
    </row>
    <row r="446" spans="1:23" hidden="1" x14ac:dyDescent="0.3">
      <c r="A446" t="s">
        <v>1799</v>
      </c>
      <c r="B446" t="s">
        <v>1800</v>
      </c>
      <c r="C446" s="1" t="str">
        <f t="shared" si="56"/>
        <v>21:0988</v>
      </c>
      <c r="D446" s="1" t="str">
        <f t="shared" si="57"/>
        <v>21:0042</v>
      </c>
      <c r="E446" t="s">
        <v>1801</v>
      </c>
      <c r="F446" t="s">
        <v>1802</v>
      </c>
      <c r="H446">
        <v>65.9103444</v>
      </c>
      <c r="I446">
        <v>-111.6455112</v>
      </c>
      <c r="J446" s="1" t="str">
        <f t="shared" si="59"/>
        <v>Till</v>
      </c>
      <c r="K446" s="1" t="str">
        <f t="shared" si="58"/>
        <v>HMC separation (ODM standard)</v>
      </c>
    </row>
    <row r="447" spans="1:23" hidden="1" x14ac:dyDescent="0.3">
      <c r="A447" t="s">
        <v>1803</v>
      </c>
      <c r="B447" t="s">
        <v>1804</v>
      </c>
      <c r="C447" s="1" t="str">
        <f t="shared" si="56"/>
        <v>21:0988</v>
      </c>
      <c r="D447" s="1" t="str">
        <f t="shared" si="57"/>
        <v>21:0042</v>
      </c>
      <c r="E447" t="s">
        <v>1805</v>
      </c>
      <c r="F447" t="s">
        <v>1806</v>
      </c>
      <c r="H447">
        <v>65.989664500000003</v>
      </c>
      <c r="I447">
        <v>-111.87510279999999</v>
      </c>
      <c r="J447" s="1" t="str">
        <f t="shared" si="59"/>
        <v>Till</v>
      </c>
      <c r="K447" s="1" t="str">
        <f t="shared" si="58"/>
        <v>HMC separation (ODM standard)</v>
      </c>
      <c r="N447">
        <v>0</v>
      </c>
      <c r="O447">
        <v>7</v>
      </c>
      <c r="P447">
        <v>0</v>
      </c>
      <c r="Q447">
        <v>7</v>
      </c>
      <c r="R447">
        <v>11</v>
      </c>
      <c r="S447">
        <v>0</v>
      </c>
      <c r="T447">
        <v>2</v>
      </c>
      <c r="W447">
        <v>20</v>
      </c>
    </row>
    <row r="448" spans="1:23" hidden="1" x14ac:dyDescent="0.3">
      <c r="A448" t="s">
        <v>1807</v>
      </c>
      <c r="B448" t="s">
        <v>1808</v>
      </c>
      <c r="C448" s="1" t="str">
        <f t="shared" si="56"/>
        <v>21:0988</v>
      </c>
      <c r="D448" s="1" t="str">
        <f t="shared" si="57"/>
        <v>21:0042</v>
      </c>
      <c r="E448" t="s">
        <v>1809</v>
      </c>
      <c r="F448" t="s">
        <v>1810</v>
      </c>
      <c r="H448">
        <v>65.521854399999995</v>
      </c>
      <c r="I448">
        <v>-110.66745179999999</v>
      </c>
      <c r="J448" s="1" t="str">
        <f t="shared" si="59"/>
        <v>Till</v>
      </c>
      <c r="K448" s="1" t="str">
        <f t="shared" si="58"/>
        <v>HMC separation (ODM standard)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1</v>
      </c>
      <c r="W448">
        <v>1</v>
      </c>
    </row>
    <row r="449" spans="1:23" hidden="1" x14ac:dyDescent="0.3">
      <c r="A449" t="s">
        <v>1811</v>
      </c>
      <c r="B449" t="s">
        <v>1812</v>
      </c>
      <c r="C449" s="1" t="str">
        <f t="shared" si="56"/>
        <v>21:0988</v>
      </c>
      <c r="D449" s="1" t="str">
        <f t="shared" si="57"/>
        <v>21:0042</v>
      </c>
      <c r="E449" t="s">
        <v>1813</v>
      </c>
      <c r="F449" t="s">
        <v>1814</v>
      </c>
      <c r="H449">
        <v>65.609784099999999</v>
      </c>
      <c r="I449">
        <v>-110.8311549</v>
      </c>
      <c r="J449" s="1" t="str">
        <f t="shared" si="59"/>
        <v>Till</v>
      </c>
      <c r="K449" s="1" t="str">
        <f t="shared" si="58"/>
        <v>HMC separation (ODM standard)</v>
      </c>
    </row>
    <row r="450" spans="1:23" hidden="1" x14ac:dyDescent="0.3">
      <c r="A450" t="s">
        <v>1815</v>
      </c>
      <c r="B450" t="s">
        <v>1816</v>
      </c>
      <c r="C450" s="1" t="str">
        <f t="shared" si="56"/>
        <v>21:0988</v>
      </c>
      <c r="D450" s="1" t="str">
        <f t="shared" si="57"/>
        <v>21:0042</v>
      </c>
      <c r="E450" t="s">
        <v>1817</v>
      </c>
      <c r="F450" t="s">
        <v>1818</v>
      </c>
      <c r="H450">
        <v>65.694024799999994</v>
      </c>
      <c r="I450">
        <v>-110.6731465</v>
      </c>
      <c r="J450" s="1" t="str">
        <f t="shared" si="59"/>
        <v>Till</v>
      </c>
      <c r="K450" s="1" t="str">
        <f t="shared" si="58"/>
        <v>HMC separation (ODM standard)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W450">
        <v>0</v>
      </c>
    </row>
    <row r="451" spans="1:23" hidden="1" x14ac:dyDescent="0.3">
      <c r="A451" t="s">
        <v>1819</v>
      </c>
      <c r="B451" t="s">
        <v>1820</v>
      </c>
      <c r="C451" s="1" t="str">
        <f t="shared" si="56"/>
        <v>21:0988</v>
      </c>
      <c r="D451" s="1" t="str">
        <f t="shared" si="57"/>
        <v>21:0042</v>
      </c>
      <c r="E451" t="s">
        <v>1821</v>
      </c>
      <c r="F451" t="s">
        <v>1822</v>
      </c>
      <c r="H451">
        <v>65.772049300000006</v>
      </c>
      <c r="I451">
        <v>-110.9114417</v>
      </c>
      <c r="J451" s="1" t="str">
        <f t="shared" si="59"/>
        <v>Till</v>
      </c>
      <c r="K451" s="1" t="str">
        <f t="shared" si="58"/>
        <v>HMC separation (ODM standard)</v>
      </c>
    </row>
    <row r="452" spans="1:23" hidden="1" x14ac:dyDescent="0.3">
      <c r="A452" t="s">
        <v>1823</v>
      </c>
      <c r="B452" t="s">
        <v>1824</v>
      </c>
      <c r="C452" s="1" t="str">
        <f t="shared" si="56"/>
        <v>21:0988</v>
      </c>
      <c r="D452" s="1" t="str">
        <f t="shared" si="57"/>
        <v>21:0042</v>
      </c>
      <c r="E452" t="s">
        <v>1825</v>
      </c>
      <c r="F452" t="s">
        <v>1826</v>
      </c>
      <c r="H452">
        <v>65.786478500000001</v>
      </c>
      <c r="I452">
        <v>-110.543099</v>
      </c>
      <c r="J452" s="1" t="str">
        <f t="shared" si="59"/>
        <v>Till</v>
      </c>
      <c r="K452" s="1" t="str">
        <f t="shared" si="58"/>
        <v>HMC separation (ODM standard)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W452">
        <v>0</v>
      </c>
    </row>
    <row r="453" spans="1:23" hidden="1" x14ac:dyDescent="0.3">
      <c r="A453" t="s">
        <v>1827</v>
      </c>
      <c r="B453" t="s">
        <v>1828</v>
      </c>
      <c r="C453" s="1" t="str">
        <f t="shared" si="56"/>
        <v>21:0988</v>
      </c>
      <c r="D453" s="1" t="str">
        <f t="shared" si="57"/>
        <v>21:0042</v>
      </c>
      <c r="E453" t="s">
        <v>1829</v>
      </c>
      <c r="F453" t="s">
        <v>1830</v>
      </c>
      <c r="H453">
        <v>65.923990200000006</v>
      </c>
      <c r="I453">
        <v>-110.8495411</v>
      </c>
      <c r="J453" s="1" t="str">
        <f t="shared" si="59"/>
        <v>Till</v>
      </c>
      <c r="K453" s="1" t="str">
        <f t="shared" si="58"/>
        <v>HMC separation (ODM standard)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W453">
        <v>0</v>
      </c>
    </row>
    <row r="454" spans="1:23" hidden="1" x14ac:dyDescent="0.3">
      <c r="A454" t="s">
        <v>1831</v>
      </c>
      <c r="B454" t="s">
        <v>1832</v>
      </c>
      <c r="C454" s="1" t="str">
        <f t="shared" si="56"/>
        <v>21:0988</v>
      </c>
      <c r="D454" s="1" t="str">
        <f t="shared" si="57"/>
        <v>21:0042</v>
      </c>
      <c r="E454" t="s">
        <v>1833</v>
      </c>
      <c r="F454" t="s">
        <v>1834</v>
      </c>
      <c r="H454">
        <v>65.5560689</v>
      </c>
      <c r="I454">
        <v>-111.233051</v>
      </c>
      <c r="J454" s="1" t="str">
        <f t="shared" si="59"/>
        <v>Till</v>
      </c>
      <c r="K454" s="1" t="str">
        <f t="shared" si="58"/>
        <v>HMC separation (ODM standard)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1</v>
      </c>
      <c r="W454">
        <v>1</v>
      </c>
    </row>
    <row r="455" spans="1:23" hidden="1" x14ac:dyDescent="0.3">
      <c r="A455" t="s">
        <v>1835</v>
      </c>
      <c r="B455" t="s">
        <v>1836</v>
      </c>
      <c r="C455" s="1" t="str">
        <f t="shared" si="56"/>
        <v>21:0988</v>
      </c>
      <c r="D455" s="1" t="str">
        <f t="shared" si="57"/>
        <v>21:0042</v>
      </c>
      <c r="E455" t="s">
        <v>1837</v>
      </c>
      <c r="F455" t="s">
        <v>1838</v>
      </c>
      <c r="H455">
        <v>65.6323984</v>
      </c>
      <c r="I455">
        <v>-111.0255183</v>
      </c>
      <c r="J455" s="1" t="str">
        <f t="shared" si="59"/>
        <v>Till</v>
      </c>
      <c r="K455" s="1" t="str">
        <f t="shared" si="58"/>
        <v>HMC separation (ODM standard)</v>
      </c>
    </row>
    <row r="456" spans="1:23" hidden="1" x14ac:dyDescent="0.3">
      <c r="A456" t="s">
        <v>1839</v>
      </c>
      <c r="B456" t="s">
        <v>1840</v>
      </c>
      <c r="C456" s="1" t="str">
        <f t="shared" si="56"/>
        <v>21:0988</v>
      </c>
      <c r="D456" s="1" t="str">
        <f t="shared" si="57"/>
        <v>21:0042</v>
      </c>
      <c r="E456" t="s">
        <v>1841</v>
      </c>
      <c r="F456" t="s">
        <v>1842</v>
      </c>
      <c r="H456">
        <v>65.7080062</v>
      </c>
      <c r="I456">
        <v>-111.2424335</v>
      </c>
      <c r="J456" s="1" t="str">
        <f t="shared" si="59"/>
        <v>Till</v>
      </c>
      <c r="K456" s="1" t="str">
        <f t="shared" si="58"/>
        <v>HMC separation (ODM standard)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2</v>
      </c>
      <c r="W456">
        <v>2</v>
      </c>
    </row>
    <row r="457" spans="1:23" hidden="1" x14ac:dyDescent="0.3">
      <c r="A457" t="s">
        <v>1843</v>
      </c>
      <c r="B457" t="s">
        <v>1844</v>
      </c>
      <c r="C457" s="1" t="str">
        <f t="shared" si="56"/>
        <v>21:0988</v>
      </c>
      <c r="D457" s="1" t="str">
        <f t="shared" si="57"/>
        <v>21:0042</v>
      </c>
      <c r="E457" t="s">
        <v>1845</v>
      </c>
      <c r="F457" t="s">
        <v>1846</v>
      </c>
      <c r="H457">
        <v>65.9946719</v>
      </c>
      <c r="I457">
        <v>-111.0551797</v>
      </c>
      <c r="J457" s="1" t="str">
        <f t="shared" si="59"/>
        <v>Till</v>
      </c>
      <c r="K457" s="1" t="str">
        <f t="shared" si="58"/>
        <v>HMC separation (ODM standard)</v>
      </c>
    </row>
    <row r="458" spans="1:23" hidden="1" x14ac:dyDescent="0.3">
      <c r="A458" t="s">
        <v>1847</v>
      </c>
      <c r="B458" t="s">
        <v>1848</v>
      </c>
      <c r="C458" s="1" t="str">
        <f t="shared" si="56"/>
        <v>21:0988</v>
      </c>
      <c r="D458" s="1" t="str">
        <f t="shared" si="57"/>
        <v>21:0042</v>
      </c>
      <c r="E458" t="s">
        <v>1849</v>
      </c>
      <c r="F458" t="s">
        <v>1850</v>
      </c>
      <c r="H458">
        <v>65.891110900000001</v>
      </c>
      <c r="I458">
        <v>-111.192714</v>
      </c>
      <c r="J458" s="1" t="str">
        <f t="shared" si="59"/>
        <v>Till</v>
      </c>
      <c r="K458" s="1" t="str">
        <f t="shared" si="58"/>
        <v>HMC separation (ODM standard)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2</v>
      </c>
      <c r="W458">
        <v>2</v>
      </c>
    </row>
    <row r="459" spans="1:23" hidden="1" x14ac:dyDescent="0.3">
      <c r="A459" t="s">
        <v>1851</v>
      </c>
      <c r="B459" t="s">
        <v>1852</v>
      </c>
      <c r="C459" s="1" t="str">
        <f t="shared" si="56"/>
        <v>21:0988</v>
      </c>
      <c r="D459" s="1" t="str">
        <f t="shared" si="57"/>
        <v>21:0042</v>
      </c>
      <c r="E459" t="s">
        <v>1853</v>
      </c>
      <c r="F459" t="s">
        <v>1854</v>
      </c>
      <c r="H459">
        <v>65.810217199999997</v>
      </c>
      <c r="I459">
        <v>-111.2678025</v>
      </c>
      <c r="J459" s="1" t="str">
        <f t="shared" si="59"/>
        <v>Till</v>
      </c>
      <c r="K459" s="1" t="str">
        <f t="shared" si="58"/>
        <v>HMC separation (ODM standard)</v>
      </c>
    </row>
    <row r="460" spans="1:23" hidden="1" x14ac:dyDescent="0.3">
      <c r="A460" t="s">
        <v>1855</v>
      </c>
      <c r="B460" t="s">
        <v>1856</v>
      </c>
      <c r="C460" s="1" t="str">
        <f t="shared" si="56"/>
        <v>21:0988</v>
      </c>
      <c r="D460" s="1" t="str">
        <f t="shared" si="57"/>
        <v>21:0042</v>
      </c>
      <c r="E460" t="s">
        <v>1857</v>
      </c>
      <c r="F460" t="s">
        <v>1858</v>
      </c>
      <c r="H460">
        <v>66.014326199999999</v>
      </c>
      <c r="I460">
        <v>-111.4960234</v>
      </c>
      <c r="J460" s="1" t="str">
        <f t="shared" si="59"/>
        <v>Till</v>
      </c>
      <c r="K460" s="1" t="str">
        <f t="shared" si="58"/>
        <v>HMC separation (ODM standard)</v>
      </c>
      <c r="N460">
        <v>0</v>
      </c>
      <c r="O460">
        <v>6</v>
      </c>
      <c r="P460">
        <v>0</v>
      </c>
      <c r="Q460">
        <v>6</v>
      </c>
      <c r="R460">
        <v>1</v>
      </c>
      <c r="S460">
        <v>0</v>
      </c>
      <c r="T460">
        <v>4</v>
      </c>
      <c r="W460">
        <v>11</v>
      </c>
    </row>
    <row r="461" spans="1:23" x14ac:dyDescent="0.3">
      <c r="A461" t="s">
        <v>1859</v>
      </c>
      <c r="B461" t="s">
        <v>1860</v>
      </c>
      <c r="C461" s="1" t="str">
        <f t="shared" ref="C461:C492" si="60">HYPERLINK("https://geochem.nrcan.gc.ca/cdogs/content/bdl/bdl310003_e.htm", "31:0003")</f>
        <v>31:0003</v>
      </c>
      <c r="D461" s="1" t="str">
        <f t="shared" ref="D461:D492" si="61">HYPERLINK("https://geochem.nrcan.gc.ca/cdogs/content/svy/svy310001_e.htm", "31:0001")</f>
        <v>31:0001</v>
      </c>
      <c r="E461" t="s">
        <v>1861</v>
      </c>
      <c r="F461" t="s">
        <v>1862</v>
      </c>
      <c r="H461">
        <v>68.114433599999998</v>
      </c>
      <c r="I461">
        <v>-90.591309800000005</v>
      </c>
      <c r="J461" s="1" t="str">
        <f t="shared" si="59"/>
        <v>Till</v>
      </c>
      <c r="K461" s="1" t="str">
        <f t="shared" ref="K461:K492" si="62">HYPERLINK("https://geochem.nrcan.gc.ca/cdogs/content/kwd/kwd080046_e.htm", "HMC separation (KIDD grouping)")</f>
        <v>HMC separation (KIDD grouping)</v>
      </c>
      <c r="L461">
        <v>13700</v>
      </c>
      <c r="M461">
        <v>15.6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1</v>
      </c>
      <c r="T461">
        <v>0</v>
      </c>
      <c r="U461">
        <v>0</v>
      </c>
      <c r="V461">
        <v>0</v>
      </c>
      <c r="W461">
        <v>1</v>
      </c>
    </row>
    <row r="462" spans="1:23" x14ac:dyDescent="0.3">
      <c r="A462" t="s">
        <v>1863</v>
      </c>
      <c r="B462" t="s">
        <v>1864</v>
      </c>
      <c r="C462" s="1" t="str">
        <f t="shared" si="60"/>
        <v>31:0003</v>
      </c>
      <c r="D462" s="1" t="str">
        <f t="shared" si="61"/>
        <v>31:0001</v>
      </c>
      <c r="E462" t="s">
        <v>1865</v>
      </c>
      <c r="F462" t="s">
        <v>1866</v>
      </c>
      <c r="H462">
        <v>68.1164342</v>
      </c>
      <c r="I462">
        <v>-90.614170900000005</v>
      </c>
      <c r="J462" s="1" t="str">
        <f t="shared" si="59"/>
        <v>Till</v>
      </c>
      <c r="K462" s="1" t="str">
        <f t="shared" si="62"/>
        <v>HMC separation (KIDD grouping)</v>
      </c>
      <c r="L462">
        <v>13200</v>
      </c>
      <c r="M462">
        <v>14</v>
      </c>
      <c r="N462">
        <v>0</v>
      </c>
      <c r="O462">
        <v>1</v>
      </c>
      <c r="P462">
        <v>0</v>
      </c>
      <c r="Q462">
        <v>1</v>
      </c>
      <c r="R462">
        <v>0</v>
      </c>
      <c r="S462">
        <v>2</v>
      </c>
      <c r="T462">
        <v>1</v>
      </c>
      <c r="U462">
        <v>0</v>
      </c>
      <c r="V462">
        <v>1</v>
      </c>
      <c r="W462">
        <v>5</v>
      </c>
    </row>
    <row r="463" spans="1:23" x14ac:dyDescent="0.3">
      <c r="A463" t="s">
        <v>1867</v>
      </c>
      <c r="B463" t="s">
        <v>1868</v>
      </c>
      <c r="C463" s="1" t="str">
        <f t="shared" si="60"/>
        <v>31:0003</v>
      </c>
      <c r="D463" s="1" t="str">
        <f t="shared" si="61"/>
        <v>31:0001</v>
      </c>
      <c r="E463" t="s">
        <v>1869</v>
      </c>
      <c r="F463" t="s">
        <v>1870</v>
      </c>
      <c r="H463">
        <v>68.100604399999995</v>
      </c>
      <c r="I463">
        <v>-90.530562200000006</v>
      </c>
      <c r="J463" s="1" t="str">
        <f t="shared" si="59"/>
        <v>Till</v>
      </c>
      <c r="K463" s="1" t="str">
        <f t="shared" si="62"/>
        <v>HMC separation (KIDD grouping)</v>
      </c>
      <c r="L463">
        <v>12100</v>
      </c>
      <c r="M463">
        <v>5.8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1</v>
      </c>
      <c r="W463">
        <v>1</v>
      </c>
    </row>
    <row r="464" spans="1:23" x14ac:dyDescent="0.3">
      <c r="A464" t="s">
        <v>1871</v>
      </c>
      <c r="B464" t="s">
        <v>1872</v>
      </c>
      <c r="C464" s="1" t="str">
        <f t="shared" si="60"/>
        <v>31:0003</v>
      </c>
      <c r="D464" s="1" t="str">
        <f t="shared" si="61"/>
        <v>31:0001</v>
      </c>
      <c r="E464" t="s">
        <v>1873</v>
      </c>
      <c r="F464" t="s">
        <v>1874</v>
      </c>
      <c r="H464">
        <v>68.090316999999999</v>
      </c>
      <c r="I464">
        <v>-90.510108799999998</v>
      </c>
      <c r="J464" s="1" t="str">
        <f t="shared" si="59"/>
        <v>Till</v>
      </c>
      <c r="K464" s="1" t="str">
        <f t="shared" si="62"/>
        <v>HMC separation (KIDD grouping)</v>
      </c>
      <c r="L464">
        <v>6200</v>
      </c>
      <c r="M464">
        <v>3.7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1</v>
      </c>
      <c r="U464">
        <v>0</v>
      </c>
      <c r="V464">
        <v>0</v>
      </c>
      <c r="W464">
        <v>1</v>
      </c>
    </row>
    <row r="465" spans="1:23" x14ac:dyDescent="0.3">
      <c r="A465" t="s">
        <v>1875</v>
      </c>
      <c r="B465" t="s">
        <v>1876</v>
      </c>
      <c r="C465" s="1" t="str">
        <f t="shared" si="60"/>
        <v>31:0003</v>
      </c>
      <c r="D465" s="1" t="str">
        <f t="shared" si="61"/>
        <v>31:0001</v>
      </c>
      <c r="E465" t="s">
        <v>1877</v>
      </c>
      <c r="F465" t="s">
        <v>1878</v>
      </c>
      <c r="H465">
        <v>68.176231900000005</v>
      </c>
      <c r="I465">
        <v>-89.499876799999996</v>
      </c>
      <c r="J465" s="1" t="str">
        <f t="shared" si="59"/>
        <v>Till</v>
      </c>
      <c r="K465" s="1" t="str">
        <f t="shared" si="62"/>
        <v>HMC separation (KIDD grouping)</v>
      </c>
      <c r="L465">
        <v>7700</v>
      </c>
      <c r="M465">
        <v>9.6</v>
      </c>
      <c r="N465">
        <v>0</v>
      </c>
      <c r="O465">
        <v>0</v>
      </c>
      <c r="P465">
        <v>1</v>
      </c>
      <c r="Q465">
        <v>1</v>
      </c>
      <c r="R465">
        <v>0</v>
      </c>
      <c r="S465">
        <v>0</v>
      </c>
      <c r="T465">
        <v>1</v>
      </c>
      <c r="U465">
        <v>0</v>
      </c>
      <c r="V465">
        <v>1</v>
      </c>
      <c r="W465">
        <v>3</v>
      </c>
    </row>
    <row r="466" spans="1:23" x14ac:dyDescent="0.3">
      <c r="A466" t="s">
        <v>1879</v>
      </c>
      <c r="B466" t="s">
        <v>1880</v>
      </c>
      <c r="C466" s="1" t="str">
        <f t="shared" si="60"/>
        <v>31:0003</v>
      </c>
      <c r="D466" s="1" t="str">
        <f t="shared" si="61"/>
        <v>31:0001</v>
      </c>
      <c r="E466" t="s">
        <v>1881</v>
      </c>
      <c r="F466" t="s">
        <v>1882</v>
      </c>
      <c r="H466">
        <v>68.326235400000002</v>
      </c>
      <c r="I466">
        <v>-92.182035499999998</v>
      </c>
      <c r="J466" s="1" t="str">
        <f>HYPERLINK("https://geochem.nrcan.gc.ca/cdogs/content/kwd/kwd020073_e.htm", "Esker")</f>
        <v>Esker</v>
      </c>
      <c r="K466" s="1" t="str">
        <f t="shared" si="62"/>
        <v>HMC separation (KIDD grouping)</v>
      </c>
      <c r="L466">
        <v>6100</v>
      </c>
      <c r="M466">
        <v>12.9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</row>
    <row r="467" spans="1:23" x14ac:dyDescent="0.3">
      <c r="A467" t="s">
        <v>1883</v>
      </c>
      <c r="B467" t="s">
        <v>1884</v>
      </c>
      <c r="C467" s="1" t="str">
        <f t="shared" si="60"/>
        <v>31:0003</v>
      </c>
      <c r="D467" s="1" t="str">
        <f t="shared" si="61"/>
        <v>31:0001</v>
      </c>
      <c r="E467" t="s">
        <v>1885</v>
      </c>
      <c r="F467" t="s">
        <v>1886</v>
      </c>
      <c r="H467">
        <v>68.537642399999996</v>
      </c>
      <c r="I467">
        <v>-92.092028600000006</v>
      </c>
      <c r="J467" s="1" t="str">
        <f>HYPERLINK("https://geochem.nrcan.gc.ca/cdogs/content/kwd/kwd020073_e.htm", "Esker")</f>
        <v>Esker</v>
      </c>
      <c r="K467" s="1" t="str">
        <f t="shared" si="62"/>
        <v>HMC separation (KIDD grouping)</v>
      </c>
      <c r="L467">
        <v>12000</v>
      </c>
      <c r="M467">
        <v>40.4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1</v>
      </c>
      <c r="U467">
        <v>0</v>
      </c>
      <c r="V467">
        <v>0</v>
      </c>
      <c r="W467">
        <v>1</v>
      </c>
    </row>
    <row r="468" spans="1:23" x14ac:dyDescent="0.3">
      <c r="A468" t="s">
        <v>1887</v>
      </c>
      <c r="B468" t="s">
        <v>1888</v>
      </c>
      <c r="C468" s="1" t="str">
        <f t="shared" si="60"/>
        <v>31:0003</v>
      </c>
      <c r="D468" s="1" t="str">
        <f t="shared" si="61"/>
        <v>31:0001</v>
      </c>
      <c r="E468" t="s">
        <v>1889</v>
      </c>
      <c r="F468" t="s">
        <v>1890</v>
      </c>
      <c r="H468">
        <v>68.694263500000005</v>
      </c>
      <c r="I468">
        <v>-91.864261099999993</v>
      </c>
      <c r="J468" s="1" t="str">
        <f>HYPERLINK("https://geochem.nrcan.gc.ca/cdogs/content/kwd/kwd020073_e.htm", "Esker")</f>
        <v>Esker</v>
      </c>
      <c r="K468" s="1" t="str">
        <f t="shared" si="62"/>
        <v>HMC separation (KIDD grouping)</v>
      </c>
      <c r="L468">
        <v>8000</v>
      </c>
      <c r="M468">
        <v>9.4</v>
      </c>
      <c r="N468">
        <v>0</v>
      </c>
      <c r="O468">
        <v>0</v>
      </c>
      <c r="P468">
        <v>0</v>
      </c>
      <c r="Q468">
        <v>0</v>
      </c>
      <c r="R468">
        <v>1</v>
      </c>
      <c r="S468">
        <v>0</v>
      </c>
      <c r="T468">
        <v>0</v>
      </c>
      <c r="U468">
        <v>0</v>
      </c>
      <c r="V468">
        <v>0</v>
      </c>
      <c r="W468">
        <v>1</v>
      </c>
    </row>
    <row r="469" spans="1:23" x14ac:dyDescent="0.3">
      <c r="A469" t="s">
        <v>1891</v>
      </c>
      <c r="B469" t="s">
        <v>1892</v>
      </c>
      <c r="C469" s="1" t="str">
        <f t="shared" si="60"/>
        <v>31:0003</v>
      </c>
      <c r="D469" s="1" t="str">
        <f t="shared" si="61"/>
        <v>31:0001</v>
      </c>
      <c r="E469" t="s">
        <v>1893</v>
      </c>
      <c r="F469" t="s">
        <v>1894</v>
      </c>
      <c r="H469">
        <v>69.060979099999997</v>
      </c>
      <c r="I469">
        <v>-93.102072500000006</v>
      </c>
      <c r="J469" s="1" t="str">
        <f>HYPERLINK("https://geochem.nrcan.gc.ca/cdogs/content/kwd/kwd020073_e.htm", "Esker")</f>
        <v>Esker</v>
      </c>
      <c r="K469" s="1" t="str">
        <f t="shared" si="62"/>
        <v>HMC separation (KIDD grouping)</v>
      </c>
      <c r="L469">
        <v>8900</v>
      </c>
      <c r="M469">
        <v>3.7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</row>
    <row r="470" spans="1:23" x14ac:dyDescent="0.3">
      <c r="A470" t="s">
        <v>1895</v>
      </c>
      <c r="B470" t="s">
        <v>1896</v>
      </c>
      <c r="C470" s="1" t="str">
        <f t="shared" si="60"/>
        <v>31:0003</v>
      </c>
      <c r="D470" s="1" t="str">
        <f t="shared" si="61"/>
        <v>31:0001</v>
      </c>
      <c r="E470" t="s">
        <v>1897</v>
      </c>
      <c r="F470" t="s">
        <v>1898</v>
      </c>
      <c r="H470">
        <v>68.940300699999995</v>
      </c>
      <c r="I470">
        <v>-92.614312799999993</v>
      </c>
      <c r="J470" s="1" t="str">
        <f>HYPERLINK("https://geochem.nrcan.gc.ca/cdogs/content/kwd/kwd020044_e.htm", "Till")</f>
        <v>Till</v>
      </c>
      <c r="K470" s="1" t="str">
        <f t="shared" si="62"/>
        <v>HMC separation (KIDD grouping)</v>
      </c>
      <c r="L470">
        <v>9300</v>
      </c>
      <c r="M470">
        <v>5.0999999999999996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</row>
    <row r="471" spans="1:23" x14ac:dyDescent="0.3">
      <c r="A471" t="s">
        <v>1899</v>
      </c>
      <c r="B471" t="s">
        <v>1900</v>
      </c>
      <c r="C471" s="1" t="str">
        <f t="shared" si="60"/>
        <v>31:0003</v>
      </c>
      <c r="D471" s="1" t="str">
        <f t="shared" si="61"/>
        <v>31:0001</v>
      </c>
      <c r="E471" t="s">
        <v>1901</v>
      </c>
      <c r="F471" t="s">
        <v>1902</v>
      </c>
      <c r="H471">
        <v>68.703662699999995</v>
      </c>
      <c r="I471">
        <v>-91.349065499999995</v>
      </c>
      <c r="J471" s="1" t="str">
        <f>HYPERLINK("https://geochem.nrcan.gc.ca/cdogs/content/kwd/kwd020073_e.htm", "Esker")</f>
        <v>Esker</v>
      </c>
      <c r="K471" s="1" t="str">
        <f t="shared" si="62"/>
        <v>HMC separation (KIDD grouping)</v>
      </c>
      <c r="L471">
        <v>5300</v>
      </c>
      <c r="M471">
        <v>9.1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</row>
    <row r="472" spans="1:23" x14ac:dyDescent="0.3">
      <c r="A472" t="s">
        <v>1903</v>
      </c>
      <c r="B472" t="s">
        <v>1904</v>
      </c>
      <c r="C472" s="1" t="str">
        <f t="shared" si="60"/>
        <v>31:0003</v>
      </c>
      <c r="D472" s="1" t="str">
        <f t="shared" si="61"/>
        <v>31:0001</v>
      </c>
      <c r="E472" t="s">
        <v>1905</v>
      </c>
      <c r="F472" t="s">
        <v>1906</v>
      </c>
      <c r="H472">
        <v>68.101027099999996</v>
      </c>
      <c r="I472">
        <v>-92.1865253</v>
      </c>
      <c r="J472" s="1" t="str">
        <f>HYPERLINK("https://geochem.nrcan.gc.ca/cdogs/content/kwd/kwd020073_e.htm", "Esker")</f>
        <v>Esker</v>
      </c>
      <c r="K472" s="1" t="str">
        <f t="shared" si="62"/>
        <v>HMC separation (KIDD grouping)</v>
      </c>
      <c r="L472">
        <v>6800</v>
      </c>
      <c r="M472">
        <v>12.1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1</v>
      </c>
      <c r="U472">
        <v>0</v>
      </c>
      <c r="V472">
        <v>0</v>
      </c>
      <c r="W472">
        <v>1</v>
      </c>
    </row>
    <row r="473" spans="1:23" x14ac:dyDescent="0.3">
      <c r="A473" t="s">
        <v>1907</v>
      </c>
      <c r="B473" t="s">
        <v>1908</v>
      </c>
      <c r="C473" s="1" t="str">
        <f t="shared" si="60"/>
        <v>31:0003</v>
      </c>
      <c r="D473" s="1" t="str">
        <f t="shared" si="61"/>
        <v>31:0001</v>
      </c>
      <c r="E473" t="s">
        <v>1909</v>
      </c>
      <c r="F473" t="s">
        <v>1910</v>
      </c>
      <c r="H473">
        <v>68.647319800000005</v>
      </c>
      <c r="I473">
        <v>-90.538192899999999</v>
      </c>
      <c r="J473" s="1" t="str">
        <f>HYPERLINK("https://geochem.nrcan.gc.ca/cdogs/content/kwd/kwd020073_e.htm", "Esker")</f>
        <v>Esker</v>
      </c>
      <c r="K473" s="1" t="str">
        <f t="shared" si="62"/>
        <v>HMC separation (KIDD grouping)</v>
      </c>
      <c r="L473">
        <v>6300</v>
      </c>
      <c r="M473">
        <v>9.6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1</v>
      </c>
      <c r="U473">
        <v>0</v>
      </c>
      <c r="V473">
        <v>0</v>
      </c>
      <c r="W473">
        <v>1</v>
      </c>
    </row>
    <row r="474" spans="1:23" x14ac:dyDescent="0.3">
      <c r="A474" t="s">
        <v>1911</v>
      </c>
      <c r="B474" t="s">
        <v>1912</v>
      </c>
      <c r="C474" s="1" t="str">
        <f t="shared" si="60"/>
        <v>31:0003</v>
      </c>
      <c r="D474" s="1" t="str">
        <f t="shared" si="61"/>
        <v>31:0001</v>
      </c>
      <c r="E474" t="s">
        <v>1913</v>
      </c>
      <c r="F474" t="s">
        <v>1914</v>
      </c>
      <c r="H474">
        <v>68.542634100000001</v>
      </c>
      <c r="I474">
        <v>-91.186992000000004</v>
      </c>
      <c r="J474" s="1" t="str">
        <f>HYPERLINK("https://geochem.nrcan.gc.ca/cdogs/content/kwd/kwd020073_e.htm", "Esker")</f>
        <v>Esker</v>
      </c>
      <c r="K474" s="1" t="str">
        <f t="shared" si="62"/>
        <v>HMC separation (KIDD grouping)</v>
      </c>
      <c r="L474">
        <v>9100</v>
      </c>
      <c r="M474">
        <v>16.2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</row>
    <row r="475" spans="1:23" x14ac:dyDescent="0.3">
      <c r="A475" t="s">
        <v>1915</v>
      </c>
      <c r="B475" t="s">
        <v>1916</v>
      </c>
      <c r="C475" s="1" t="str">
        <f t="shared" si="60"/>
        <v>31:0003</v>
      </c>
      <c r="D475" s="1" t="str">
        <f t="shared" si="61"/>
        <v>31:0001</v>
      </c>
      <c r="E475" t="s">
        <v>1917</v>
      </c>
      <c r="F475" t="s">
        <v>1918</v>
      </c>
      <c r="H475">
        <v>68.093067700000006</v>
      </c>
      <c r="I475">
        <v>-90.510989300000006</v>
      </c>
      <c r="J475" s="1" t="str">
        <f>HYPERLINK("https://geochem.nrcan.gc.ca/cdogs/content/kwd/kwd020044_e.htm", "Till")</f>
        <v>Till</v>
      </c>
      <c r="K475" s="1" t="str">
        <f t="shared" si="62"/>
        <v>HMC separation (KIDD grouping)</v>
      </c>
      <c r="N475">
        <v>0</v>
      </c>
      <c r="O475">
        <v>1</v>
      </c>
      <c r="P475">
        <v>0</v>
      </c>
      <c r="Q475">
        <v>1</v>
      </c>
      <c r="R475">
        <v>0</v>
      </c>
      <c r="S475">
        <v>1</v>
      </c>
      <c r="T475">
        <v>47</v>
      </c>
      <c r="U475">
        <v>0</v>
      </c>
      <c r="V475">
        <v>1</v>
      </c>
      <c r="W475">
        <v>50</v>
      </c>
    </row>
    <row r="476" spans="1:23" x14ac:dyDescent="0.3">
      <c r="A476" t="s">
        <v>1919</v>
      </c>
      <c r="B476" t="s">
        <v>1920</v>
      </c>
      <c r="C476" s="1" t="str">
        <f t="shared" si="60"/>
        <v>31:0003</v>
      </c>
      <c r="D476" s="1" t="str">
        <f t="shared" si="61"/>
        <v>31:0001</v>
      </c>
      <c r="E476" t="s">
        <v>1921</v>
      </c>
      <c r="F476" t="s">
        <v>1922</v>
      </c>
      <c r="H476">
        <v>68.104180799999995</v>
      </c>
      <c r="I476">
        <v>-92.862170800000001</v>
      </c>
      <c r="J476" s="1" t="str">
        <f t="shared" ref="J476:J486" si="63">HYPERLINK("https://geochem.nrcan.gc.ca/cdogs/content/kwd/kwd020073_e.htm", "Esker")</f>
        <v>Esker</v>
      </c>
      <c r="K476" s="1" t="str">
        <f t="shared" si="62"/>
        <v>HMC separation (KIDD grouping)</v>
      </c>
      <c r="L476">
        <v>6400</v>
      </c>
      <c r="M476">
        <v>1.5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</row>
    <row r="477" spans="1:23" x14ac:dyDescent="0.3">
      <c r="A477" t="s">
        <v>1923</v>
      </c>
      <c r="B477" t="s">
        <v>1924</v>
      </c>
      <c r="C477" s="1" t="str">
        <f t="shared" si="60"/>
        <v>31:0003</v>
      </c>
      <c r="D477" s="1" t="str">
        <f t="shared" si="61"/>
        <v>31:0001</v>
      </c>
      <c r="E477" t="s">
        <v>1925</v>
      </c>
      <c r="F477" t="s">
        <v>1926</v>
      </c>
      <c r="H477">
        <v>68.073196899999999</v>
      </c>
      <c r="I477">
        <v>-93.364652899999996</v>
      </c>
      <c r="J477" s="1" t="str">
        <f t="shared" si="63"/>
        <v>Esker</v>
      </c>
      <c r="K477" s="1" t="str">
        <f t="shared" si="62"/>
        <v>HMC separation (KIDD grouping)</v>
      </c>
      <c r="L477">
        <v>7100</v>
      </c>
      <c r="M477">
        <v>9.9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</row>
    <row r="478" spans="1:23" x14ac:dyDescent="0.3">
      <c r="A478" t="s">
        <v>1927</v>
      </c>
      <c r="B478" t="s">
        <v>1928</v>
      </c>
      <c r="C478" s="1" t="str">
        <f t="shared" si="60"/>
        <v>31:0003</v>
      </c>
      <c r="D478" s="1" t="str">
        <f t="shared" si="61"/>
        <v>31:0001</v>
      </c>
      <c r="E478" t="s">
        <v>1929</v>
      </c>
      <c r="F478" t="s">
        <v>1930</v>
      </c>
      <c r="H478">
        <v>68.103317799999999</v>
      </c>
      <c r="I478">
        <v>-93.821845800000006</v>
      </c>
      <c r="J478" s="1" t="str">
        <f t="shared" si="63"/>
        <v>Esker</v>
      </c>
      <c r="K478" s="1" t="str">
        <f t="shared" si="62"/>
        <v>HMC separation (KIDD grouping)</v>
      </c>
      <c r="L478">
        <v>4900</v>
      </c>
      <c r="M478">
        <v>3.7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</row>
    <row r="479" spans="1:23" x14ac:dyDescent="0.3">
      <c r="A479" t="s">
        <v>1931</v>
      </c>
      <c r="B479" t="s">
        <v>1932</v>
      </c>
      <c r="C479" s="1" t="str">
        <f t="shared" si="60"/>
        <v>31:0003</v>
      </c>
      <c r="D479" s="1" t="str">
        <f t="shared" si="61"/>
        <v>31:0001</v>
      </c>
      <c r="E479" t="s">
        <v>1933</v>
      </c>
      <c r="F479" t="s">
        <v>1934</v>
      </c>
      <c r="H479">
        <v>68.268730899999994</v>
      </c>
      <c r="I479">
        <v>-93.998742100000001</v>
      </c>
      <c r="J479" s="1" t="str">
        <f t="shared" si="63"/>
        <v>Esker</v>
      </c>
      <c r="K479" s="1" t="str">
        <f t="shared" si="62"/>
        <v>HMC separation (KIDD grouping)</v>
      </c>
      <c r="L479">
        <v>11300</v>
      </c>
      <c r="M479">
        <v>16.899999999999999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</row>
    <row r="480" spans="1:23" x14ac:dyDescent="0.3">
      <c r="A480" t="s">
        <v>1935</v>
      </c>
      <c r="B480" t="s">
        <v>1936</v>
      </c>
      <c r="C480" s="1" t="str">
        <f t="shared" si="60"/>
        <v>31:0003</v>
      </c>
      <c r="D480" s="1" t="str">
        <f t="shared" si="61"/>
        <v>31:0001</v>
      </c>
      <c r="E480" t="s">
        <v>1937</v>
      </c>
      <c r="F480" t="s">
        <v>1938</v>
      </c>
      <c r="H480">
        <v>68.251619099999999</v>
      </c>
      <c r="I480">
        <v>-93.374411600000002</v>
      </c>
      <c r="J480" s="1" t="str">
        <f t="shared" si="63"/>
        <v>Esker</v>
      </c>
      <c r="K480" s="1" t="str">
        <f t="shared" si="62"/>
        <v>HMC separation (KIDD grouping)</v>
      </c>
      <c r="L480">
        <v>8600</v>
      </c>
      <c r="M480">
        <v>15.4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</row>
    <row r="481" spans="1:23" x14ac:dyDescent="0.3">
      <c r="A481" t="s">
        <v>1939</v>
      </c>
      <c r="B481" t="s">
        <v>1940</v>
      </c>
      <c r="C481" s="1" t="str">
        <f t="shared" si="60"/>
        <v>31:0003</v>
      </c>
      <c r="D481" s="1" t="str">
        <f t="shared" si="61"/>
        <v>31:0001</v>
      </c>
      <c r="E481" t="s">
        <v>1941</v>
      </c>
      <c r="F481" t="s">
        <v>1942</v>
      </c>
      <c r="H481">
        <v>68.263864299999995</v>
      </c>
      <c r="I481">
        <v>-92.838754399999999</v>
      </c>
      <c r="J481" s="1" t="str">
        <f t="shared" si="63"/>
        <v>Esker</v>
      </c>
      <c r="K481" s="1" t="str">
        <f t="shared" si="62"/>
        <v>HMC separation (KIDD grouping)</v>
      </c>
      <c r="L481">
        <v>14800</v>
      </c>
      <c r="M481">
        <v>17.8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</row>
    <row r="482" spans="1:23" x14ac:dyDescent="0.3">
      <c r="A482" t="s">
        <v>1943</v>
      </c>
      <c r="B482" t="s">
        <v>1944</v>
      </c>
      <c r="C482" s="1" t="str">
        <f t="shared" si="60"/>
        <v>31:0003</v>
      </c>
      <c r="D482" s="1" t="str">
        <f t="shared" si="61"/>
        <v>31:0001</v>
      </c>
      <c r="E482" t="s">
        <v>1945</v>
      </c>
      <c r="F482" t="s">
        <v>1946</v>
      </c>
      <c r="H482">
        <v>68.077420099999998</v>
      </c>
      <c r="I482">
        <v>-91.408807999999993</v>
      </c>
      <c r="J482" s="1" t="str">
        <f t="shared" si="63"/>
        <v>Esker</v>
      </c>
      <c r="K482" s="1" t="str">
        <f t="shared" si="62"/>
        <v>HMC separation (KIDD grouping)</v>
      </c>
      <c r="L482">
        <v>8200</v>
      </c>
      <c r="M482">
        <v>28.3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</row>
    <row r="483" spans="1:23" x14ac:dyDescent="0.3">
      <c r="A483" t="s">
        <v>1947</v>
      </c>
      <c r="B483" t="s">
        <v>1948</v>
      </c>
      <c r="C483" s="1" t="str">
        <f t="shared" si="60"/>
        <v>31:0003</v>
      </c>
      <c r="D483" s="1" t="str">
        <f t="shared" si="61"/>
        <v>31:0001</v>
      </c>
      <c r="E483" t="s">
        <v>1949</v>
      </c>
      <c r="F483" t="s">
        <v>1950</v>
      </c>
      <c r="H483">
        <v>68.477830699999998</v>
      </c>
      <c r="I483">
        <v>-93.841374400000007</v>
      </c>
      <c r="J483" s="1" t="str">
        <f t="shared" si="63"/>
        <v>Esker</v>
      </c>
      <c r="K483" s="1" t="str">
        <f t="shared" si="62"/>
        <v>HMC separation (KIDD grouping)</v>
      </c>
      <c r="L483">
        <v>7600</v>
      </c>
      <c r="M483">
        <v>5.2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</row>
    <row r="484" spans="1:23" x14ac:dyDescent="0.3">
      <c r="A484" t="s">
        <v>1951</v>
      </c>
      <c r="B484" t="s">
        <v>1952</v>
      </c>
      <c r="C484" s="1" t="str">
        <f t="shared" si="60"/>
        <v>31:0003</v>
      </c>
      <c r="D484" s="1" t="str">
        <f t="shared" si="61"/>
        <v>31:0001</v>
      </c>
      <c r="E484" t="s">
        <v>1953</v>
      </c>
      <c r="F484" t="s">
        <v>1954</v>
      </c>
      <c r="H484">
        <v>68.276718599999995</v>
      </c>
      <c r="I484">
        <v>-91.149605399999999</v>
      </c>
      <c r="J484" s="1" t="str">
        <f t="shared" si="63"/>
        <v>Esker</v>
      </c>
      <c r="K484" s="1" t="str">
        <f t="shared" si="62"/>
        <v>HMC separation (KIDD grouping)</v>
      </c>
      <c r="L484">
        <v>8900</v>
      </c>
      <c r="M484">
        <v>9.8000000000000007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</row>
    <row r="485" spans="1:23" x14ac:dyDescent="0.3">
      <c r="A485" t="s">
        <v>1955</v>
      </c>
      <c r="B485" t="s">
        <v>1956</v>
      </c>
      <c r="C485" s="1" t="str">
        <f t="shared" si="60"/>
        <v>31:0003</v>
      </c>
      <c r="D485" s="1" t="str">
        <f t="shared" si="61"/>
        <v>31:0001</v>
      </c>
      <c r="E485" t="s">
        <v>1957</v>
      </c>
      <c r="F485" t="s">
        <v>1958</v>
      </c>
      <c r="H485">
        <v>68.847071600000007</v>
      </c>
      <c r="I485">
        <v>-90.920049899999995</v>
      </c>
      <c r="J485" s="1" t="str">
        <f t="shared" si="63"/>
        <v>Esker</v>
      </c>
      <c r="K485" s="1" t="str">
        <f t="shared" si="62"/>
        <v>HMC separation (KIDD grouping)</v>
      </c>
      <c r="L485">
        <v>5300</v>
      </c>
      <c r="M485">
        <v>13.3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1</v>
      </c>
      <c r="T485">
        <v>0</v>
      </c>
      <c r="U485">
        <v>0</v>
      </c>
      <c r="V485">
        <v>0</v>
      </c>
      <c r="W485">
        <v>1</v>
      </c>
    </row>
    <row r="486" spans="1:23" x14ac:dyDescent="0.3">
      <c r="A486" t="s">
        <v>1959</v>
      </c>
      <c r="B486" t="s">
        <v>1960</v>
      </c>
      <c r="C486" s="1" t="str">
        <f t="shared" si="60"/>
        <v>31:0003</v>
      </c>
      <c r="D486" s="1" t="str">
        <f t="shared" si="61"/>
        <v>31:0001</v>
      </c>
      <c r="E486" t="s">
        <v>1961</v>
      </c>
      <c r="F486" t="s">
        <v>1962</v>
      </c>
      <c r="H486">
        <v>68.499080599999999</v>
      </c>
      <c r="I486">
        <v>-90.596174700000006</v>
      </c>
      <c r="J486" s="1" t="str">
        <f t="shared" si="63"/>
        <v>Esker</v>
      </c>
      <c r="K486" s="1" t="str">
        <f t="shared" si="62"/>
        <v>HMC separation (KIDD grouping)</v>
      </c>
      <c r="L486">
        <v>9000</v>
      </c>
      <c r="M486">
        <v>50.1</v>
      </c>
      <c r="N486">
        <v>0</v>
      </c>
      <c r="O486">
        <v>0</v>
      </c>
      <c r="P486">
        <v>0</v>
      </c>
      <c r="Q486">
        <v>0</v>
      </c>
      <c r="R486">
        <v>1</v>
      </c>
      <c r="S486">
        <v>0</v>
      </c>
      <c r="T486">
        <v>4</v>
      </c>
      <c r="U486">
        <v>0</v>
      </c>
      <c r="V486">
        <v>2</v>
      </c>
      <c r="W486">
        <v>7</v>
      </c>
    </row>
    <row r="487" spans="1:23" x14ac:dyDescent="0.3">
      <c r="A487" t="s">
        <v>1963</v>
      </c>
      <c r="B487" t="s">
        <v>1964</v>
      </c>
      <c r="C487" s="1" t="str">
        <f t="shared" si="60"/>
        <v>31:0003</v>
      </c>
      <c r="D487" s="1" t="str">
        <f t="shared" si="61"/>
        <v>31:0001</v>
      </c>
      <c r="E487" t="s">
        <v>1965</v>
      </c>
      <c r="F487" t="s">
        <v>1966</v>
      </c>
      <c r="H487">
        <v>68.191903400000001</v>
      </c>
      <c r="I487">
        <v>-90.491311100000004</v>
      </c>
      <c r="J487" s="1" t="str">
        <f t="shared" ref="J487:J497" si="64">HYPERLINK("https://geochem.nrcan.gc.ca/cdogs/content/kwd/kwd020044_e.htm", "Till")</f>
        <v>Till</v>
      </c>
      <c r="K487" s="1" t="str">
        <f t="shared" si="62"/>
        <v>HMC separation (KIDD grouping)</v>
      </c>
      <c r="L487">
        <v>9000</v>
      </c>
      <c r="M487">
        <v>8.5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</row>
    <row r="488" spans="1:23" x14ac:dyDescent="0.3">
      <c r="A488" t="s">
        <v>1967</v>
      </c>
      <c r="B488" t="s">
        <v>1968</v>
      </c>
      <c r="C488" s="1" t="str">
        <f t="shared" si="60"/>
        <v>31:0003</v>
      </c>
      <c r="D488" s="1" t="str">
        <f t="shared" si="61"/>
        <v>31:0001</v>
      </c>
      <c r="E488" t="s">
        <v>1969</v>
      </c>
      <c r="F488" t="s">
        <v>1970</v>
      </c>
      <c r="H488">
        <v>68.333350800000005</v>
      </c>
      <c r="I488">
        <v>-89.793139100000005</v>
      </c>
      <c r="J488" s="1" t="str">
        <f t="shared" si="64"/>
        <v>Till</v>
      </c>
      <c r="K488" s="1" t="str">
        <f t="shared" si="62"/>
        <v>HMC separation (KIDD grouping)</v>
      </c>
      <c r="L488">
        <v>10400</v>
      </c>
      <c r="M488">
        <v>10.199999999999999</v>
      </c>
      <c r="N488">
        <v>0</v>
      </c>
      <c r="O488">
        <v>0</v>
      </c>
      <c r="P488">
        <v>1</v>
      </c>
      <c r="Q488">
        <v>1</v>
      </c>
      <c r="R488">
        <v>0</v>
      </c>
      <c r="S488">
        <v>0</v>
      </c>
      <c r="T488">
        <v>6</v>
      </c>
      <c r="U488">
        <v>0</v>
      </c>
      <c r="V488">
        <v>3</v>
      </c>
      <c r="W488">
        <v>10</v>
      </c>
    </row>
    <row r="489" spans="1:23" x14ac:dyDescent="0.3">
      <c r="A489" t="s">
        <v>1971</v>
      </c>
      <c r="B489" t="s">
        <v>1972</v>
      </c>
      <c r="C489" s="1" t="str">
        <f t="shared" si="60"/>
        <v>31:0003</v>
      </c>
      <c r="D489" s="1" t="str">
        <f t="shared" si="61"/>
        <v>31:0001</v>
      </c>
      <c r="E489" t="s">
        <v>1973</v>
      </c>
      <c r="F489" t="s">
        <v>1974</v>
      </c>
      <c r="H489">
        <v>68.133978900000002</v>
      </c>
      <c r="I489">
        <v>-89.785005900000002</v>
      </c>
      <c r="J489" s="1" t="str">
        <f t="shared" si="64"/>
        <v>Till</v>
      </c>
      <c r="K489" s="1" t="str">
        <f t="shared" si="62"/>
        <v>HMC separation (KIDD grouping)</v>
      </c>
      <c r="L489">
        <v>15800</v>
      </c>
      <c r="M489">
        <v>18.5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3</v>
      </c>
      <c r="T489">
        <v>1</v>
      </c>
      <c r="U489">
        <v>0</v>
      </c>
      <c r="V489">
        <v>1</v>
      </c>
      <c r="W489">
        <v>5</v>
      </c>
    </row>
    <row r="490" spans="1:23" x14ac:dyDescent="0.3">
      <c r="A490" t="s">
        <v>1975</v>
      </c>
      <c r="B490" t="s">
        <v>1976</v>
      </c>
      <c r="C490" s="1" t="str">
        <f t="shared" si="60"/>
        <v>31:0003</v>
      </c>
      <c r="D490" s="1" t="str">
        <f t="shared" si="61"/>
        <v>31:0001</v>
      </c>
      <c r="E490" t="s">
        <v>1977</v>
      </c>
      <c r="F490" t="s">
        <v>1978</v>
      </c>
      <c r="H490">
        <v>69.029309799999993</v>
      </c>
      <c r="I490">
        <v>-92.013583100000005</v>
      </c>
      <c r="J490" s="1" t="str">
        <f t="shared" si="64"/>
        <v>Till</v>
      </c>
      <c r="K490" s="1" t="str">
        <f t="shared" si="62"/>
        <v>HMC separation (KIDD grouping)</v>
      </c>
      <c r="L490">
        <v>8100</v>
      </c>
      <c r="M490">
        <v>3.3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</row>
    <row r="491" spans="1:23" x14ac:dyDescent="0.3">
      <c r="A491" t="s">
        <v>1979</v>
      </c>
      <c r="B491" t="s">
        <v>1980</v>
      </c>
      <c r="C491" s="1" t="str">
        <f t="shared" si="60"/>
        <v>31:0003</v>
      </c>
      <c r="D491" s="1" t="str">
        <f t="shared" si="61"/>
        <v>31:0001</v>
      </c>
      <c r="E491" t="s">
        <v>1981</v>
      </c>
      <c r="F491" t="s">
        <v>1982</v>
      </c>
      <c r="H491">
        <v>68.866065599999999</v>
      </c>
      <c r="I491">
        <v>-92.093677200000002</v>
      </c>
      <c r="J491" s="1" t="str">
        <f t="shared" si="64"/>
        <v>Till</v>
      </c>
      <c r="K491" s="1" t="str">
        <f t="shared" si="62"/>
        <v>HMC separation (KIDD grouping)</v>
      </c>
      <c r="L491">
        <v>9000</v>
      </c>
      <c r="M491">
        <v>2.8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</row>
    <row r="492" spans="1:23" x14ac:dyDescent="0.3">
      <c r="A492" t="s">
        <v>1983</v>
      </c>
      <c r="B492" t="s">
        <v>1984</v>
      </c>
      <c r="C492" s="1" t="str">
        <f t="shared" si="60"/>
        <v>31:0003</v>
      </c>
      <c r="D492" s="1" t="str">
        <f t="shared" si="61"/>
        <v>31:0001</v>
      </c>
      <c r="E492" t="s">
        <v>1985</v>
      </c>
      <c r="F492" t="s">
        <v>1986</v>
      </c>
      <c r="H492">
        <v>68.925015400000007</v>
      </c>
      <c r="I492">
        <v>-91.741029800000007</v>
      </c>
      <c r="J492" s="1" t="str">
        <f t="shared" si="64"/>
        <v>Till</v>
      </c>
      <c r="K492" s="1" t="str">
        <f t="shared" si="62"/>
        <v>HMC separation (KIDD grouping)</v>
      </c>
      <c r="L492">
        <v>7000</v>
      </c>
      <c r="M492">
        <v>8.1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</row>
    <row r="493" spans="1:23" x14ac:dyDescent="0.3">
      <c r="A493" t="s">
        <v>1987</v>
      </c>
      <c r="B493" t="s">
        <v>1988</v>
      </c>
      <c r="C493" s="1" t="str">
        <f t="shared" ref="C493:C524" si="65">HYPERLINK("https://geochem.nrcan.gc.ca/cdogs/content/bdl/bdl310003_e.htm", "31:0003")</f>
        <v>31:0003</v>
      </c>
      <c r="D493" s="1" t="str">
        <f t="shared" ref="D493:D524" si="66">HYPERLINK("https://geochem.nrcan.gc.ca/cdogs/content/svy/svy310001_e.htm", "31:0001")</f>
        <v>31:0001</v>
      </c>
      <c r="E493" t="s">
        <v>1989</v>
      </c>
      <c r="F493" t="s">
        <v>1990</v>
      </c>
      <c r="H493">
        <v>68.936584100000005</v>
      </c>
      <c r="I493">
        <v>-91.119542899999999</v>
      </c>
      <c r="J493" s="1" t="str">
        <f t="shared" si="64"/>
        <v>Till</v>
      </c>
      <c r="K493" s="1" t="str">
        <f t="shared" ref="K493:K524" si="67">HYPERLINK("https://geochem.nrcan.gc.ca/cdogs/content/kwd/kwd080046_e.htm", "HMC separation (KIDD grouping)")</f>
        <v>HMC separation (KIDD grouping)</v>
      </c>
      <c r="L493">
        <v>5800</v>
      </c>
      <c r="M493">
        <v>6.1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</row>
    <row r="494" spans="1:23" x14ac:dyDescent="0.3">
      <c r="A494" t="s">
        <v>1991</v>
      </c>
      <c r="B494" t="s">
        <v>1992</v>
      </c>
      <c r="C494" s="1" t="str">
        <f t="shared" si="65"/>
        <v>31:0003</v>
      </c>
      <c r="D494" s="1" t="str">
        <f t="shared" si="66"/>
        <v>31:0001</v>
      </c>
      <c r="E494" t="s">
        <v>1993</v>
      </c>
      <c r="F494" t="s">
        <v>1994</v>
      </c>
      <c r="H494">
        <v>68.976644800000003</v>
      </c>
      <c r="I494">
        <v>-90.6130493</v>
      </c>
      <c r="J494" s="1" t="str">
        <f t="shared" si="64"/>
        <v>Till</v>
      </c>
      <c r="K494" s="1" t="str">
        <f t="shared" si="67"/>
        <v>HMC separation (KIDD grouping)</v>
      </c>
      <c r="L494">
        <v>7700</v>
      </c>
      <c r="M494">
        <v>7.5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</row>
    <row r="495" spans="1:23" x14ac:dyDescent="0.3">
      <c r="A495" t="s">
        <v>1995</v>
      </c>
      <c r="B495" t="s">
        <v>1996</v>
      </c>
      <c r="C495" s="1" t="str">
        <f t="shared" si="65"/>
        <v>31:0003</v>
      </c>
      <c r="D495" s="1" t="str">
        <f t="shared" si="66"/>
        <v>31:0001</v>
      </c>
      <c r="E495" t="s">
        <v>1997</v>
      </c>
      <c r="F495" t="s">
        <v>1998</v>
      </c>
      <c r="H495">
        <v>69.094714600000003</v>
      </c>
      <c r="I495">
        <v>-90.829963199999995</v>
      </c>
      <c r="J495" s="1" t="str">
        <f t="shared" si="64"/>
        <v>Till</v>
      </c>
      <c r="K495" s="1" t="str">
        <f t="shared" si="67"/>
        <v>HMC separation (KIDD grouping)</v>
      </c>
      <c r="L495">
        <v>6800</v>
      </c>
      <c r="M495">
        <v>9.6999999999999993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</row>
    <row r="496" spans="1:23" x14ac:dyDescent="0.3">
      <c r="A496" t="s">
        <v>1999</v>
      </c>
      <c r="B496" t="s">
        <v>2000</v>
      </c>
      <c r="C496" s="1" t="str">
        <f t="shared" si="65"/>
        <v>31:0003</v>
      </c>
      <c r="D496" s="1" t="str">
        <f t="shared" si="66"/>
        <v>31:0001</v>
      </c>
      <c r="E496" t="s">
        <v>2001</v>
      </c>
      <c r="F496" t="s">
        <v>2002</v>
      </c>
      <c r="H496">
        <v>69.284421699999996</v>
      </c>
      <c r="I496">
        <v>-91.628596099999996</v>
      </c>
      <c r="J496" s="1" t="str">
        <f t="shared" si="64"/>
        <v>Till</v>
      </c>
      <c r="K496" s="1" t="str">
        <f t="shared" si="67"/>
        <v>HMC separation (KIDD grouping)</v>
      </c>
      <c r="L496">
        <v>7900</v>
      </c>
      <c r="M496">
        <v>3.5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</row>
    <row r="497" spans="1:23" x14ac:dyDescent="0.3">
      <c r="A497" t="s">
        <v>2003</v>
      </c>
      <c r="B497" t="s">
        <v>2004</v>
      </c>
      <c r="C497" s="1" t="str">
        <f t="shared" si="65"/>
        <v>31:0003</v>
      </c>
      <c r="D497" s="1" t="str">
        <f t="shared" si="66"/>
        <v>31:0001</v>
      </c>
      <c r="E497" t="s">
        <v>2005</v>
      </c>
      <c r="F497" t="s">
        <v>2006</v>
      </c>
      <c r="H497">
        <v>69.319371399999994</v>
      </c>
      <c r="I497">
        <v>-92.177211799999995</v>
      </c>
      <c r="J497" s="1" t="str">
        <f t="shared" si="64"/>
        <v>Till</v>
      </c>
      <c r="K497" s="1" t="str">
        <f t="shared" si="67"/>
        <v>HMC separation (KIDD grouping)</v>
      </c>
      <c r="L497">
        <v>6800</v>
      </c>
      <c r="M497">
        <v>3.9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</row>
    <row r="498" spans="1:23" x14ac:dyDescent="0.3">
      <c r="A498" t="s">
        <v>2007</v>
      </c>
      <c r="B498" t="s">
        <v>2008</v>
      </c>
      <c r="C498" s="1" t="str">
        <f t="shared" si="65"/>
        <v>31:0003</v>
      </c>
      <c r="D498" s="1" t="str">
        <f t="shared" si="66"/>
        <v>31:0001</v>
      </c>
      <c r="E498" t="s">
        <v>2009</v>
      </c>
      <c r="F498" t="s">
        <v>2010</v>
      </c>
      <c r="H498">
        <v>69.485227399999999</v>
      </c>
      <c r="I498">
        <v>-92.042158599999993</v>
      </c>
      <c r="J498" s="1" t="str">
        <f>HYPERLINK("https://geochem.nrcan.gc.ca/cdogs/content/kwd/kwd020073_e.htm", "Esker")</f>
        <v>Esker</v>
      </c>
      <c r="K498" s="1" t="str">
        <f t="shared" si="67"/>
        <v>HMC separation (KIDD grouping)</v>
      </c>
      <c r="L498">
        <v>12200</v>
      </c>
      <c r="M498">
        <v>21.4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</row>
    <row r="499" spans="1:23" x14ac:dyDescent="0.3">
      <c r="A499" t="s">
        <v>2011</v>
      </c>
      <c r="B499" t="s">
        <v>2012</v>
      </c>
      <c r="C499" s="1" t="str">
        <f t="shared" si="65"/>
        <v>31:0003</v>
      </c>
      <c r="D499" s="1" t="str">
        <f t="shared" si="66"/>
        <v>31:0001</v>
      </c>
      <c r="E499" t="s">
        <v>2013</v>
      </c>
      <c r="F499" t="s">
        <v>2014</v>
      </c>
      <c r="H499">
        <v>69.507388000000006</v>
      </c>
      <c r="I499">
        <v>-92.366601500000002</v>
      </c>
      <c r="J499" s="1" t="str">
        <f>HYPERLINK("https://geochem.nrcan.gc.ca/cdogs/content/kwd/kwd020073_e.htm", "Esker")</f>
        <v>Esker</v>
      </c>
      <c r="K499" s="1" t="str">
        <f t="shared" si="67"/>
        <v>HMC separation (KIDD grouping)</v>
      </c>
      <c r="L499">
        <v>11200</v>
      </c>
      <c r="M499">
        <v>15.5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</row>
    <row r="500" spans="1:23" x14ac:dyDescent="0.3">
      <c r="A500" t="s">
        <v>2015</v>
      </c>
      <c r="B500" t="s">
        <v>2016</v>
      </c>
      <c r="C500" s="1" t="str">
        <f t="shared" si="65"/>
        <v>31:0003</v>
      </c>
      <c r="D500" s="1" t="str">
        <f t="shared" si="66"/>
        <v>31:0001</v>
      </c>
      <c r="E500" t="s">
        <v>2017</v>
      </c>
      <c r="F500" t="s">
        <v>2018</v>
      </c>
      <c r="H500">
        <v>69.596383000000003</v>
      </c>
      <c r="I500">
        <v>-92.306282699999997</v>
      </c>
      <c r="J500" s="1" t="str">
        <f>HYPERLINK("https://geochem.nrcan.gc.ca/cdogs/content/kwd/kwd020044_e.htm", "Till")</f>
        <v>Till</v>
      </c>
      <c r="K500" s="1" t="str">
        <f t="shared" si="67"/>
        <v>HMC separation (KIDD grouping)</v>
      </c>
      <c r="L500">
        <v>10400</v>
      </c>
      <c r="M500">
        <v>10.4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3</v>
      </c>
      <c r="W500">
        <v>3</v>
      </c>
    </row>
    <row r="501" spans="1:23" x14ac:dyDescent="0.3">
      <c r="A501" t="s">
        <v>2019</v>
      </c>
      <c r="B501" t="s">
        <v>2020</v>
      </c>
      <c r="C501" s="1" t="str">
        <f t="shared" si="65"/>
        <v>31:0003</v>
      </c>
      <c r="D501" s="1" t="str">
        <f t="shared" si="66"/>
        <v>31:0001</v>
      </c>
      <c r="E501" t="s">
        <v>2021</v>
      </c>
      <c r="F501" t="s">
        <v>2022</v>
      </c>
      <c r="H501">
        <v>69.631608200000002</v>
      </c>
      <c r="I501">
        <v>-92.644784700000002</v>
      </c>
      <c r="J501" s="1" t="str">
        <f>HYPERLINK("https://geochem.nrcan.gc.ca/cdogs/content/kwd/kwd020044_e.htm", "Till")</f>
        <v>Till</v>
      </c>
      <c r="K501" s="1" t="str">
        <f t="shared" si="67"/>
        <v>HMC separation (KIDD grouping)</v>
      </c>
      <c r="L501">
        <v>11700</v>
      </c>
      <c r="M501">
        <v>4.4000000000000004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</row>
    <row r="502" spans="1:23" x14ac:dyDescent="0.3">
      <c r="A502" t="s">
        <v>2023</v>
      </c>
      <c r="B502" t="s">
        <v>2024</v>
      </c>
      <c r="C502" s="1" t="str">
        <f t="shared" si="65"/>
        <v>31:0003</v>
      </c>
      <c r="D502" s="1" t="str">
        <f t="shared" si="66"/>
        <v>31:0001</v>
      </c>
      <c r="E502" t="s">
        <v>2025</v>
      </c>
      <c r="F502" t="s">
        <v>2026</v>
      </c>
      <c r="H502">
        <v>69.685701899999998</v>
      </c>
      <c r="I502">
        <v>-93.158289400000001</v>
      </c>
      <c r="J502" s="1" t="str">
        <f>HYPERLINK("https://geochem.nrcan.gc.ca/cdogs/content/kwd/kwd020073_e.htm", "Esker")</f>
        <v>Esker</v>
      </c>
      <c r="K502" s="1" t="str">
        <f t="shared" si="67"/>
        <v>HMC separation (KIDD grouping)</v>
      </c>
      <c r="L502">
        <v>9100</v>
      </c>
      <c r="M502">
        <v>7.5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</row>
    <row r="503" spans="1:23" x14ac:dyDescent="0.3">
      <c r="A503" t="s">
        <v>2027</v>
      </c>
      <c r="B503" t="s">
        <v>2028</v>
      </c>
      <c r="C503" s="1" t="str">
        <f t="shared" si="65"/>
        <v>31:0003</v>
      </c>
      <c r="D503" s="1" t="str">
        <f t="shared" si="66"/>
        <v>31:0001</v>
      </c>
      <c r="E503" t="s">
        <v>2029</v>
      </c>
      <c r="F503" t="s">
        <v>2030</v>
      </c>
      <c r="H503">
        <v>69.525868399999993</v>
      </c>
      <c r="I503">
        <v>-93.298076399999999</v>
      </c>
      <c r="J503" s="1" t="str">
        <f>HYPERLINK("https://geochem.nrcan.gc.ca/cdogs/content/kwd/kwd020073_e.htm", "Esker")</f>
        <v>Esker</v>
      </c>
      <c r="K503" s="1" t="str">
        <f t="shared" si="67"/>
        <v>HMC separation (KIDD grouping)</v>
      </c>
      <c r="L503">
        <v>13200</v>
      </c>
      <c r="M503">
        <v>5.8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</row>
    <row r="504" spans="1:23" x14ac:dyDescent="0.3">
      <c r="A504" t="s">
        <v>2031</v>
      </c>
      <c r="B504" t="s">
        <v>2032</v>
      </c>
      <c r="C504" s="1" t="str">
        <f t="shared" si="65"/>
        <v>31:0003</v>
      </c>
      <c r="D504" s="1" t="str">
        <f t="shared" si="66"/>
        <v>31:0001</v>
      </c>
      <c r="E504" t="s">
        <v>2033</v>
      </c>
      <c r="F504" t="s">
        <v>2034</v>
      </c>
      <c r="H504">
        <v>69.421604099999996</v>
      </c>
      <c r="I504">
        <v>-93.243097599999999</v>
      </c>
      <c r="J504" s="1" t="str">
        <f>HYPERLINK("https://geochem.nrcan.gc.ca/cdogs/content/kwd/kwd020073_e.htm", "Esker")</f>
        <v>Esker</v>
      </c>
      <c r="K504" s="1" t="str">
        <f t="shared" si="67"/>
        <v>HMC separation (KIDD grouping)</v>
      </c>
      <c r="L504">
        <v>9700</v>
      </c>
      <c r="M504">
        <v>3.2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</row>
    <row r="505" spans="1:23" x14ac:dyDescent="0.3">
      <c r="A505" t="s">
        <v>2035</v>
      </c>
      <c r="B505" t="s">
        <v>2036</v>
      </c>
      <c r="C505" s="1" t="str">
        <f t="shared" si="65"/>
        <v>31:0003</v>
      </c>
      <c r="D505" s="1" t="str">
        <f t="shared" si="66"/>
        <v>31:0001</v>
      </c>
      <c r="E505" t="s">
        <v>2037</v>
      </c>
      <c r="F505" t="s">
        <v>2038</v>
      </c>
      <c r="H505">
        <v>69.422689700000006</v>
      </c>
      <c r="I505">
        <v>-92.660752000000002</v>
      </c>
      <c r="J505" s="1" t="str">
        <f>HYPERLINK("https://geochem.nrcan.gc.ca/cdogs/content/kwd/kwd020073_e.htm", "Esker")</f>
        <v>Esker</v>
      </c>
      <c r="K505" s="1" t="str">
        <f t="shared" si="67"/>
        <v>HMC separation (KIDD grouping)</v>
      </c>
      <c r="L505">
        <v>6800</v>
      </c>
      <c r="M505">
        <v>7.4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</row>
    <row r="506" spans="1:23" x14ac:dyDescent="0.3">
      <c r="A506" t="s">
        <v>2039</v>
      </c>
      <c r="B506" t="s">
        <v>2040</v>
      </c>
      <c r="C506" s="1" t="str">
        <f t="shared" si="65"/>
        <v>31:0003</v>
      </c>
      <c r="D506" s="1" t="str">
        <f t="shared" si="66"/>
        <v>31:0001</v>
      </c>
      <c r="E506" t="s">
        <v>2041</v>
      </c>
      <c r="F506" t="s">
        <v>2042</v>
      </c>
      <c r="H506">
        <v>69.425380500000003</v>
      </c>
      <c r="I506">
        <v>-91.262049300000001</v>
      </c>
      <c r="J506" s="1" t="str">
        <f>HYPERLINK("https://geochem.nrcan.gc.ca/cdogs/content/kwd/kwd020044_e.htm", "Till")</f>
        <v>Till</v>
      </c>
      <c r="K506" s="1" t="str">
        <f t="shared" si="67"/>
        <v>HMC separation (KIDD grouping)</v>
      </c>
      <c r="L506">
        <v>9700</v>
      </c>
      <c r="M506">
        <v>2.6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</row>
    <row r="507" spans="1:23" x14ac:dyDescent="0.3">
      <c r="A507" t="s">
        <v>2043</v>
      </c>
      <c r="B507" t="s">
        <v>2044</v>
      </c>
      <c r="C507" s="1" t="str">
        <f t="shared" si="65"/>
        <v>31:0003</v>
      </c>
      <c r="D507" s="1" t="str">
        <f t="shared" si="66"/>
        <v>31:0001</v>
      </c>
      <c r="E507" t="s">
        <v>2045</v>
      </c>
      <c r="F507" t="s">
        <v>2046</v>
      </c>
      <c r="H507">
        <v>69.350748100000004</v>
      </c>
      <c r="I507">
        <v>-90.152859699999993</v>
      </c>
      <c r="J507" s="1" t="str">
        <f>HYPERLINK("https://geochem.nrcan.gc.ca/cdogs/content/kwd/kwd020044_e.htm", "Till")</f>
        <v>Till</v>
      </c>
      <c r="K507" s="1" t="str">
        <f t="shared" si="67"/>
        <v>HMC separation (KIDD grouping)</v>
      </c>
      <c r="L507">
        <v>10100</v>
      </c>
      <c r="M507">
        <v>11.4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</row>
    <row r="508" spans="1:23" x14ac:dyDescent="0.3">
      <c r="A508" t="s">
        <v>2047</v>
      </c>
      <c r="B508" t="s">
        <v>2048</v>
      </c>
      <c r="C508" s="1" t="str">
        <f t="shared" si="65"/>
        <v>31:0003</v>
      </c>
      <c r="D508" s="1" t="str">
        <f t="shared" si="66"/>
        <v>31:0001</v>
      </c>
      <c r="E508" t="s">
        <v>2049</v>
      </c>
      <c r="F508" t="s">
        <v>2050</v>
      </c>
      <c r="H508">
        <v>69.368288000000007</v>
      </c>
      <c r="I508">
        <v>-91.658217100000002</v>
      </c>
      <c r="J508" s="1" t="str">
        <f>HYPERLINK("https://geochem.nrcan.gc.ca/cdogs/content/kwd/kwd020044_e.htm", "Till")</f>
        <v>Till</v>
      </c>
      <c r="K508" s="1" t="str">
        <f t="shared" si="67"/>
        <v>HMC separation (KIDD grouping)</v>
      </c>
      <c r="L508">
        <v>10800</v>
      </c>
      <c r="M508">
        <v>5.0999999999999996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1</v>
      </c>
      <c r="W508">
        <v>1</v>
      </c>
    </row>
    <row r="509" spans="1:23" x14ac:dyDescent="0.3">
      <c r="A509" t="s">
        <v>2051</v>
      </c>
      <c r="B509" t="s">
        <v>2052</v>
      </c>
      <c r="C509" s="1" t="str">
        <f t="shared" si="65"/>
        <v>31:0003</v>
      </c>
      <c r="D509" s="1" t="str">
        <f t="shared" si="66"/>
        <v>31:0001</v>
      </c>
      <c r="E509" t="s">
        <v>2053</v>
      </c>
      <c r="F509" t="s">
        <v>2054</v>
      </c>
      <c r="H509">
        <v>69.466101699999996</v>
      </c>
      <c r="I509">
        <v>-91.722600999999997</v>
      </c>
      <c r="J509" s="1" t="str">
        <f>HYPERLINK("https://geochem.nrcan.gc.ca/cdogs/content/kwd/kwd020073_e.htm", "Esker")</f>
        <v>Esker</v>
      </c>
      <c r="K509" s="1" t="str">
        <f t="shared" si="67"/>
        <v>HMC separation (KIDD grouping)</v>
      </c>
      <c r="L509">
        <v>9900</v>
      </c>
      <c r="M509">
        <v>25.5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</row>
    <row r="510" spans="1:23" x14ac:dyDescent="0.3">
      <c r="A510" t="s">
        <v>2055</v>
      </c>
      <c r="B510" t="s">
        <v>2056</v>
      </c>
      <c r="C510" s="1" t="str">
        <f t="shared" si="65"/>
        <v>31:0003</v>
      </c>
      <c r="D510" s="1" t="str">
        <f t="shared" si="66"/>
        <v>31:0001</v>
      </c>
      <c r="E510" t="s">
        <v>2057</v>
      </c>
      <c r="F510" t="s">
        <v>2058</v>
      </c>
      <c r="H510">
        <v>69.539637299999995</v>
      </c>
      <c r="I510">
        <v>-91.542073000000002</v>
      </c>
      <c r="J510" s="1" t="str">
        <f t="shared" ref="J510:J516" si="68">HYPERLINK("https://geochem.nrcan.gc.ca/cdogs/content/kwd/kwd020044_e.htm", "Till")</f>
        <v>Till</v>
      </c>
      <c r="K510" s="1" t="str">
        <f t="shared" si="67"/>
        <v>HMC separation (KIDD grouping)</v>
      </c>
      <c r="L510">
        <v>10300</v>
      </c>
      <c r="M510">
        <v>9.9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</row>
    <row r="511" spans="1:23" x14ac:dyDescent="0.3">
      <c r="A511" t="s">
        <v>2059</v>
      </c>
      <c r="B511" t="s">
        <v>2060</v>
      </c>
      <c r="C511" s="1" t="str">
        <f t="shared" si="65"/>
        <v>31:0003</v>
      </c>
      <c r="D511" s="1" t="str">
        <f t="shared" si="66"/>
        <v>31:0001</v>
      </c>
      <c r="E511" t="s">
        <v>2061</v>
      </c>
      <c r="F511" t="s">
        <v>2062</v>
      </c>
      <c r="H511">
        <v>69.4010727</v>
      </c>
      <c r="I511">
        <v>-90.758540300000007</v>
      </c>
      <c r="J511" s="1" t="str">
        <f t="shared" si="68"/>
        <v>Till</v>
      </c>
      <c r="K511" s="1" t="str">
        <f t="shared" si="67"/>
        <v>HMC separation (KIDD grouping)</v>
      </c>
      <c r="L511">
        <v>8900</v>
      </c>
      <c r="M511">
        <v>10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3</v>
      </c>
      <c r="W511">
        <v>3</v>
      </c>
    </row>
    <row r="512" spans="1:23" x14ac:dyDescent="0.3">
      <c r="A512" t="s">
        <v>2063</v>
      </c>
      <c r="B512" t="s">
        <v>2064</v>
      </c>
      <c r="C512" s="1" t="str">
        <f t="shared" si="65"/>
        <v>31:0003</v>
      </c>
      <c r="D512" s="1" t="str">
        <f t="shared" si="66"/>
        <v>31:0001</v>
      </c>
      <c r="E512" t="s">
        <v>2065</v>
      </c>
      <c r="F512" t="s">
        <v>2066</v>
      </c>
      <c r="H512">
        <v>69.256083099999998</v>
      </c>
      <c r="I512">
        <v>-91.363421399999993</v>
      </c>
      <c r="J512" s="1" t="str">
        <f t="shared" si="68"/>
        <v>Till</v>
      </c>
      <c r="K512" s="1" t="str">
        <f t="shared" si="67"/>
        <v>HMC separation (KIDD grouping)</v>
      </c>
      <c r="L512">
        <v>8400</v>
      </c>
      <c r="M512">
        <v>5.8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1</v>
      </c>
      <c r="W512">
        <v>1</v>
      </c>
    </row>
    <row r="513" spans="1:23" x14ac:dyDescent="0.3">
      <c r="A513" t="s">
        <v>2067</v>
      </c>
      <c r="B513" t="s">
        <v>2068</v>
      </c>
      <c r="C513" s="1" t="str">
        <f t="shared" si="65"/>
        <v>31:0003</v>
      </c>
      <c r="D513" s="1" t="str">
        <f t="shared" si="66"/>
        <v>31:0001</v>
      </c>
      <c r="E513" t="s">
        <v>2069</v>
      </c>
      <c r="F513" t="s">
        <v>2070</v>
      </c>
      <c r="H513">
        <v>69.2181566</v>
      </c>
      <c r="I513">
        <v>-91.220434499999996</v>
      </c>
      <c r="J513" s="1" t="str">
        <f t="shared" si="68"/>
        <v>Till</v>
      </c>
      <c r="K513" s="1" t="str">
        <f t="shared" si="67"/>
        <v>HMC separation (KIDD grouping)</v>
      </c>
      <c r="L513">
        <v>10200</v>
      </c>
      <c r="M513">
        <v>9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</row>
    <row r="514" spans="1:23" x14ac:dyDescent="0.3">
      <c r="A514" t="s">
        <v>2071</v>
      </c>
      <c r="B514" t="s">
        <v>2072</v>
      </c>
      <c r="C514" s="1" t="str">
        <f t="shared" si="65"/>
        <v>31:0003</v>
      </c>
      <c r="D514" s="1" t="str">
        <f t="shared" si="66"/>
        <v>31:0001</v>
      </c>
      <c r="E514" t="s">
        <v>2073</v>
      </c>
      <c r="F514" t="s">
        <v>2074</v>
      </c>
      <c r="H514">
        <v>69.164683800000006</v>
      </c>
      <c r="I514">
        <v>-91.016499800000005</v>
      </c>
      <c r="J514" s="1" t="str">
        <f t="shared" si="68"/>
        <v>Till</v>
      </c>
      <c r="K514" s="1" t="str">
        <f t="shared" si="67"/>
        <v>HMC separation (KIDD grouping)</v>
      </c>
      <c r="L514">
        <v>11000</v>
      </c>
      <c r="M514">
        <v>10.4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1</v>
      </c>
      <c r="W514">
        <v>1</v>
      </c>
    </row>
    <row r="515" spans="1:23" x14ac:dyDescent="0.3">
      <c r="A515" t="s">
        <v>2075</v>
      </c>
      <c r="B515" t="s">
        <v>2076</v>
      </c>
      <c r="C515" s="1" t="str">
        <f t="shared" si="65"/>
        <v>31:0003</v>
      </c>
      <c r="D515" s="1" t="str">
        <f t="shared" si="66"/>
        <v>31:0001</v>
      </c>
      <c r="E515" t="s">
        <v>2077</v>
      </c>
      <c r="F515" t="s">
        <v>2078</v>
      </c>
      <c r="H515">
        <v>69.015172000000007</v>
      </c>
      <c r="I515">
        <v>-90.853663100000006</v>
      </c>
      <c r="J515" s="1" t="str">
        <f t="shared" si="68"/>
        <v>Till</v>
      </c>
      <c r="K515" s="1" t="str">
        <f t="shared" si="67"/>
        <v>HMC separation (KIDD grouping)</v>
      </c>
      <c r="L515">
        <v>10200</v>
      </c>
      <c r="M515">
        <v>11.3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</row>
    <row r="516" spans="1:23" x14ac:dyDescent="0.3">
      <c r="A516" t="s">
        <v>2079</v>
      </c>
      <c r="B516" t="s">
        <v>2080</v>
      </c>
      <c r="C516" s="1" t="str">
        <f t="shared" si="65"/>
        <v>31:0003</v>
      </c>
      <c r="D516" s="1" t="str">
        <f t="shared" si="66"/>
        <v>31:0001</v>
      </c>
      <c r="E516" t="s">
        <v>2081</v>
      </c>
      <c r="F516" t="s">
        <v>2082</v>
      </c>
      <c r="H516">
        <v>69.125915199999994</v>
      </c>
      <c r="I516">
        <v>-91.291313900000006</v>
      </c>
      <c r="J516" s="1" t="str">
        <f t="shared" si="68"/>
        <v>Till</v>
      </c>
      <c r="K516" s="1" t="str">
        <f t="shared" si="67"/>
        <v>HMC separation (KIDD grouping)</v>
      </c>
      <c r="L516">
        <v>11100</v>
      </c>
      <c r="M516">
        <v>6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</row>
    <row r="517" spans="1:23" x14ac:dyDescent="0.3">
      <c r="A517" t="s">
        <v>2083</v>
      </c>
      <c r="B517" t="s">
        <v>2084</v>
      </c>
      <c r="C517" s="1" t="str">
        <f t="shared" si="65"/>
        <v>31:0003</v>
      </c>
      <c r="D517" s="1" t="str">
        <f t="shared" si="66"/>
        <v>31:0001</v>
      </c>
      <c r="E517" t="s">
        <v>2085</v>
      </c>
      <c r="F517" t="s">
        <v>2086</v>
      </c>
      <c r="H517">
        <v>69.2623526</v>
      </c>
      <c r="I517">
        <v>-92.824734100000001</v>
      </c>
      <c r="J517" s="1" t="str">
        <f>HYPERLINK("https://geochem.nrcan.gc.ca/cdogs/content/kwd/kwd020073_e.htm", "Esker")</f>
        <v>Esker</v>
      </c>
      <c r="K517" s="1" t="str">
        <f t="shared" si="67"/>
        <v>HMC separation (KIDD grouping)</v>
      </c>
      <c r="L517">
        <v>13700</v>
      </c>
      <c r="M517">
        <v>21.7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</row>
    <row r="518" spans="1:23" x14ac:dyDescent="0.3">
      <c r="A518" t="s">
        <v>2087</v>
      </c>
      <c r="B518" t="s">
        <v>2088</v>
      </c>
      <c r="C518" s="1" t="str">
        <f t="shared" si="65"/>
        <v>31:0003</v>
      </c>
      <c r="D518" s="1" t="str">
        <f t="shared" si="66"/>
        <v>31:0001</v>
      </c>
      <c r="E518" t="s">
        <v>2089</v>
      </c>
      <c r="F518" t="s">
        <v>2090</v>
      </c>
      <c r="H518">
        <v>69.216541699999993</v>
      </c>
      <c r="I518">
        <v>-93.504316500000002</v>
      </c>
      <c r="J518" s="1" t="str">
        <f>HYPERLINK("https://geochem.nrcan.gc.ca/cdogs/content/kwd/kwd020073_e.htm", "Esker")</f>
        <v>Esker</v>
      </c>
      <c r="K518" s="1" t="str">
        <f t="shared" si="67"/>
        <v>HMC separation (KIDD grouping)</v>
      </c>
      <c r="L518">
        <v>16400</v>
      </c>
      <c r="M518">
        <v>5.7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</row>
    <row r="519" spans="1:23" x14ac:dyDescent="0.3">
      <c r="A519" t="s">
        <v>2091</v>
      </c>
      <c r="B519" t="s">
        <v>2092</v>
      </c>
      <c r="C519" s="1" t="str">
        <f t="shared" si="65"/>
        <v>31:0003</v>
      </c>
      <c r="D519" s="1" t="str">
        <f t="shared" si="66"/>
        <v>31:0001</v>
      </c>
      <c r="E519" t="s">
        <v>2093</v>
      </c>
      <c r="F519" t="s">
        <v>2094</v>
      </c>
      <c r="H519">
        <v>69.257789000000002</v>
      </c>
      <c r="I519">
        <v>-93.967259299999995</v>
      </c>
      <c r="J519" s="1" t="str">
        <f>HYPERLINK("https://geochem.nrcan.gc.ca/cdogs/content/kwd/kwd020044_e.htm", "Till")</f>
        <v>Till</v>
      </c>
      <c r="K519" s="1" t="str">
        <f t="shared" si="67"/>
        <v>HMC separation (KIDD grouping)</v>
      </c>
      <c r="L519">
        <v>15300</v>
      </c>
      <c r="M519">
        <v>13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</row>
    <row r="520" spans="1:23" x14ac:dyDescent="0.3">
      <c r="A520" t="s">
        <v>2095</v>
      </c>
      <c r="B520" t="s">
        <v>2096</v>
      </c>
      <c r="C520" s="1" t="str">
        <f t="shared" si="65"/>
        <v>31:0003</v>
      </c>
      <c r="D520" s="1" t="str">
        <f t="shared" si="66"/>
        <v>31:0001</v>
      </c>
      <c r="E520" t="s">
        <v>2097</v>
      </c>
      <c r="F520" t="s">
        <v>2098</v>
      </c>
      <c r="H520">
        <v>69.0663828</v>
      </c>
      <c r="I520">
        <v>-93.869748400000006</v>
      </c>
      <c r="J520" s="1" t="str">
        <f>HYPERLINK("https://geochem.nrcan.gc.ca/cdogs/content/kwd/kwd020044_e.htm", "Till")</f>
        <v>Till</v>
      </c>
      <c r="K520" s="1" t="str">
        <f t="shared" si="67"/>
        <v>HMC separation (KIDD grouping)</v>
      </c>
      <c r="L520">
        <v>17200</v>
      </c>
      <c r="M520">
        <v>20.8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</row>
    <row r="521" spans="1:23" x14ac:dyDescent="0.3">
      <c r="A521" t="s">
        <v>2099</v>
      </c>
      <c r="B521" t="s">
        <v>2100</v>
      </c>
      <c r="C521" s="1" t="str">
        <f t="shared" si="65"/>
        <v>31:0003</v>
      </c>
      <c r="D521" s="1" t="str">
        <f t="shared" si="66"/>
        <v>31:0001</v>
      </c>
      <c r="E521" t="s">
        <v>2101</v>
      </c>
      <c r="F521" t="s">
        <v>2102</v>
      </c>
      <c r="H521">
        <v>69.017516000000001</v>
      </c>
      <c r="I521">
        <v>-94.217612599999995</v>
      </c>
      <c r="J521" s="1" t="str">
        <f>HYPERLINK("https://geochem.nrcan.gc.ca/cdogs/content/kwd/kwd020044_e.htm", "Till")</f>
        <v>Till</v>
      </c>
      <c r="K521" s="1" t="str">
        <f t="shared" si="67"/>
        <v>HMC separation (KIDD grouping)</v>
      </c>
      <c r="L521">
        <v>9300</v>
      </c>
      <c r="M521">
        <v>1.8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</row>
    <row r="522" spans="1:23" x14ac:dyDescent="0.3">
      <c r="A522" t="s">
        <v>2103</v>
      </c>
      <c r="B522" t="s">
        <v>2104</v>
      </c>
      <c r="C522" s="1" t="str">
        <f t="shared" si="65"/>
        <v>31:0003</v>
      </c>
      <c r="D522" s="1" t="str">
        <f t="shared" si="66"/>
        <v>31:0001</v>
      </c>
      <c r="E522" t="s">
        <v>2105</v>
      </c>
      <c r="F522" t="s">
        <v>2106</v>
      </c>
      <c r="H522">
        <v>68.858517300000003</v>
      </c>
      <c r="I522">
        <v>-94.072288799999995</v>
      </c>
      <c r="J522" s="1" t="str">
        <f>HYPERLINK("https://geochem.nrcan.gc.ca/cdogs/content/kwd/kwd020044_e.htm", "Till")</f>
        <v>Till</v>
      </c>
      <c r="K522" s="1" t="str">
        <f t="shared" si="67"/>
        <v>HMC separation (KIDD grouping)</v>
      </c>
      <c r="L522">
        <v>12300</v>
      </c>
      <c r="M522">
        <v>2.9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</row>
    <row r="523" spans="1:23" x14ac:dyDescent="0.3">
      <c r="A523" t="s">
        <v>2107</v>
      </c>
      <c r="B523" t="s">
        <v>2108</v>
      </c>
      <c r="C523" s="1" t="str">
        <f t="shared" si="65"/>
        <v>31:0003</v>
      </c>
      <c r="D523" s="1" t="str">
        <f t="shared" si="66"/>
        <v>31:0001</v>
      </c>
      <c r="E523" t="s">
        <v>2109</v>
      </c>
      <c r="F523" t="s">
        <v>2110</v>
      </c>
      <c r="H523">
        <v>68.927468200000007</v>
      </c>
      <c r="I523">
        <v>-93.237577299999998</v>
      </c>
      <c r="J523" s="1" t="str">
        <f>HYPERLINK("https://geochem.nrcan.gc.ca/cdogs/content/kwd/kwd020073_e.htm", "Esker")</f>
        <v>Esker</v>
      </c>
      <c r="K523" s="1" t="str">
        <f t="shared" si="67"/>
        <v>HMC separation (KIDD grouping)</v>
      </c>
      <c r="L523">
        <v>14000</v>
      </c>
      <c r="M523">
        <v>16.100000000000001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</row>
    <row r="524" spans="1:23" x14ac:dyDescent="0.3">
      <c r="A524" t="s">
        <v>2111</v>
      </c>
      <c r="B524" t="s">
        <v>2112</v>
      </c>
      <c r="C524" s="1" t="str">
        <f t="shared" si="65"/>
        <v>31:0003</v>
      </c>
      <c r="D524" s="1" t="str">
        <f t="shared" si="66"/>
        <v>31:0001</v>
      </c>
      <c r="E524" t="s">
        <v>2113</v>
      </c>
      <c r="F524" t="s">
        <v>2114</v>
      </c>
      <c r="H524">
        <v>69.055490800000001</v>
      </c>
      <c r="I524">
        <v>-92.464140999999998</v>
      </c>
      <c r="J524" s="1" t="str">
        <f>HYPERLINK("https://geochem.nrcan.gc.ca/cdogs/content/kwd/kwd020044_e.htm", "Till")</f>
        <v>Till</v>
      </c>
      <c r="K524" s="1" t="str">
        <f t="shared" si="67"/>
        <v>HMC separation (KIDD grouping)</v>
      </c>
      <c r="L524">
        <v>12200</v>
      </c>
      <c r="M524">
        <v>4.3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</row>
  </sheetData>
  <autoFilter ref="A1:K524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svy310001_pkg_0248b.xlsx</vt:lpstr>
      <vt:lpstr>pkg_0248b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2025-05-23T10:38:34Z</dcterms:created>
  <dcterms:modified xsi:type="dcterms:W3CDTF">2025-05-30T07:25:01Z</dcterms:modified>
</cp:coreProperties>
</file>