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0a.xlsx" sheetId="1" r:id="rId1"/>
  </sheets>
  <definedNames>
    <definedName name="_xlnm._FilterDatabase" localSheetId="0" hidden="1">svy310001_pkg_0160a.xlsx!$A$1:$M$185</definedName>
    <definedName name="pkg_0160a">svy310001_pkg_0160a.xlsx!$A$1:$AD$185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</calcChain>
</file>

<file path=xl/sharedStrings.xml><?xml version="1.0" encoding="utf-8"?>
<sst xmlns="http://schemas.openxmlformats.org/spreadsheetml/2006/main" count="950" uniqueCount="613">
  <si>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</si>
  <si>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</si>
  <si>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</si>
  <si>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</si>
  <si>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</si>
  <si>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</si>
  <si>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</si>
  <si>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</si>
  <si>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</si>
  <si>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</si>
  <si>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</si>
  <si>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</si>
  <si>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</si>
  <si>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</si>
  <si>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BaO</t>
  </si>
  <si>
    <t>CaO</t>
  </si>
  <si>
    <t>CoO</t>
  </si>
  <si>
    <t>Cr2O3</t>
  </si>
  <si>
    <t>FeO</t>
  </si>
  <si>
    <t>K2O</t>
  </si>
  <si>
    <t>MgO</t>
  </si>
  <si>
    <t>MnO</t>
  </si>
  <si>
    <t>Na2O</t>
  </si>
  <si>
    <t>Nb2O5</t>
  </si>
  <si>
    <t>NiO</t>
  </si>
  <si>
    <t>SiO2</t>
  </si>
  <si>
    <t>TiO2</t>
  </si>
  <si>
    <t>V2O3</t>
  </si>
  <si>
    <t>ZnO</t>
  </si>
  <si>
    <t>Total</t>
  </si>
  <si>
    <t>App F-1 : 08A04 : 0001</t>
  </si>
  <si>
    <t>31:0002:000001</t>
  </si>
  <si>
    <t>31:0001:000001</t>
  </si>
  <si>
    <t>31:0001:000001:0001:0003:00</t>
  </si>
  <si>
    <t>Appendix F-1</t>
  </si>
  <si>
    <t>App F-1 : 08A06 : 0002</t>
  </si>
  <si>
    <t>31:0002:000002</t>
  </si>
  <si>
    <t>31:0001:000002</t>
  </si>
  <si>
    <t>31:0001:000002:0001:0003:00</t>
  </si>
  <si>
    <t>App F-1 : 08A06 : 0003</t>
  </si>
  <si>
    <t>31:0002:000003</t>
  </si>
  <si>
    <t>31:0001:000002:0001:0004:00</t>
  </si>
  <si>
    <t>App F-1 : 16J01 : 0004</t>
  </si>
  <si>
    <t>31:0002:000004</t>
  </si>
  <si>
    <t>31:0001:000015</t>
  </si>
  <si>
    <t>31:0001:000015:0001:0004:00</t>
  </si>
  <si>
    <t>App F-1 : 29J06 : 0005</t>
  </si>
  <si>
    <t>31:0002:000005</t>
  </si>
  <si>
    <t>31:0001:000025</t>
  </si>
  <si>
    <t>31:0001:000025:0001:0004:00</t>
  </si>
  <si>
    <t>App F-1 : 29J06 : 0006</t>
  </si>
  <si>
    <t>31:0002:000006</t>
  </si>
  <si>
    <t>31:0001:000025:0001:0003:00</t>
  </si>
  <si>
    <t>App F-1 : 30J04 : 0007</t>
  </si>
  <si>
    <t>31:0002:000007</t>
  </si>
  <si>
    <t>31:0001:000029</t>
  </si>
  <si>
    <t>31:0001:000029:0001:0010:00</t>
  </si>
  <si>
    <t>App F-1 : 30J04 : 0008</t>
  </si>
  <si>
    <t>31:0002:000008</t>
  </si>
  <si>
    <t>31:0001:000029:0001:0011:00</t>
  </si>
  <si>
    <t>App F-1 : 30J04 : 0009</t>
  </si>
  <si>
    <t>31:0002:000009</t>
  </si>
  <si>
    <t>31:0001:000029:0001:0003:00</t>
  </si>
  <si>
    <t>App F-2 : 09A01 : 0010</t>
  </si>
  <si>
    <t>31:0002:000010</t>
  </si>
  <si>
    <t>31:0001:000005</t>
  </si>
  <si>
    <t>31:0001:000005:0001:0004:00</t>
  </si>
  <si>
    <t>Appendix F-2</t>
  </si>
  <si>
    <t>App F-2 : 09A01 : 0011</t>
  </si>
  <si>
    <t>31:0002:000011</t>
  </si>
  <si>
    <t>31:0001:000005:0001:0005:00</t>
  </si>
  <si>
    <t>App F-2 : 11A02 : 0012</t>
  </si>
  <si>
    <t>31:0002:000012</t>
  </si>
  <si>
    <t>31:0001:000007</t>
  </si>
  <si>
    <t>31:0001:000007:0001:0003:00</t>
  </si>
  <si>
    <t>App F-2 : 11A02 : 0013</t>
  </si>
  <si>
    <t>31:0002:000013</t>
  </si>
  <si>
    <t>31:0001:000007:0001:0014:00</t>
  </si>
  <si>
    <t>App F-2 : 11A03 : 0014</t>
  </si>
  <si>
    <t>31:0002:000014</t>
  </si>
  <si>
    <t>31:0001:000008</t>
  </si>
  <si>
    <t>31:0001:000008:0001:0004:00</t>
  </si>
  <si>
    <t>App F-2 : 11A03 : 0015</t>
  </si>
  <si>
    <t>31:0002:000015</t>
  </si>
  <si>
    <t>31:0001:000008:0001:0003:00</t>
  </si>
  <si>
    <t>App F-2 : 16J06 : 0016</t>
  </si>
  <si>
    <t>31:0002:000016</t>
  </si>
  <si>
    <t>31:0001:000020</t>
  </si>
  <si>
    <t>31:0001:000020:0001:0003:00</t>
  </si>
  <si>
    <t>App F-2 : 23J01 : 0017</t>
  </si>
  <si>
    <t>31:0002:000017</t>
  </si>
  <si>
    <t>31:0001:000024</t>
  </si>
  <si>
    <t>31:0001:000024:0001:0003:00</t>
  </si>
  <si>
    <t>App F-2 : 30J01 : 0018</t>
  </si>
  <si>
    <t>31:0002:000018</t>
  </si>
  <si>
    <t>31:0001:000026</t>
  </si>
  <si>
    <t>31:0001:000026:0001:0004:00</t>
  </si>
  <si>
    <t>App F-2 : 30J01 : 0019</t>
  </si>
  <si>
    <t>31:0002:000019</t>
  </si>
  <si>
    <t>31:0001:000026:0001:0003:00</t>
  </si>
  <si>
    <t>App F-2 : 30J01 : 0020</t>
  </si>
  <si>
    <t>31:0002:000020</t>
  </si>
  <si>
    <t>31:0001:000026:0001:0005:00</t>
  </si>
  <si>
    <t>App F-2 : 30J03 : 0021</t>
  </si>
  <si>
    <t>31:0002:000021</t>
  </si>
  <si>
    <t>31:0001:000028</t>
  </si>
  <si>
    <t>31:0001:000028:0001:0004:00</t>
  </si>
  <si>
    <t>App F-3 : 08A06 : 0022</t>
  </si>
  <si>
    <t>31:0002:000022</t>
  </si>
  <si>
    <t>31:0001:000002:0001:0006:00</t>
  </si>
  <si>
    <t>Appendix F-3</t>
  </si>
  <si>
    <t>App F-3 : 08A06 : 0023</t>
  </si>
  <si>
    <t>31:0002:000023</t>
  </si>
  <si>
    <t>31:0001:000002:0001:0007:00</t>
  </si>
  <si>
    <t>App F-3 : 08A06 : 0024</t>
  </si>
  <si>
    <t>31:0002:000024</t>
  </si>
  <si>
    <t>31:0001:000002:0001:0008:00</t>
  </si>
  <si>
    <t>App F-3 : 08A06 : 0025</t>
  </si>
  <si>
    <t>31:0002:000025</t>
  </si>
  <si>
    <t>31:0001:000002:0001:0005:00</t>
  </si>
  <si>
    <t>App F-3 : 08A06 : 0026</t>
  </si>
  <si>
    <t>31:0002:000026</t>
  </si>
  <si>
    <t>31:0001:000002:0001:0009:00</t>
  </si>
  <si>
    <t>App F-3 : 08A06 : 0027</t>
  </si>
  <si>
    <t>31:0002:000027</t>
  </si>
  <si>
    <t>31:0001:000002:0001:0010:00</t>
  </si>
  <si>
    <t>App F-3 : 08A09 : 0028</t>
  </si>
  <si>
    <t>31:0002:000028</t>
  </si>
  <si>
    <t>31:0001:000003</t>
  </si>
  <si>
    <t>31:0001:000003:0001:0003:00</t>
  </si>
  <si>
    <t>App F-3 : 08A09 : 0029</t>
  </si>
  <si>
    <t>31:0002:000029</t>
  </si>
  <si>
    <t>31:0001:000003:0001:0004:00</t>
  </si>
  <si>
    <t>App F-3 : 08A09 : 0030</t>
  </si>
  <si>
    <t>31:0002:000030</t>
  </si>
  <si>
    <t>31:0001:000003:0001:0005:00</t>
  </si>
  <si>
    <t>App F-3 : 08A09 : 0031</t>
  </si>
  <si>
    <t>31:0002:000031</t>
  </si>
  <si>
    <t>31:0001:000003:0001:0006:00</t>
  </si>
  <si>
    <t>App F-3 : 08A09 : 0032</t>
  </si>
  <si>
    <t>31:0002:000032</t>
  </si>
  <si>
    <t>31:0001:000003:0001:0007:00</t>
  </si>
  <si>
    <t>App F-3 : 08A09 : 0033</t>
  </si>
  <si>
    <t>31:0002:000033</t>
  </si>
  <si>
    <t>31:0001:000003:0001:0008:00</t>
  </si>
  <si>
    <t>App F-3 : 09A01 : 0034</t>
  </si>
  <si>
    <t>31:0002:000034</t>
  </si>
  <si>
    <t>31:0001:000005:0001:0003:00</t>
  </si>
  <si>
    <t>App F-3 : 09A01 : 0035</t>
  </si>
  <si>
    <t>31:0002:000035</t>
  </si>
  <si>
    <t>31:0001:000005:0001:0006:00</t>
  </si>
  <si>
    <t>App F-3 : 11A02 : 0036</t>
  </si>
  <si>
    <t>31:0002:000036</t>
  </si>
  <si>
    <t>31:0001:000007:0001:0004:00</t>
  </si>
  <si>
    <t>App F-3 : 11A02 : 0037</t>
  </si>
  <si>
    <t>31:0002:000037</t>
  </si>
  <si>
    <t>31:0001:000007:0001:0005:00</t>
  </si>
  <si>
    <t>App F-3 : 11A02 : 0038</t>
  </si>
  <si>
    <t>31:0002:000038</t>
  </si>
  <si>
    <t>31:0001:000007:0001:0015:00</t>
  </si>
  <si>
    <t>App F-3 : 11A02 : 0039</t>
  </si>
  <si>
    <t>31:0002:000039</t>
  </si>
  <si>
    <t>31:0001:000007:0001:0016:00</t>
  </si>
  <si>
    <t>App F-3 : 11A02 : 0040</t>
  </si>
  <si>
    <t>31:0002:000040</t>
  </si>
  <si>
    <t>31:0001:000007:0001:0017:00</t>
  </si>
  <si>
    <t>App F-3 : 11A02 : 0041</t>
  </si>
  <si>
    <t>31:0002:000041</t>
  </si>
  <si>
    <t>31:0001:000007:0001:0006:00</t>
  </si>
  <si>
    <t>App F-3 : 11A02 : 0042</t>
  </si>
  <si>
    <t>31:0002:000042</t>
  </si>
  <si>
    <t>31:0001:000007:0001:0007:00</t>
  </si>
  <si>
    <t>App F-3 : 11A02 : 0043</t>
  </si>
  <si>
    <t>31:0002:000043</t>
  </si>
  <si>
    <t>31:0001:000007:0001:0008:00</t>
  </si>
  <si>
    <t>App F-3 : 11A02 : 0044</t>
  </si>
  <si>
    <t>31:0002:000044</t>
  </si>
  <si>
    <t>31:0001:000007:0001:0009:00</t>
  </si>
  <si>
    <t>App F-3 : 11A02 : 0045</t>
  </si>
  <si>
    <t>31:0002:000045</t>
  </si>
  <si>
    <t>31:0001:000007:0001:0010:00</t>
  </si>
  <si>
    <t>App F-3 : 11A02 : 0046</t>
  </si>
  <si>
    <t>31:0002:000046</t>
  </si>
  <si>
    <t>31:0001:000007:0001:0018:00</t>
  </si>
  <si>
    <t>App F-3 : 11A02 : 0047</t>
  </si>
  <si>
    <t>31:0002:000047</t>
  </si>
  <si>
    <t>31:0001:000007:0001:0011:00</t>
  </si>
  <si>
    <t>App F-3 : 11A02 : 0048</t>
  </si>
  <si>
    <t>31:0002:000048</t>
  </si>
  <si>
    <t>31:0001:000007:0001:0012:00</t>
  </si>
  <si>
    <t>App F-3 : 15J09 : 0049</t>
  </si>
  <si>
    <t>31:0002:000049</t>
  </si>
  <si>
    <t>31:0001:000012</t>
  </si>
  <si>
    <t>31:0001:000012:0001:0003:00</t>
  </si>
  <si>
    <t>App F-3 : 15J09 : 0050</t>
  </si>
  <si>
    <t>31:0002:000050</t>
  </si>
  <si>
    <t>31:0001:000012:0001:0004:00</t>
  </si>
  <si>
    <t>App F-3 : 15J09 : 0051</t>
  </si>
  <si>
    <t>31:0002:000051</t>
  </si>
  <si>
    <t>31:0001:000012:0001:0005:00</t>
  </si>
  <si>
    <t>App F-3 : 15J09 : 0052</t>
  </si>
  <si>
    <t>31:0002:000052</t>
  </si>
  <si>
    <t>31:0001:000012:0001:0006:00</t>
  </si>
  <si>
    <t>App F-3 : 15J09 : 0053</t>
  </si>
  <si>
    <t>31:0002:000053</t>
  </si>
  <si>
    <t>31:0001:000012:0001:0007:00</t>
  </si>
  <si>
    <t>App F-3 : 15J09 : 0054</t>
  </si>
  <si>
    <t>31:0002:000054</t>
  </si>
  <si>
    <t>31:0001:000012:0001:0008:00</t>
  </si>
  <si>
    <t>App F-3 : 15J09 : 0055</t>
  </si>
  <si>
    <t>31:0002:000055</t>
  </si>
  <si>
    <t>31:0001:000012:0001:0009:00</t>
  </si>
  <si>
    <t>App F-3 : 15J09 : 0056</t>
  </si>
  <si>
    <t>31:0002:000056</t>
  </si>
  <si>
    <t>31:0001:000012:0001:0010:00</t>
  </si>
  <si>
    <t>App F-3 : 15J09 : 0057</t>
  </si>
  <si>
    <t>31:0002:000057</t>
  </si>
  <si>
    <t>31:0001:000012:0001:0012:00</t>
  </si>
  <si>
    <t>App F-3 : 15J09 : 0058</t>
  </si>
  <si>
    <t>31:0002:000058</t>
  </si>
  <si>
    <t>31:0001:000012:0001:0011:00</t>
  </si>
  <si>
    <t>App F-3 : 16A02 : 0059</t>
  </si>
  <si>
    <t>31:0002:000059</t>
  </si>
  <si>
    <t>31:0001:000013</t>
  </si>
  <si>
    <t>31:0001:000013:0001:0003:00</t>
  </si>
  <si>
    <t>App F-3 : 16A02 : 0060</t>
  </si>
  <si>
    <t>31:0002:000060</t>
  </si>
  <si>
    <t>31:0001:000013:0001:0006:00</t>
  </si>
  <si>
    <t>App F-3 : 16J01 : 0061</t>
  </si>
  <si>
    <t>31:0002:000061</t>
  </si>
  <si>
    <t>31:0001:000015:0001:0005:00</t>
  </si>
  <si>
    <t>App F-3 : 16J01 : 0062</t>
  </si>
  <si>
    <t>31:0002:000062</t>
  </si>
  <si>
    <t>31:0001:000015:0001:0006:00</t>
  </si>
  <si>
    <t>App F-3 : 16J01 : 0063</t>
  </si>
  <si>
    <t>31:0002:000063</t>
  </si>
  <si>
    <t>31:0001:000015:0001:0008:00</t>
  </si>
  <si>
    <t>App F-3 : 16J01 : 0064</t>
  </si>
  <si>
    <t>31:0002:000064</t>
  </si>
  <si>
    <t>31:0001:000015:0001:0007:00</t>
  </si>
  <si>
    <t>App F-3 : 16J01 : 0065</t>
  </si>
  <si>
    <t>31:0002:000065</t>
  </si>
  <si>
    <t>31:0001:000015:0001:0039:00</t>
  </si>
  <si>
    <t>App F-3 : 16J06 : 0066</t>
  </si>
  <si>
    <t>31:0002:000066</t>
  </si>
  <si>
    <t>31:0001:000020:0001:0004:00</t>
  </si>
  <si>
    <t>App F-3 : 16J06 : 0067</t>
  </si>
  <si>
    <t>31:0002:000067</t>
  </si>
  <si>
    <t>31:0001:000020:0001:0005:00</t>
  </si>
  <si>
    <t>App F-3 : 16J06 : 0068</t>
  </si>
  <si>
    <t>31:0002:000068</t>
  </si>
  <si>
    <t>31:0001:000020:0001:0006:00</t>
  </si>
  <si>
    <t>App F-3 : 30J01 : 0069</t>
  </si>
  <si>
    <t>31:0002:000069</t>
  </si>
  <si>
    <t>31:0001:000026:0001:0006:00</t>
  </si>
  <si>
    <t>App F-3 : 30J01 : 0070</t>
  </si>
  <si>
    <t>31:0002:000070</t>
  </si>
  <si>
    <t>31:0001:000026:0001:0007:00</t>
  </si>
  <si>
    <t>App F-3 : 30J01 : 0071</t>
  </si>
  <si>
    <t>31:0002:000071</t>
  </si>
  <si>
    <t>31:0001:000026:0001:0008:00</t>
  </si>
  <si>
    <t>App F-3 : 30J01 : 0072</t>
  </si>
  <si>
    <t>31:0002:000072</t>
  </si>
  <si>
    <t>31:0001:000026:0001:0009:00</t>
  </si>
  <si>
    <t>App F-3 : 30J01 : 0073</t>
  </si>
  <si>
    <t>31:0002:000073</t>
  </si>
  <si>
    <t>31:0001:000026:0001:0010:00</t>
  </si>
  <si>
    <t>App F-3 : 30J01 : 0074</t>
  </si>
  <si>
    <t>31:0002:000074</t>
  </si>
  <si>
    <t>31:0001:000026:0001:0011:00</t>
  </si>
  <si>
    <t>App F-3 : 30J01 : 0075</t>
  </si>
  <si>
    <t>31:0002:000075</t>
  </si>
  <si>
    <t>31:0001:000026:0001:0012:00</t>
  </si>
  <si>
    <t>App F-3 : 30J01 : 0076</t>
  </si>
  <si>
    <t>31:0002:000076</t>
  </si>
  <si>
    <t>31:0001:000026:0001:0013:00</t>
  </si>
  <si>
    <t>App F-3 : 30J02 : 0077</t>
  </si>
  <si>
    <t>31:0002:000077</t>
  </si>
  <si>
    <t>31:0001:000027</t>
  </si>
  <si>
    <t>31:0001:000027:0001:0003:00</t>
  </si>
  <si>
    <t>App F-3 : 30J02 : 0078</t>
  </si>
  <si>
    <t>31:0002:000078</t>
  </si>
  <si>
    <t>31:0001:000027:0001:0004:00</t>
  </si>
  <si>
    <t>App F-3 : 30J03 : 0079</t>
  </si>
  <si>
    <t>31:0002:000079</t>
  </si>
  <si>
    <t>31:0001:000028:0001:0005:00</t>
  </si>
  <si>
    <t>App F-3 : 30J03 : 0080</t>
  </si>
  <si>
    <t>31:0002:000080</t>
  </si>
  <si>
    <t>31:0001:000028:0001:0006:00</t>
  </si>
  <si>
    <t>App F-3 : 30J03 : 0081</t>
  </si>
  <si>
    <t>31:0002:000081</t>
  </si>
  <si>
    <t>31:0001:000028:0001:0007:00</t>
  </si>
  <si>
    <t>App F-3 : 30J03 : 0082</t>
  </si>
  <si>
    <t>31:0002:000082</t>
  </si>
  <si>
    <t>31:0001:000028:0001:0008:00</t>
  </si>
  <si>
    <t>App F-3 : 30J03 : 0083</t>
  </si>
  <si>
    <t>31:0002:000083</t>
  </si>
  <si>
    <t>31:0001:000028:0001:0009:00</t>
  </si>
  <si>
    <t>App F-3 : 30J03 : 0084</t>
  </si>
  <si>
    <t>31:0002:000084</t>
  </si>
  <si>
    <t>31:0001:000028:0001:0010:00</t>
  </si>
  <si>
    <t>App F-3 : 30J03 : 0085</t>
  </si>
  <si>
    <t>31:0002:000085</t>
  </si>
  <si>
    <t>31:0001:000028:0001:0003:00</t>
  </si>
  <si>
    <t>App F-3 : 30J03 : 0086</t>
  </si>
  <si>
    <t>31:0002:000086</t>
  </si>
  <si>
    <t>31:0001:000028:0001:0011:00</t>
  </si>
  <si>
    <t>App F-3 : 30J04 : 0087</t>
  </si>
  <si>
    <t>31:0002:000087</t>
  </si>
  <si>
    <t>31:0001:000029:0001:0004:00</t>
  </si>
  <si>
    <t>App F-3 : 30J04 : 0088</t>
  </si>
  <si>
    <t>31:0002:000088</t>
  </si>
  <si>
    <t>31:0001:000029:0001:0005:00</t>
  </si>
  <si>
    <t>App F-3 : 30J04 : 0089</t>
  </si>
  <si>
    <t>31:0002:000089</t>
  </si>
  <si>
    <t>31:0001:000029:0001:0006:00</t>
  </si>
  <si>
    <t>App F-3 : 30J04 : 0090</t>
  </si>
  <si>
    <t>31:0002:000090</t>
  </si>
  <si>
    <t>31:0001:000029:0001:0007:00</t>
  </si>
  <si>
    <t>App F-3 : 30J04 : 0091</t>
  </si>
  <si>
    <t>31:0002:000091</t>
  </si>
  <si>
    <t>31:0001:000029:0001:0008:00</t>
  </si>
  <si>
    <t>App F-4 : 30J01 : 0092</t>
  </si>
  <si>
    <t>31:0002:000092</t>
  </si>
  <si>
    <t>31:0001:000026:0001:0014:00</t>
  </si>
  <si>
    <t>Appendix F-4</t>
  </si>
  <si>
    <t>App F-4 : 30J01 : 0093</t>
  </si>
  <si>
    <t>31:0002:000093</t>
  </si>
  <si>
    <t>31:0001:000026:0001:0015:00</t>
  </si>
  <si>
    <t>App F-4 : 30J01 : 0094</t>
  </si>
  <si>
    <t>31:0002:000094</t>
  </si>
  <si>
    <t>31:0001:000026:0001:0016:00</t>
  </si>
  <si>
    <t>App F-5 : 08A06 : 0095</t>
  </si>
  <si>
    <t>31:0002:000095</t>
  </si>
  <si>
    <t>31:0001:000002:0001:0011:00</t>
  </si>
  <si>
    <t>Appendix F-5</t>
  </si>
  <si>
    <t>App F-5 : 08A11 : 0096</t>
  </si>
  <si>
    <t>31:0002:000096</t>
  </si>
  <si>
    <t>31:0001:000004</t>
  </si>
  <si>
    <t>31:0001:000004:0001:0003:00</t>
  </si>
  <si>
    <t>App F-5 : 09A01 : 0097</t>
  </si>
  <si>
    <t>31:0002:000097</t>
  </si>
  <si>
    <t>31:0001:000005:0001:0007:00</t>
  </si>
  <si>
    <t>App F-5 : 11A02 : 0098</t>
  </si>
  <si>
    <t>31:0002:000098</t>
  </si>
  <si>
    <t>31:0001:000007:0001:0013:00</t>
  </si>
  <si>
    <t>App F-5 : 15J09 : 0099</t>
  </si>
  <si>
    <t>31:0002:000099</t>
  </si>
  <si>
    <t>31:0001:000012:0001:0013:00</t>
  </si>
  <si>
    <t>App F-5 : 16A02 : 0100</t>
  </si>
  <si>
    <t>31:0002:000100</t>
  </si>
  <si>
    <t>31:0001:000013:0001:0004:00</t>
  </si>
  <si>
    <t>App F-5 : 16J01 : 0101</t>
  </si>
  <si>
    <t>31:0002:000101</t>
  </si>
  <si>
    <t>31:0001:000015:0001:0009:00</t>
  </si>
  <si>
    <t>App F-5 : 16J01 : 0102</t>
  </si>
  <si>
    <t>31:0002:000102</t>
  </si>
  <si>
    <t>31:0001:000015:0001:0010:00</t>
  </si>
  <si>
    <t>App F-5 : 16J01 : 0103</t>
  </si>
  <si>
    <t>31:0002:000103</t>
  </si>
  <si>
    <t>31:0001:000015:0001:0011:00</t>
  </si>
  <si>
    <t>App F-5 : 16J01 : 0104</t>
  </si>
  <si>
    <t>31:0002:000104</t>
  </si>
  <si>
    <t>31:0001:000015:0001:0012:00</t>
  </si>
  <si>
    <t>App F-5 : 16J01 : 0105</t>
  </si>
  <si>
    <t>31:0002:000105</t>
  </si>
  <si>
    <t>31:0001:000015:0001:0013:00</t>
  </si>
  <si>
    <t>App F-5 : 16J01 : 0106</t>
  </si>
  <si>
    <t>31:0002:000106</t>
  </si>
  <si>
    <t>31:0001:000015:0001:0014:00</t>
  </si>
  <si>
    <t>App F-5 : 16J01 : 0107</t>
  </si>
  <si>
    <t>31:0002:000107</t>
  </si>
  <si>
    <t>31:0001:000015:0001:0015:00</t>
  </si>
  <si>
    <t>App F-5 : 16J01 : 0108</t>
  </si>
  <si>
    <t>31:0002:000108</t>
  </si>
  <si>
    <t>31:0001:000015:0001:0016:00</t>
  </si>
  <si>
    <t>App F-5 : 16J01 : 0109</t>
  </si>
  <si>
    <t>31:0002:000109</t>
  </si>
  <si>
    <t>31:0001:000015:0001:0017:00</t>
  </si>
  <si>
    <t>App F-5 : 16J01 : 0110</t>
  </si>
  <si>
    <t>31:0002:000110</t>
  </si>
  <si>
    <t>31:0001:000015:0001:0018:00</t>
  </si>
  <si>
    <t>App F-5 : 16J01 : 0111</t>
  </si>
  <si>
    <t>31:0002:000111</t>
  </si>
  <si>
    <t>31:0001:000015:0001:0019:00</t>
  </si>
  <si>
    <t>App F-5 : 16J01 : 0112</t>
  </si>
  <si>
    <t>31:0002:000112</t>
  </si>
  <si>
    <t>31:0001:000015:0001:0020:00</t>
  </si>
  <si>
    <t>App F-5 : 16J01 : 0113</t>
  </si>
  <si>
    <t>31:0002:000113</t>
  </si>
  <si>
    <t>31:0001:000015:0001:0021:00</t>
  </si>
  <si>
    <t>App F-5 : 16J01 : 0114</t>
  </si>
  <si>
    <t>31:0002:000114</t>
  </si>
  <si>
    <t>31:0001:000015:0001:0022:00</t>
  </si>
  <si>
    <t>App F-5 : 16J01 : 0115</t>
  </si>
  <si>
    <t>31:0002:000115</t>
  </si>
  <si>
    <t>31:0001:000015:0001:0023:00</t>
  </si>
  <si>
    <t>App F-5 : 16J01 : 0116</t>
  </si>
  <si>
    <t>31:0002:000116</t>
  </si>
  <si>
    <t>31:0001:000015:0001:0024:00</t>
  </si>
  <si>
    <t>App F-5 : 16J01 : 0117</t>
  </si>
  <si>
    <t>31:0002:000117</t>
  </si>
  <si>
    <t>31:0001:000015:0001:0025:00</t>
  </si>
  <si>
    <t>App F-5 : 16J01 : 0118</t>
  </si>
  <si>
    <t>31:0002:000118</t>
  </si>
  <si>
    <t>31:0001:000015:0001:0026:00</t>
  </si>
  <si>
    <t>App F-5 : 16J01 : 0119</t>
  </si>
  <si>
    <t>31:0002:000119</t>
  </si>
  <si>
    <t>31:0001:000015:0001:0027:00</t>
  </si>
  <si>
    <t>App F-5 : 16J01 : 0120</t>
  </si>
  <si>
    <t>31:0002:000120</t>
  </si>
  <si>
    <t>31:0001:000015:0001:0028:00</t>
  </si>
  <si>
    <t>App F-5 : 16J01 : 0121</t>
  </si>
  <si>
    <t>31:0002:000121</t>
  </si>
  <si>
    <t>31:0001:000015:0001:0029:00</t>
  </si>
  <si>
    <t>App F-5 : 16J01 : 0122</t>
  </si>
  <si>
    <t>31:0002:000122</t>
  </si>
  <si>
    <t>31:0001:000015:0001:0036:00</t>
  </si>
  <si>
    <t>App F-5 : 16J01 : 0123</t>
  </si>
  <si>
    <t>31:0002:000123</t>
  </si>
  <si>
    <t>31:0001:000015:0001:0030:00</t>
  </si>
  <si>
    <t>App F-5 : 16J01 : 0124</t>
  </si>
  <si>
    <t>31:0002:000124</t>
  </si>
  <si>
    <t>31:0001:000015:0001:0031:00</t>
  </si>
  <si>
    <t>App F-5 : 16J01 : 0125</t>
  </si>
  <si>
    <t>31:0002:000125</t>
  </si>
  <si>
    <t>31:0001:000015:0001:0032:00</t>
  </si>
  <si>
    <t>App F-5 : 16J01 : 0126</t>
  </si>
  <si>
    <t>31:0002:000126</t>
  </si>
  <si>
    <t>31:0001:000015:0001:0033:00</t>
  </si>
  <si>
    <t>App F-5 : 16J01 : 0127</t>
  </si>
  <si>
    <t>31:0002:000127</t>
  </si>
  <si>
    <t>31:0001:000015:0001:0040:00</t>
  </si>
  <si>
    <t>App F-5 : 16J01 : 0128</t>
  </si>
  <si>
    <t>31:0002:000128</t>
  </si>
  <si>
    <t>31:0001:000015:0001:0041:00</t>
  </si>
  <si>
    <t>App F-5 : 16J01 : 0129</t>
  </si>
  <si>
    <t>31:0002:000129</t>
  </si>
  <si>
    <t>31:0001:000015:0001:0042:00</t>
  </si>
  <si>
    <t>App F-5 : 16J01 : 0130</t>
  </si>
  <si>
    <t>31:0002:000130</t>
  </si>
  <si>
    <t>31:0001:000015:0001:0043:00</t>
  </si>
  <si>
    <t>App F-5 : 16J01 : 0131</t>
  </si>
  <si>
    <t>31:0002:000131</t>
  </si>
  <si>
    <t>31:0001:000015:0001:0044:00</t>
  </si>
  <si>
    <t>App F-5 : 16J01 : 0132</t>
  </si>
  <si>
    <t>31:0002:000132</t>
  </si>
  <si>
    <t>31:0001:000015:0001:0045:00</t>
  </si>
  <si>
    <t>App F-5 : 16J01 : 0133</t>
  </si>
  <si>
    <t>31:0002:000133</t>
  </si>
  <si>
    <t>31:0001:000015:0001:0046:00</t>
  </si>
  <si>
    <t>App F-5 : 16J01 : 0134</t>
  </si>
  <si>
    <t>31:0002:000134</t>
  </si>
  <si>
    <t>31:0001:000015:0001:0047:00</t>
  </si>
  <si>
    <t>App F-5 : 16J01 : 0135</t>
  </si>
  <si>
    <t>31:0002:000135</t>
  </si>
  <si>
    <t>31:0001:000015:0001:0037:00</t>
  </si>
  <si>
    <t>App F-5 : 16J01 : 0136</t>
  </si>
  <si>
    <t>31:0002:000136</t>
  </si>
  <si>
    <t>31:0001:000015:0001:0059:00</t>
  </si>
  <si>
    <t>App F-5 : 16J01 : 0137</t>
  </si>
  <si>
    <t>31:0002:000137</t>
  </si>
  <si>
    <t>31:0001:000015:0001:0048:00</t>
  </si>
  <si>
    <t>App F-5 : 16J01 : 0138</t>
  </si>
  <si>
    <t>31:0002:000138</t>
  </si>
  <si>
    <t>31:0001:000015:0001:0049:00</t>
  </si>
  <si>
    <t>App F-5 : 16J01 : 0139</t>
  </si>
  <si>
    <t>31:0002:000139</t>
  </si>
  <si>
    <t>31:0001:000015:0001:0050:00</t>
  </si>
  <si>
    <t>App F-5 : 16J01 : 0140</t>
  </si>
  <si>
    <t>31:0002:000140</t>
  </si>
  <si>
    <t>31:0001:000015:0001:0051:00</t>
  </si>
  <si>
    <t>App F-5 : 16J01 : 0141</t>
  </si>
  <si>
    <t>31:0002:000141</t>
  </si>
  <si>
    <t>31:0001:000015:0001:0052:00</t>
  </si>
  <si>
    <t>App F-5 : 16J01 : 0142</t>
  </si>
  <si>
    <t>31:0002:000142</t>
  </si>
  <si>
    <t>31:0001:000015:0001:0053:00</t>
  </si>
  <si>
    <t>App F-5 : 16J01 : 0143</t>
  </si>
  <si>
    <t>31:0002:000143</t>
  </si>
  <si>
    <t>31:0001:000015:0001:0054:00</t>
  </si>
  <si>
    <t>App F-5 : 16J01 : 0144</t>
  </si>
  <si>
    <t>31:0002:000144</t>
  </si>
  <si>
    <t>31:0001:000015:0001:0055:00</t>
  </si>
  <si>
    <t>App F-5 : 16J01 : 0145</t>
  </si>
  <si>
    <t>31:0002:000145</t>
  </si>
  <si>
    <t>31:0001:000015:0001:0038:00</t>
  </si>
  <si>
    <t>App F-5 : 16J01 : 0146</t>
  </si>
  <si>
    <t>31:0002:000146</t>
  </si>
  <si>
    <t>31:0001:000015:0001:0034:00</t>
  </si>
  <si>
    <t>App F-5 : 16J01 : 0147</t>
  </si>
  <si>
    <t>31:0002:000147</t>
  </si>
  <si>
    <t>31:0001:000015:0001:0060:00</t>
  </si>
  <si>
    <t>App F-5 : 16J01 : 0148</t>
  </si>
  <si>
    <t>31:0002:000148</t>
  </si>
  <si>
    <t>31:0001:000015:0001:0061:00</t>
  </si>
  <si>
    <t>App F-5 : 16J01 : 0149</t>
  </si>
  <si>
    <t>31:0002:000149</t>
  </si>
  <si>
    <t>31:0001:000015:0001:0056:00</t>
  </si>
  <si>
    <t>App F-5 : 16J01 : 0150</t>
  </si>
  <si>
    <t>31:0002:000150</t>
  </si>
  <si>
    <t>31:0001:000015:0001:0057:00</t>
  </si>
  <si>
    <t>App F-5 : 16J01 : 0151</t>
  </si>
  <si>
    <t>31:0002:000151</t>
  </si>
  <si>
    <t>31:0001:000015:0001:0058:00</t>
  </si>
  <si>
    <t>App F-5 : 30J01 : 0152</t>
  </si>
  <si>
    <t>31:0002:000152</t>
  </si>
  <si>
    <t>31:0001:000026:0001:0019:00</t>
  </si>
  <si>
    <t>App F-5 : 30J01 : 0153</t>
  </si>
  <si>
    <t>31:0002:000153</t>
  </si>
  <si>
    <t>31:0001:000026:0001:0020:00</t>
  </si>
  <si>
    <t>App F-5 : 30J01 : 0154</t>
  </si>
  <si>
    <t>31:0002:000154</t>
  </si>
  <si>
    <t>31:0001:000026:0001:0021:00</t>
  </si>
  <si>
    <t>App F-5 : 30J01 : 0155</t>
  </si>
  <si>
    <t>31:0002:000155</t>
  </si>
  <si>
    <t>31:0001:000026:0001:0022:00</t>
  </si>
  <si>
    <t>App F-5 : 30J03 : 0156</t>
  </si>
  <si>
    <t>31:0002:000156</t>
  </si>
  <si>
    <t>31:0001:000028:0001:0012:00</t>
  </si>
  <si>
    <t>App F-5 : 30J03 : 0157</t>
  </si>
  <si>
    <t>31:0002:000157</t>
  </si>
  <si>
    <t>31:0001:000028:0001:0013:00</t>
  </si>
  <si>
    <t>App F-5 : 30J03 : 0158</t>
  </si>
  <si>
    <t>31:0002:000158</t>
  </si>
  <si>
    <t>31:0001:000028:0001:0014:00</t>
  </si>
  <si>
    <t>App F-5 : 30J03 : 0159</t>
  </si>
  <si>
    <t>31:0002:000159</t>
  </si>
  <si>
    <t>31:0001:000028:0001:0015:00</t>
  </si>
  <si>
    <t>App F-5 : 30J03 : 0160</t>
  </si>
  <si>
    <t>31:0002:000160</t>
  </si>
  <si>
    <t>31:0001:000028:0001:0016:00</t>
  </si>
  <si>
    <t>App F-5 : 30J03 : 0161</t>
  </si>
  <si>
    <t>31:0002:000161</t>
  </si>
  <si>
    <t>31:0001:000028:0001:0017:00</t>
  </si>
  <si>
    <t>App F-5 : 30J04 : 0162</t>
  </si>
  <si>
    <t>31:0002:000162</t>
  </si>
  <si>
    <t>31:0001:000029:0001:0012:00</t>
  </si>
  <si>
    <t>App F-6 : 08A06 : 0163</t>
  </si>
  <si>
    <t>31:0002:000163</t>
  </si>
  <si>
    <t>31:0001:000002:0001:0012:00</t>
  </si>
  <si>
    <t>Appendix F-6</t>
  </si>
  <si>
    <t>App F-6 : 08A09 : 0164</t>
  </si>
  <si>
    <t>31:0002:000164</t>
  </si>
  <si>
    <t>31:0001:000003:0001:0009:00</t>
  </si>
  <si>
    <t>App F-6 : 09A01 : 0165</t>
  </si>
  <si>
    <t>31:0002:000165</t>
  </si>
  <si>
    <t>31:0001:000005:0001:0008:00</t>
  </si>
  <si>
    <t>App F-6 : 16J01 : 0166</t>
  </si>
  <si>
    <t>31:0002:000166</t>
  </si>
  <si>
    <t>31:0001:000015:0001:0035:00</t>
  </si>
  <si>
    <t>App F-6 : 30J01 : 0167</t>
  </si>
  <si>
    <t>31:0002:000167</t>
  </si>
  <si>
    <t>31:0001:000026:0001:0017:00</t>
  </si>
  <si>
    <t>App F-6 : 30J01 : 0168</t>
  </si>
  <si>
    <t>31:0002:000168</t>
  </si>
  <si>
    <t>31:0001:000026:0001:0018:00</t>
  </si>
  <si>
    <t>App F-6 : 30J03 : 0169</t>
  </si>
  <si>
    <t>31:0002:000169</t>
  </si>
  <si>
    <t>31:0001:000028:0001:0018:00</t>
  </si>
  <si>
    <t>App F-6 : 30J03 : 0170</t>
  </si>
  <si>
    <t>31:0002:000170</t>
  </si>
  <si>
    <t>31:0001:000028:0001:0019:00</t>
  </si>
  <si>
    <t>App F-6 : 30J03 : 0171</t>
  </si>
  <si>
    <t>31:0002:000171</t>
  </si>
  <si>
    <t>31:0001:000028:0001:0020:00</t>
  </si>
  <si>
    <t>App F-7 : 07-RAYTT011 : 0172</t>
  </si>
  <si>
    <t>31:0002:000172</t>
  </si>
  <si>
    <t>31:0001:000035</t>
  </si>
  <si>
    <t>31:0001:000035:0001:0003:00</t>
  </si>
  <si>
    <t>Appendix F-7</t>
  </si>
  <si>
    <t>App F-7 : 07-RAYTT016 : 0173</t>
  </si>
  <si>
    <t>31:0002:000173</t>
  </si>
  <si>
    <t>31:0001:000040</t>
  </si>
  <si>
    <t>31:0001:000040:0001:0003:00</t>
  </si>
  <si>
    <t>App F-7 : 07-RAYTT016 : 0174</t>
  </si>
  <si>
    <t>31:0002:000174</t>
  </si>
  <si>
    <t>31:0001:000040:0001:0004:00</t>
  </si>
  <si>
    <t>App F-7 : 07-RAYTT016 : 0175</t>
  </si>
  <si>
    <t>31:0002:000175</t>
  </si>
  <si>
    <t>31:0001:000040:0001:0005:00</t>
  </si>
  <si>
    <t>App F-7 : 07-RAYTT096 : 0176</t>
  </si>
  <si>
    <t>31:0002:000176</t>
  </si>
  <si>
    <t>31:0001:000048</t>
  </si>
  <si>
    <t>31:0001:000048:0001:0003:00</t>
  </si>
  <si>
    <t>App F-7 : 07-RAYTT099 : 0177</t>
  </si>
  <si>
    <t>31:0002:000177</t>
  </si>
  <si>
    <t>31:0001:000051</t>
  </si>
  <si>
    <t>31:0001:000051:0001:0003:00</t>
  </si>
  <si>
    <t>App F-7 : 07-RAYTT099 : 0178</t>
  </si>
  <si>
    <t>31:0002:000178</t>
  </si>
  <si>
    <t>31:0001:000051:0001:0004:00</t>
  </si>
  <si>
    <t>App F-7 : 07-RAYTT099 : 0179</t>
  </si>
  <si>
    <t>31:0002:000179</t>
  </si>
  <si>
    <t>31:0001:000051:0001:0005:00</t>
  </si>
  <si>
    <t>App F-7 : 07-RAYTT100 : 0180</t>
  </si>
  <si>
    <t>31:0002:000180</t>
  </si>
  <si>
    <t>31:0001:000052</t>
  </si>
  <si>
    <t>31:0001:000052:0001:0003:00</t>
  </si>
  <si>
    <t>App F-7 : 07-RAYTT102 : 0181</t>
  </si>
  <si>
    <t>31:0002:000181</t>
  </si>
  <si>
    <t>31:0001:000054</t>
  </si>
  <si>
    <t>31:0001:000054:0001:0003:00</t>
  </si>
  <si>
    <t>Unpublished : 16A02 : 0182</t>
  </si>
  <si>
    <t>31:0002:000182</t>
  </si>
  <si>
    <t>31:0001:000013:0001:0005:00</t>
  </si>
  <si>
    <t>Unpublished</t>
  </si>
  <si>
    <t>Unpublished : 16J01 : 0183</t>
  </si>
  <si>
    <t>31:0002:000183</t>
  </si>
  <si>
    <t>31:0001:000015:0001:0003:00</t>
  </si>
  <si>
    <t>Unpublished : 30J04 : 0184</t>
  </si>
  <si>
    <t>31:0002:000184</t>
  </si>
  <si>
    <t>31:0001:000029:0001:0009:00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</si>
</sst>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30" width="14.77734375" customWidth="1"/>
  </cols>
  <sheetData>
    <row r="1" spans="1:30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33" si="0">HYPERLINK("https://geochem.nrcan.gc.ca/cdogs/content/bdl/bdl310002_e.htm", "31:0002")</f>
        <v>31:0002</v>
      </c>
      <c r="D2" s="1" t="str">
        <f t="shared" ref="D2:D33" si="1">HYPERLINK("https://geochem.nrcan.gc.ca/cdogs/content/svy/svy310001_e.htm", "31:0001")</f>
        <v>31:0001</v>
      </c>
      <c r="E2" t="s">
        <v>32</v>
      </c>
      <c r="F2" t="s">
        <v>33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>HYPERLINK("https://geochem.nrcan.gc.ca/cdogs/content/kwd/kwd080043_e.htm", "Grain Mount: 0.25 – 0.50 mm")</f>
        <v>Grain Mount: 0.25 – 0.50 mm</v>
      </c>
      <c r="L2" t="s">
        <v>34</v>
      </c>
      <c r="M2" s="1" t="str">
        <f>HYPERLINK("https://geochem.nrcan.gc.ca/cdogs/content/kwd/kwd030115_e.htm", "Chr")</f>
        <v>Chr</v>
      </c>
      <c r="N2">
        <v>15.37</v>
      </c>
      <c r="P2">
        <v>-1E-3</v>
      </c>
      <c r="R2">
        <v>46.784999999999997</v>
      </c>
      <c r="S2">
        <v>34.563000000000002</v>
      </c>
      <c r="U2">
        <v>1.96</v>
      </c>
      <c r="V2">
        <v>0.76300000000000001</v>
      </c>
      <c r="X2">
        <v>-1E-3</v>
      </c>
      <c r="Z2">
        <v>-1E-3</v>
      </c>
      <c r="AA2">
        <v>0.19800000000000001</v>
      </c>
      <c r="AB2">
        <v>0.127</v>
      </c>
      <c r="AC2">
        <v>1.37</v>
      </c>
      <c r="AD2">
        <v>101.139</v>
      </c>
    </row>
    <row r="3" spans="1:30" x14ac:dyDescent="0.3">
      <c r="A3" t="s">
        <v>35</v>
      </c>
      <c r="B3" t="s">
        <v>36</v>
      </c>
      <c r="C3" s="1" t="str">
        <f t="shared" si="0"/>
        <v>31:0002</v>
      </c>
      <c r="D3" s="1" t="str">
        <f t="shared" si="1"/>
        <v>31:0001</v>
      </c>
      <c r="E3" t="s">
        <v>37</v>
      </c>
      <c r="F3" t="s">
        <v>38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>HYPERLINK("https://geochem.nrcan.gc.ca/cdogs/content/kwd/kwd080043_e.htm", "Grain Mount: 0.25 – 0.50 mm")</f>
        <v>Grain Mount: 0.25 – 0.50 mm</v>
      </c>
      <c r="L3" t="s">
        <v>34</v>
      </c>
      <c r="M3" s="1" t="str">
        <f>HYPERLINK("https://geochem.nrcan.gc.ca/cdogs/content/kwd/kwd030115_e.htm", "Chr")</f>
        <v>Chr</v>
      </c>
      <c r="N3">
        <v>6.4390000000000001</v>
      </c>
      <c r="P3">
        <v>5.0000000000000001E-3</v>
      </c>
      <c r="R3">
        <v>50.183</v>
      </c>
      <c r="S3">
        <v>40.350999999999999</v>
      </c>
      <c r="U3">
        <v>0.373</v>
      </c>
      <c r="V3">
        <v>1.5629999999999999</v>
      </c>
      <c r="X3">
        <v>1.2E-2</v>
      </c>
      <c r="Z3">
        <v>-1E-3</v>
      </c>
      <c r="AA3">
        <v>9.2999999999999999E-2</v>
      </c>
      <c r="AB3">
        <v>0.375</v>
      </c>
      <c r="AC3">
        <v>0.96299999999999997</v>
      </c>
      <c r="AD3">
        <v>100.361</v>
      </c>
    </row>
    <row r="4" spans="1:30" x14ac:dyDescent="0.3">
      <c r="A4" t="s">
        <v>39</v>
      </c>
      <c r="B4" t="s">
        <v>40</v>
      </c>
      <c r="C4" s="1" t="str">
        <f t="shared" si="0"/>
        <v>31:0002</v>
      </c>
      <c r="D4" s="1" t="str">
        <f t="shared" si="1"/>
        <v>31:0001</v>
      </c>
      <c r="E4" t="s">
        <v>37</v>
      </c>
      <c r="F4" t="s">
        <v>41</v>
      </c>
      <c r="H4">
        <v>68.1164342</v>
      </c>
      <c r="I4">
        <v>-90.614170900000005</v>
      </c>
      <c r="J4" s="1" t="str">
        <f>HYPERLINK("https://geochem.nrcan.gc.ca/cdogs/content/kwd/kwd020044_e.htm", "Till")</f>
        <v>Till</v>
      </c>
      <c r="K4" s="1" t="str">
        <f>HYPERLINK("https://geochem.nrcan.gc.ca/cdogs/content/kwd/kwd080043_e.htm", "Grain Mount: 0.25 – 0.50 mm")</f>
        <v>Grain Mount: 0.25 – 0.50 mm</v>
      </c>
      <c r="L4" t="s">
        <v>34</v>
      </c>
      <c r="M4" s="1" t="str">
        <f>HYPERLINK("https://geochem.nrcan.gc.ca/cdogs/content/kwd/kwd030115_e.htm", "Chr")</f>
        <v>Chr</v>
      </c>
      <c r="N4">
        <v>16.666</v>
      </c>
      <c r="P4">
        <v>-1E-3</v>
      </c>
      <c r="R4">
        <v>48.314999999999998</v>
      </c>
      <c r="S4">
        <v>27.863</v>
      </c>
      <c r="U4">
        <v>5.4489999999999998</v>
      </c>
      <c r="V4">
        <v>1.2529999999999999</v>
      </c>
      <c r="X4">
        <v>-1E-3</v>
      </c>
      <c r="Z4">
        <v>-1E-3</v>
      </c>
      <c r="AA4">
        <v>0.308</v>
      </c>
      <c r="AB4">
        <v>0.14699999999999999</v>
      </c>
      <c r="AC4">
        <v>1.4470000000000001</v>
      </c>
      <c r="AD4">
        <v>101.452</v>
      </c>
    </row>
    <row r="5" spans="1:30" x14ac:dyDescent="0.3">
      <c r="A5" t="s">
        <v>42</v>
      </c>
      <c r="B5" t="s">
        <v>43</v>
      </c>
      <c r="C5" s="1" t="str">
        <f t="shared" si="0"/>
        <v>31:0002</v>
      </c>
      <c r="D5" s="1" t="str">
        <f t="shared" si="1"/>
        <v>31:0001</v>
      </c>
      <c r="E5" t="s">
        <v>44</v>
      </c>
      <c r="F5" t="s">
        <v>45</v>
      </c>
      <c r="H5">
        <v>68.093067700000006</v>
      </c>
      <c r="I5">
        <v>-90.510989300000006</v>
      </c>
      <c r="J5" s="1" t="str">
        <f>HYPERLINK("https://geochem.nrcan.gc.ca/cdogs/content/kwd/kwd020044_e.htm", "Till")</f>
        <v>Till</v>
      </c>
      <c r="K5" s="1" t="str">
        <f>HYPERLINK("https://geochem.nrcan.gc.ca/cdogs/content/kwd/kwd080043_e.htm", "Grain Mount: 0.25 – 0.50 mm")</f>
        <v>Grain Mount: 0.25 – 0.50 mm</v>
      </c>
      <c r="L5" t="s">
        <v>34</v>
      </c>
      <c r="M5" s="1" t="str">
        <f>HYPERLINK("https://geochem.nrcan.gc.ca/cdogs/content/kwd/kwd030115_e.htm", "Chr")</f>
        <v>Chr</v>
      </c>
      <c r="N5">
        <v>5.6870000000000003</v>
      </c>
      <c r="P5">
        <v>1E-3</v>
      </c>
      <c r="R5">
        <v>55.832999999999998</v>
      </c>
      <c r="S5">
        <v>28.765000000000001</v>
      </c>
      <c r="U5">
        <v>8.6850000000000005</v>
      </c>
      <c r="V5">
        <v>0.39300000000000002</v>
      </c>
      <c r="X5">
        <v>3.5000000000000003E-2</v>
      </c>
      <c r="Z5">
        <v>-1E-3</v>
      </c>
      <c r="AA5">
        <v>0.59299999999999997</v>
      </c>
      <c r="AB5">
        <v>0.251</v>
      </c>
      <c r="AC5">
        <v>0.14099999999999999</v>
      </c>
      <c r="AD5">
        <v>100.39100000000001</v>
      </c>
    </row>
    <row r="6" spans="1:30" x14ac:dyDescent="0.3">
      <c r="A6" t="s">
        <v>46</v>
      </c>
      <c r="B6" t="s">
        <v>47</v>
      </c>
      <c r="C6" s="1" t="str">
        <f t="shared" si="0"/>
        <v>31:0002</v>
      </c>
      <c r="D6" s="1" t="str">
        <f t="shared" si="1"/>
        <v>31:0001</v>
      </c>
      <c r="E6" t="s">
        <v>48</v>
      </c>
      <c r="F6" t="s">
        <v>49</v>
      </c>
      <c r="H6">
        <v>68.847071600000007</v>
      </c>
      <c r="I6">
        <v>-90.920049899999995</v>
      </c>
      <c r="J6" s="1" t="str">
        <f>HYPERLINK("https://geochem.nrcan.gc.ca/cdogs/content/kwd/kwd020073_e.htm", "Esker")</f>
        <v>Esker</v>
      </c>
      <c r="K6" s="1" t="str">
        <f>HYPERLINK("https://geochem.nrcan.gc.ca/cdogs/content/kwd/kwd080044_e.htm", "Grain Mount: 0.50 – 1.00 mm")</f>
        <v>Grain Mount: 0.50 – 1.00 mm</v>
      </c>
      <c r="L6" t="s">
        <v>34</v>
      </c>
      <c r="M6" s="1" t="str">
        <f>HYPERLINK("https://geochem.nrcan.gc.ca/cdogs/content/kwd/kwd030115_e.htm", "Chr")</f>
        <v>Chr</v>
      </c>
      <c r="N6">
        <v>22.164000000000001</v>
      </c>
      <c r="P6">
        <v>8.0000000000000002E-3</v>
      </c>
      <c r="R6">
        <v>48.201000000000001</v>
      </c>
      <c r="S6">
        <v>11.803000000000001</v>
      </c>
      <c r="U6">
        <v>17.425999999999998</v>
      </c>
      <c r="V6">
        <v>0.157</v>
      </c>
      <c r="X6">
        <v>-1E-3</v>
      </c>
      <c r="Z6">
        <v>-1E-3</v>
      </c>
      <c r="AA6">
        <v>0.27800000000000002</v>
      </c>
      <c r="AB6">
        <v>0.14799999999999999</v>
      </c>
      <c r="AC6">
        <v>-1E-3</v>
      </c>
      <c r="AD6">
        <v>100.18899999999999</v>
      </c>
    </row>
    <row r="7" spans="1:30" x14ac:dyDescent="0.3">
      <c r="A7" t="s">
        <v>50</v>
      </c>
      <c r="B7" t="s">
        <v>51</v>
      </c>
      <c r="C7" s="1" t="str">
        <f t="shared" si="0"/>
        <v>31:0002</v>
      </c>
      <c r="D7" s="1" t="str">
        <f t="shared" si="1"/>
        <v>31:0001</v>
      </c>
      <c r="E7" t="s">
        <v>48</v>
      </c>
      <c r="F7" t="s">
        <v>52</v>
      </c>
      <c r="H7">
        <v>68.847071600000007</v>
      </c>
      <c r="I7">
        <v>-90.920049899999995</v>
      </c>
      <c r="J7" s="1" t="str">
        <f>HYPERLINK("https://geochem.nrcan.gc.ca/cdogs/content/kwd/kwd020073_e.htm", "Esker")</f>
        <v>Esker</v>
      </c>
      <c r="K7" s="1" t="str">
        <f>HYPERLINK("https://geochem.nrcan.gc.ca/cdogs/content/kwd/kwd080043_e.htm", "Grain Mount: 0.25 – 0.50 mm")</f>
        <v>Grain Mount: 0.25 – 0.50 mm</v>
      </c>
      <c r="L7" t="s">
        <v>34</v>
      </c>
      <c r="M7" s="1" t="str">
        <f>HYPERLINK("https://geochem.nrcan.gc.ca/cdogs/content/kwd/kwd030678_e.htm", "Ghn")</f>
        <v>Ghn</v>
      </c>
      <c r="N7">
        <v>57.969000000000001</v>
      </c>
      <c r="P7">
        <v>8.9999999999999993E-3</v>
      </c>
      <c r="R7">
        <v>0.115</v>
      </c>
      <c r="S7">
        <v>16.190999999999999</v>
      </c>
      <c r="U7">
        <v>1.55</v>
      </c>
      <c r="V7">
        <v>0.27300000000000002</v>
      </c>
      <c r="X7">
        <v>4.3999999999999997E-2</v>
      </c>
      <c r="Z7">
        <v>-1E-3</v>
      </c>
      <c r="AA7">
        <v>-1E-3</v>
      </c>
      <c r="AB7">
        <v>4.0000000000000001E-3</v>
      </c>
      <c r="AC7">
        <v>27.428999999999998</v>
      </c>
      <c r="AD7">
        <v>103.58799999999999</v>
      </c>
    </row>
    <row r="8" spans="1:30" x14ac:dyDescent="0.3">
      <c r="A8" t="s">
        <v>53</v>
      </c>
      <c r="B8" t="s">
        <v>54</v>
      </c>
      <c r="C8" s="1" t="str">
        <f t="shared" si="0"/>
        <v>31:0002</v>
      </c>
      <c r="D8" s="1" t="str">
        <f t="shared" si="1"/>
        <v>31:0001</v>
      </c>
      <c r="E8" t="s">
        <v>55</v>
      </c>
      <c r="F8" t="s">
        <v>56</v>
      </c>
      <c r="H8">
        <v>68.133978900000002</v>
      </c>
      <c r="I8">
        <v>-89.785005900000002</v>
      </c>
      <c r="J8" s="1" t="str">
        <f>HYPERLINK("https://geochem.nrcan.gc.ca/cdogs/content/kwd/kwd020044_e.htm", "Till")</f>
        <v>Till</v>
      </c>
      <c r="K8" s="1" t="str">
        <f>HYPERLINK("https://geochem.nrcan.gc.ca/cdogs/content/kwd/kwd080044_e.htm", "Grain Mount: 0.50 – 1.00 mm")</f>
        <v>Grain Mount: 0.50 – 1.00 mm</v>
      </c>
      <c r="L8" t="s">
        <v>34</v>
      </c>
      <c r="M8" s="1" t="str">
        <f>HYPERLINK("https://geochem.nrcan.gc.ca/cdogs/content/kwd/kwd030115_e.htm", "Chr")</f>
        <v>Chr</v>
      </c>
      <c r="N8">
        <v>17.785</v>
      </c>
      <c r="P8">
        <v>-1E-3</v>
      </c>
      <c r="R8">
        <v>49.451000000000001</v>
      </c>
      <c r="S8">
        <v>20.902000000000001</v>
      </c>
      <c r="U8">
        <v>11.553000000000001</v>
      </c>
      <c r="V8">
        <v>0.29899999999999999</v>
      </c>
      <c r="X8">
        <v>5.8000000000000003E-2</v>
      </c>
      <c r="Z8">
        <v>-1E-3</v>
      </c>
      <c r="AA8">
        <v>0.153</v>
      </c>
      <c r="AB8">
        <v>0.30399999999999999</v>
      </c>
      <c r="AC8">
        <v>0.20899999999999999</v>
      </c>
      <c r="AD8">
        <v>100.717</v>
      </c>
    </row>
    <row r="9" spans="1:30" x14ac:dyDescent="0.3">
      <c r="A9" t="s">
        <v>57</v>
      </c>
      <c r="B9" t="s">
        <v>58</v>
      </c>
      <c r="C9" s="1" t="str">
        <f t="shared" si="0"/>
        <v>31:0002</v>
      </c>
      <c r="D9" s="1" t="str">
        <f t="shared" si="1"/>
        <v>31:0001</v>
      </c>
      <c r="E9" t="s">
        <v>55</v>
      </c>
      <c r="F9" t="s">
        <v>59</v>
      </c>
      <c r="H9">
        <v>68.133978900000002</v>
      </c>
      <c r="I9">
        <v>-89.785005900000002</v>
      </c>
      <c r="J9" s="1" t="str">
        <f>HYPERLINK("https://geochem.nrcan.gc.ca/cdogs/content/kwd/kwd020044_e.htm", "Till")</f>
        <v>Till</v>
      </c>
      <c r="K9" s="1" t="str">
        <f>HYPERLINK("https://geochem.nrcan.gc.ca/cdogs/content/kwd/kwd080044_e.htm", "Grain Mount: 0.50 – 1.00 mm")</f>
        <v>Grain Mount: 0.50 – 1.00 mm</v>
      </c>
      <c r="L9" t="s">
        <v>34</v>
      </c>
      <c r="M9" s="1" t="str">
        <f>HYPERLINK("https://geochem.nrcan.gc.ca/cdogs/content/kwd/kwd030115_e.htm", "Chr")</f>
        <v>Chr</v>
      </c>
      <c r="N9">
        <v>17.395</v>
      </c>
      <c r="P9">
        <v>5.0000000000000001E-3</v>
      </c>
      <c r="R9">
        <v>50.31</v>
      </c>
      <c r="S9">
        <v>21.021000000000001</v>
      </c>
      <c r="U9">
        <v>11.307</v>
      </c>
      <c r="V9">
        <v>0.253</v>
      </c>
      <c r="X9">
        <v>0.03</v>
      </c>
      <c r="Z9">
        <v>-1E-3</v>
      </c>
      <c r="AA9">
        <v>0.17499999999999999</v>
      </c>
      <c r="AB9">
        <v>0.32900000000000001</v>
      </c>
      <c r="AC9">
        <v>0.255</v>
      </c>
      <c r="AD9">
        <v>101.084</v>
      </c>
    </row>
    <row r="10" spans="1:30" x14ac:dyDescent="0.3">
      <c r="A10" t="s">
        <v>60</v>
      </c>
      <c r="B10" t="s">
        <v>61</v>
      </c>
      <c r="C10" s="1" t="str">
        <f t="shared" si="0"/>
        <v>31:0002</v>
      </c>
      <c r="D10" s="1" t="str">
        <f t="shared" si="1"/>
        <v>31:0001</v>
      </c>
      <c r="E10" t="s">
        <v>55</v>
      </c>
      <c r="F10" t="s">
        <v>62</v>
      </c>
      <c r="H10">
        <v>68.133978900000002</v>
      </c>
      <c r="I10">
        <v>-89.785005900000002</v>
      </c>
      <c r="J10" s="1" t="str">
        <f>HYPERLINK("https://geochem.nrcan.gc.ca/cdogs/content/kwd/kwd020044_e.htm", "Till")</f>
        <v>Till</v>
      </c>
      <c r="K10" s="1" t="str">
        <f>HYPERLINK("https://geochem.nrcan.gc.ca/cdogs/content/kwd/kwd080043_e.htm", "Grain Mount: 0.25 – 0.50 mm")</f>
        <v>Grain Mount: 0.25 – 0.50 mm</v>
      </c>
      <c r="L10" t="s">
        <v>34</v>
      </c>
      <c r="M10" s="1" t="str">
        <f>HYPERLINK("https://geochem.nrcan.gc.ca/cdogs/content/kwd/kwd030115_e.htm", "Chr")</f>
        <v>Chr</v>
      </c>
      <c r="N10">
        <v>17.675000000000001</v>
      </c>
      <c r="P10">
        <v>1E-3</v>
      </c>
      <c r="R10">
        <v>47.823</v>
      </c>
      <c r="S10">
        <v>20.82</v>
      </c>
      <c r="U10">
        <v>11.226000000000001</v>
      </c>
      <c r="V10">
        <v>0.32600000000000001</v>
      </c>
      <c r="X10">
        <v>-1E-3</v>
      </c>
      <c r="Z10">
        <v>-1E-3</v>
      </c>
      <c r="AA10">
        <v>0.155</v>
      </c>
      <c r="AB10">
        <v>0.33800000000000002</v>
      </c>
      <c r="AC10">
        <v>0.215</v>
      </c>
      <c r="AD10">
        <v>98.581999999999994</v>
      </c>
    </row>
    <row r="11" spans="1:30" x14ac:dyDescent="0.3">
      <c r="A11" t="s">
        <v>63</v>
      </c>
      <c r="B11" t="s">
        <v>64</v>
      </c>
      <c r="C11" s="1" t="str">
        <f t="shared" si="0"/>
        <v>31:0002</v>
      </c>
      <c r="D11" s="1" t="str">
        <f t="shared" si="1"/>
        <v>31:0001</v>
      </c>
      <c r="E11" t="s">
        <v>65</v>
      </c>
      <c r="F11" t="s">
        <v>66</v>
      </c>
      <c r="H11">
        <v>68.176231900000005</v>
      </c>
      <c r="I11">
        <v>-89.499876799999996</v>
      </c>
      <c r="J11" s="1" t="str">
        <f>HYPERLINK("https://geochem.nrcan.gc.ca/cdogs/content/kwd/kwd020044_e.htm", "Till")</f>
        <v>Till</v>
      </c>
      <c r="K11" s="1" t="str">
        <f>HYPERLINK("https://geochem.nrcan.gc.ca/cdogs/content/kwd/kwd080043_e.htm", "Grain Mount: 0.25 – 0.50 mm")</f>
        <v>Grain Mount: 0.25 – 0.50 mm</v>
      </c>
      <c r="L11" t="s">
        <v>67</v>
      </c>
      <c r="M11" s="1" t="str">
        <f>HYPERLINK("https://geochem.nrcan.gc.ca/cdogs/content/kwd/kwd030543_e.htm", "Di")</f>
        <v>Di</v>
      </c>
      <c r="N11">
        <v>1.018</v>
      </c>
      <c r="O11">
        <v>2.1999999999999999E-2</v>
      </c>
      <c r="P11">
        <v>25.114999999999998</v>
      </c>
      <c r="R11">
        <v>0.17799999999999999</v>
      </c>
      <c r="S11">
        <v>4.9779999999999998</v>
      </c>
      <c r="T11">
        <v>4.0000000000000001E-3</v>
      </c>
      <c r="U11">
        <v>14.695</v>
      </c>
      <c r="V11">
        <v>0.189</v>
      </c>
      <c r="W11">
        <v>0.50800000000000001</v>
      </c>
      <c r="Y11">
        <v>0.04</v>
      </c>
      <c r="Z11">
        <v>53.744</v>
      </c>
      <c r="AA11">
        <v>2.3E-2</v>
      </c>
      <c r="AD11">
        <v>100.51900000000001</v>
      </c>
    </row>
    <row r="12" spans="1:30" x14ac:dyDescent="0.3">
      <c r="A12" t="s">
        <v>68</v>
      </c>
      <c r="B12" t="s">
        <v>69</v>
      </c>
      <c r="C12" s="1" t="str">
        <f t="shared" si="0"/>
        <v>31:0002</v>
      </c>
      <c r="D12" s="1" t="str">
        <f t="shared" si="1"/>
        <v>31:0001</v>
      </c>
      <c r="E12" t="s">
        <v>65</v>
      </c>
      <c r="F12" t="s">
        <v>70</v>
      </c>
      <c r="H12">
        <v>68.176231900000005</v>
      </c>
      <c r="I12">
        <v>-89.499876799999996</v>
      </c>
      <c r="J12" s="1" t="str">
        <f>HYPERLINK("https://geochem.nrcan.gc.ca/cdogs/content/kwd/kwd020044_e.htm", "Till")</f>
        <v>Till</v>
      </c>
      <c r="K12" s="1" t="str">
        <f>HYPERLINK("https://geochem.nrcan.gc.ca/cdogs/content/kwd/kwd080043_e.htm", "Grain Mount: 0.25 – 0.50 mm")</f>
        <v>Grain Mount: 0.25 – 0.50 mm</v>
      </c>
      <c r="L12" t="s">
        <v>67</v>
      </c>
      <c r="M12" s="1" t="str">
        <f>HYPERLINK("https://geochem.nrcan.gc.ca/cdogs/content/kwd/kwd030543_e.htm", "Di")</f>
        <v>Di</v>
      </c>
      <c r="N12">
        <v>0.98199999999999998</v>
      </c>
      <c r="O12">
        <v>-1E-3</v>
      </c>
      <c r="P12">
        <v>24.417999999999999</v>
      </c>
      <c r="R12">
        <v>0.42199999999999999</v>
      </c>
      <c r="S12">
        <v>5.149</v>
      </c>
      <c r="T12">
        <v>-1E-3</v>
      </c>
      <c r="U12">
        <v>14.481</v>
      </c>
      <c r="V12">
        <v>0.223</v>
      </c>
      <c r="W12">
        <v>0.68799999999999994</v>
      </c>
      <c r="Y12">
        <v>6.9000000000000006E-2</v>
      </c>
      <c r="Z12">
        <v>53.283000000000001</v>
      </c>
      <c r="AA12">
        <v>5.6000000000000001E-2</v>
      </c>
      <c r="AD12">
        <v>99.775999999999996</v>
      </c>
    </row>
    <row r="13" spans="1:30" x14ac:dyDescent="0.3">
      <c r="A13" t="s">
        <v>71</v>
      </c>
      <c r="B13" t="s">
        <v>72</v>
      </c>
      <c r="C13" s="1" t="str">
        <f t="shared" si="0"/>
        <v>31:0002</v>
      </c>
      <c r="D13" s="1" t="str">
        <f t="shared" si="1"/>
        <v>31:0001</v>
      </c>
      <c r="E13" t="s">
        <v>73</v>
      </c>
      <c r="F13" t="s">
        <v>74</v>
      </c>
      <c r="H13">
        <v>68.537642399999996</v>
      </c>
      <c r="I13">
        <v>-92.092028600000006</v>
      </c>
      <c r="J13" s="1" t="str">
        <f t="shared" ref="J13:J21" si="2">HYPERLINK("https://geochem.nrcan.gc.ca/cdogs/content/kwd/kwd020073_e.htm", "Esker")</f>
        <v>Esker</v>
      </c>
      <c r="K13" s="1" t="str">
        <f>HYPERLINK("https://geochem.nrcan.gc.ca/cdogs/content/kwd/kwd080043_e.htm", "Grain Mount: 0.25 – 0.50 mm")</f>
        <v>Grain Mount: 0.25 – 0.50 mm</v>
      </c>
      <c r="L13" t="s">
        <v>67</v>
      </c>
      <c r="M13" s="1" t="str">
        <f>HYPERLINK("https://geochem.nrcan.gc.ca/cdogs/content/kwd/kwd030543_e.htm", "Di")</f>
        <v>Di</v>
      </c>
      <c r="N13">
        <v>0.35499999999999998</v>
      </c>
      <c r="O13">
        <v>-1E-3</v>
      </c>
      <c r="P13">
        <v>25.978999999999999</v>
      </c>
      <c r="R13">
        <v>4.2000000000000003E-2</v>
      </c>
      <c r="S13">
        <v>0.84199999999999997</v>
      </c>
      <c r="T13">
        <v>-1E-3</v>
      </c>
      <c r="U13">
        <v>17.366</v>
      </c>
      <c r="V13">
        <v>0.13100000000000001</v>
      </c>
      <c r="W13">
        <v>0.191</v>
      </c>
      <c r="Y13">
        <v>2E-3</v>
      </c>
      <c r="Z13">
        <v>54.865000000000002</v>
      </c>
      <c r="AA13">
        <v>-1E-3</v>
      </c>
      <c r="AD13">
        <v>99.778000000000006</v>
      </c>
    </row>
    <row r="14" spans="1:30" x14ac:dyDescent="0.3">
      <c r="A14" t="s">
        <v>75</v>
      </c>
      <c r="B14" t="s">
        <v>76</v>
      </c>
      <c r="C14" s="1" t="str">
        <f t="shared" si="0"/>
        <v>31:0002</v>
      </c>
      <c r="D14" s="1" t="str">
        <f t="shared" si="1"/>
        <v>31:0001</v>
      </c>
      <c r="E14" t="s">
        <v>73</v>
      </c>
      <c r="F14" t="s">
        <v>77</v>
      </c>
      <c r="H14">
        <v>68.537642399999996</v>
      </c>
      <c r="I14">
        <v>-92.092028600000006</v>
      </c>
      <c r="J14" s="1" t="str">
        <f t="shared" si="2"/>
        <v>Esker</v>
      </c>
      <c r="K14" s="1" t="str">
        <f>HYPERLINK("https://geochem.nrcan.gc.ca/cdogs/content/kwd/kwd080044_e.htm", "Grain Mount: 0.50 – 1.00 mm")</f>
        <v>Grain Mount: 0.50 – 1.00 mm</v>
      </c>
      <c r="L14" t="s">
        <v>67</v>
      </c>
      <c r="M14" s="1" t="str">
        <f>HYPERLINK("https://geochem.nrcan.gc.ca/cdogs/content/kwd/kwd030543_e.htm", "Di")</f>
        <v>Di</v>
      </c>
      <c r="N14">
        <v>1.333</v>
      </c>
      <c r="O14">
        <v>-1E-3</v>
      </c>
      <c r="P14">
        <v>19.873000000000001</v>
      </c>
      <c r="R14">
        <v>0.35899999999999999</v>
      </c>
      <c r="S14">
        <v>6.9850000000000003</v>
      </c>
      <c r="T14">
        <v>1E-3</v>
      </c>
      <c r="U14">
        <v>16.873999999999999</v>
      </c>
      <c r="V14">
        <v>0.29799999999999999</v>
      </c>
      <c r="W14">
        <v>0.501</v>
      </c>
      <c r="Y14">
        <v>0.17</v>
      </c>
      <c r="Z14">
        <v>53.75</v>
      </c>
      <c r="AA14">
        <v>4.5999999999999999E-2</v>
      </c>
      <c r="AD14">
        <v>100.196</v>
      </c>
    </row>
    <row r="15" spans="1:30" x14ac:dyDescent="0.3">
      <c r="A15" t="s">
        <v>78</v>
      </c>
      <c r="B15" t="s">
        <v>79</v>
      </c>
      <c r="C15" s="1" t="str">
        <f t="shared" si="0"/>
        <v>31:0002</v>
      </c>
      <c r="D15" s="1" t="str">
        <f t="shared" si="1"/>
        <v>31:0001</v>
      </c>
      <c r="E15" t="s">
        <v>80</v>
      </c>
      <c r="F15" t="s">
        <v>81</v>
      </c>
      <c r="H15">
        <v>68.694263500000005</v>
      </c>
      <c r="I15">
        <v>-91.864261099999993</v>
      </c>
      <c r="J15" s="1" t="str">
        <f t="shared" si="2"/>
        <v>Esker</v>
      </c>
      <c r="K15" s="1" t="str">
        <f t="shared" ref="K15:K38" si="3">HYPERLINK("https://geochem.nrcan.gc.ca/cdogs/content/kwd/kwd080043_e.htm", "Grain Mount: 0.25 – 0.50 mm")</f>
        <v>Grain Mount: 0.25 – 0.50 mm</v>
      </c>
      <c r="L15" t="s">
        <v>67</v>
      </c>
      <c r="M15" s="1" t="str">
        <f>HYPERLINK("https://geochem.nrcan.gc.ca/cdogs/content/kwd/kwd030543_e.htm", "Di")</f>
        <v>Di</v>
      </c>
      <c r="N15">
        <v>1.105</v>
      </c>
      <c r="O15">
        <v>1.0999999999999999E-2</v>
      </c>
      <c r="P15">
        <v>23.155999999999999</v>
      </c>
      <c r="R15">
        <v>0.41799999999999998</v>
      </c>
      <c r="S15">
        <v>4.2859999999999996</v>
      </c>
      <c r="T15">
        <v>-1E-3</v>
      </c>
      <c r="U15">
        <v>15.843999999999999</v>
      </c>
      <c r="V15">
        <v>0.17100000000000001</v>
      </c>
      <c r="W15">
        <v>0.58299999999999996</v>
      </c>
      <c r="Y15">
        <v>0.104</v>
      </c>
      <c r="Z15">
        <v>52.972999999999999</v>
      </c>
      <c r="AA15">
        <v>6.6000000000000003E-2</v>
      </c>
      <c r="AD15">
        <v>98.721999999999994</v>
      </c>
    </row>
    <row r="16" spans="1:30" x14ac:dyDescent="0.3">
      <c r="A16" t="s">
        <v>82</v>
      </c>
      <c r="B16" t="s">
        <v>83</v>
      </c>
      <c r="C16" s="1" t="str">
        <f t="shared" si="0"/>
        <v>31:0002</v>
      </c>
      <c r="D16" s="1" t="str">
        <f t="shared" si="1"/>
        <v>31:0001</v>
      </c>
      <c r="E16" t="s">
        <v>80</v>
      </c>
      <c r="F16" t="s">
        <v>84</v>
      </c>
      <c r="H16">
        <v>68.694263500000005</v>
      </c>
      <c r="I16">
        <v>-91.864261099999993</v>
      </c>
      <c r="J16" s="1" t="str">
        <f t="shared" si="2"/>
        <v>Esker</v>
      </c>
      <c r="K16" s="1" t="str">
        <f t="shared" si="3"/>
        <v>Grain Mount: 0.25 – 0.50 mm</v>
      </c>
      <c r="L16" t="s">
        <v>67</v>
      </c>
      <c r="M16" s="1" t="str">
        <f>HYPERLINK("https://geochem.nrcan.gc.ca/cdogs/content/kwd/kwd030530_e.htm", "Cr_Di")</f>
        <v>Cr_Di</v>
      </c>
      <c r="N16">
        <v>1.7809999999999999</v>
      </c>
      <c r="O16">
        <v>1.7000000000000001E-2</v>
      </c>
      <c r="P16">
        <v>22.669</v>
      </c>
      <c r="R16">
        <v>0.67200000000000004</v>
      </c>
      <c r="S16">
        <v>4.7210000000000001</v>
      </c>
      <c r="T16">
        <v>-1E-3</v>
      </c>
      <c r="U16">
        <v>16.010000000000002</v>
      </c>
      <c r="V16">
        <v>0.17399999999999999</v>
      </c>
      <c r="W16">
        <v>0.55200000000000005</v>
      </c>
      <c r="Y16">
        <v>-1E-3</v>
      </c>
      <c r="Z16">
        <v>53.244999999999997</v>
      </c>
      <c r="AA16">
        <v>2.5999999999999999E-2</v>
      </c>
      <c r="AD16">
        <v>99.872</v>
      </c>
    </row>
    <row r="17" spans="1:30" x14ac:dyDescent="0.3">
      <c r="A17" t="s">
        <v>85</v>
      </c>
      <c r="B17" t="s">
        <v>86</v>
      </c>
      <c r="C17" s="1" t="str">
        <f t="shared" si="0"/>
        <v>31:0002</v>
      </c>
      <c r="D17" s="1" t="str">
        <f t="shared" si="1"/>
        <v>31:0001</v>
      </c>
      <c r="E17" t="s">
        <v>87</v>
      </c>
      <c r="F17" t="s">
        <v>88</v>
      </c>
      <c r="H17">
        <v>68.251619099999999</v>
      </c>
      <c r="I17">
        <v>-93.374411600000002</v>
      </c>
      <c r="J17" s="1" t="str">
        <f t="shared" si="2"/>
        <v>Esker</v>
      </c>
      <c r="K17" s="1" t="str">
        <f t="shared" si="3"/>
        <v>Grain Mount: 0.25 – 0.50 mm</v>
      </c>
      <c r="L17" t="s">
        <v>67</v>
      </c>
      <c r="M17" s="1" t="str">
        <f>HYPERLINK("https://geochem.nrcan.gc.ca/cdogs/content/kwd/kwd030543_e.htm", "Di")</f>
        <v>Di</v>
      </c>
      <c r="N17">
        <v>0.98799999999999999</v>
      </c>
      <c r="O17">
        <v>2.1999999999999999E-2</v>
      </c>
      <c r="P17">
        <v>23.794</v>
      </c>
      <c r="R17">
        <v>0.156</v>
      </c>
      <c r="S17">
        <v>4.1100000000000003</v>
      </c>
      <c r="T17">
        <v>-1E-3</v>
      </c>
      <c r="U17">
        <v>14.955</v>
      </c>
      <c r="V17">
        <v>6.7000000000000004E-2</v>
      </c>
      <c r="W17">
        <v>1.1639999999999999</v>
      </c>
      <c r="Y17">
        <v>2.9000000000000001E-2</v>
      </c>
      <c r="Z17">
        <v>54.052999999999997</v>
      </c>
      <c r="AA17">
        <v>0.14499999999999999</v>
      </c>
      <c r="AD17">
        <v>99.486999999999995</v>
      </c>
    </row>
    <row r="18" spans="1:30" x14ac:dyDescent="0.3">
      <c r="A18" t="s">
        <v>89</v>
      </c>
      <c r="B18" t="s">
        <v>90</v>
      </c>
      <c r="C18" s="1" t="str">
        <f t="shared" si="0"/>
        <v>31:0002</v>
      </c>
      <c r="D18" s="1" t="str">
        <f t="shared" si="1"/>
        <v>31:0001</v>
      </c>
      <c r="E18" t="s">
        <v>91</v>
      </c>
      <c r="F18" t="s">
        <v>92</v>
      </c>
      <c r="H18">
        <v>68.276718599999995</v>
      </c>
      <c r="I18">
        <v>-91.149605399999999</v>
      </c>
      <c r="J18" s="1" t="str">
        <f t="shared" si="2"/>
        <v>Esker</v>
      </c>
      <c r="K18" s="1" t="str">
        <f t="shared" si="3"/>
        <v>Grain Mount: 0.25 – 0.50 mm</v>
      </c>
      <c r="L18" t="s">
        <v>67</v>
      </c>
      <c r="M18" s="1" t="str">
        <f>HYPERLINK("https://geochem.nrcan.gc.ca/cdogs/content/kwd/kwd030543_e.htm", "Di")</f>
        <v>Di</v>
      </c>
      <c r="N18">
        <v>2.7280000000000002</v>
      </c>
      <c r="O18">
        <v>-1E-3</v>
      </c>
      <c r="P18">
        <v>24.361999999999998</v>
      </c>
      <c r="R18">
        <v>0.29899999999999999</v>
      </c>
      <c r="S18">
        <v>3.3919999999999999</v>
      </c>
      <c r="T18">
        <v>-1E-3</v>
      </c>
      <c r="U18">
        <v>14.834</v>
      </c>
      <c r="V18">
        <v>7.5999999999999998E-2</v>
      </c>
      <c r="W18">
        <v>0.88200000000000001</v>
      </c>
      <c r="Y18">
        <v>2.1000000000000001E-2</v>
      </c>
      <c r="Z18">
        <v>52.945999999999998</v>
      </c>
      <c r="AA18">
        <v>0.39</v>
      </c>
      <c r="AD18">
        <v>99.935000000000002</v>
      </c>
    </row>
    <row r="19" spans="1:30" x14ac:dyDescent="0.3">
      <c r="A19" t="s">
        <v>93</v>
      </c>
      <c r="B19" t="s">
        <v>94</v>
      </c>
      <c r="C19" s="1" t="str">
        <f t="shared" si="0"/>
        <v>31:0002</v>
      </c>
      <c r="D19" s="1" t="str">
        <f t="shared" si="1"/>
        <v>31:0001</v>
      </c>
      <c r="E19" t="s">
        <v>95</v>
      </c>
      <c r="F19" t="s">
        <v>96</v>
      </c>
      <c r="H19">
        <v>68.499080599999999</v>
      </c>
      <c r="I19">
        <v>-90.596174700000006</v>
      </c>
      <c r="J19" s="1" t="str">
        <f t="shared" si="2"/>
        <v>Esker</v>
      </c>
      <c r="K19" s="1" t="str">
        <f t="shared" si="3"/>
        <v>Grain Mount: 0.25 – 0.50 mm</v>
      </c>
      <c r="L19" t="s">
        <v>67</v>
      </c>
      <c r="M19" s="1" t="str">
        <f>HYPERLINK("https://geochem.nrcan.gc.ca/cdogs/content/kwd/kwd030543_e.htm", "Di")</f>
        <v>Di</v>
      </c>
      <c r="N19">
        <v>0.67200000000000004</v>
      </c>
      <c r="O19">
        <v>3.1E-2</v>
      </c>
      <c r="P19">
        <v>24.885000000000002</v>
      </c>
      <c r="R19">
        <v>7.2999999999999995E-2</v>
      </c>
      <c r="S19">
        <v>3.2320000000000002</v>
      </c>
      <c r="T19">
        <v>8.0000000000000002E-3</v>
      </c>
      <c r="U19">
        <v>16.356999999999999</v>
      </c>
      <c r="V19">
        <v>0.13900000000000001</v>
      </c>
      <c r="W19">
        <v>0.57499999999999996</v>
      </c>
      <c r="Y19">
        <v>0.13900000000000001</v>
      </c>
      <c r="Z19">
        <v>54.487000000000002</v>
      </c>
      <c r="AA19">
        <v>6.3E-2</v>
      </c>
      <c r="AD19">
        <v>100.667</v>
      </c>
    </row>
    <row r="20" spans="1:30" x14ac:dyDescent="0.3">
      <c r="A20" t="s">
        <v>97</v>
      </c>
      <c r="B20" t="s">
        <v>98</v>
      </c>
      <c r="C20" s="1" t="str">
        <f t="shared" si="0"/>
        <v>31:0002</v>
      </c>
      <c r="D20" s="1" t="str">
        <f t="shared" si="1"/>
        <v>31:0001</v>
      </c>
      <c r="E20" t="s">
        <v>95</v>
      </c>
      <c r="F20" t="s">
        <v>99</v>
      </c>
      <c r="H20">
        <v>68.499080599999999</v>
      </c>
      <c r="I20">
        <v>-90.596174700000006</v>
      </c>
      <c r="J20" s="1" t="str">
        <f t="shared" si="2"/>
        <v>Esker</v>
      </c>
      <c r="K20" s="1" t="str">
        <f t="shared" si="3"/>
        <v>Grain Mount: 0.25 – 0.50 mm</v>
      </c>
      <c r="L20" t="s">
        <v>67</v>
      </c>
      <c r="M20" s="1" t="str">
        <f>HYPERLINK("https://geochem.nrcan.gc.ca/cdogs/content/kwd/kwd030530_e.htm", "Cr_Di")</f>
        <v>Cr_Di</v>
      </c>
      <c r="N20">
        <v>1.494</v>
      </c>
      <c r="O20">
        <v>4.2999999999999997E-2</v>
      </c>
      <c r="P20">
        <v>23.234000000000002</v>
      </c>
      <c r="R20">
        <v>0.56999999999999995</v>
      </c>
      <c r="S20">
        <v>4.5060000000000002</v>
      </c>
      <c r="T20">
        <v>-1E-3</v>
      </c>
      <c r="U20">
        <v>15.698</v>
      </c>
      <c r="V20">
        <v>0.122</v>
      </c>
      <c r="W20">
        <v>0.55200000000000005</v>
      </c>
      <c r="Y20">
        <v>9.4E-2</v>
      </c>
      <c r="Z20">
        <v>53.180999999999997</v>
      </c>
      <c r="AA20">
        <v>5.5E-2</v>
      </c>
      <c r="AD20">
        <v>99.554000000000002</v>
      </c>
    </row>
    <row r="21" spans="1:30" x14ac:dyDescent="0.3">
      <c r="A21" t="s">
        <v>100</v>
      </c>
      <c r="B21" t="s">
        <v>101</v>
      </c>
      <c r="C21" s="1" t="str">
        <f t="shared" si="0"/>
        <v>31:0002</v>
      </c>
      <c r="D21" s="1" t="str">
        <f t="shared" si="1"/>
        <v>31:0001</v>
      </c>
      <c r="E21" t="s">
        <v>95</v>
      </c>
      <c r="F21" t="s">
        <v>102</v>
      </c>
      <c r="H21">
        <v>68.499080599999999</v>
      </c>
      <c r="I21">
        <v>-90.596174700000006</v>
      </c>
      <c r="J21" s="1" t="str">
        <f t="shared" si="2"/>
        <v>Esker</v>
      </c>
      <c r="K21" s="1" t="str">
        <f t="shared" si="3"/>
        <v>Grain Mount: 0.25 – 0.50 mm</v>
      </c>
      <c r="L21" t="s">
        <v>67</v>
      </c>
      <c r="M21" s="1" t="str">
        <f>HYPERLINK("https://geochem.nrcan.gc.ca/cdogs/content/kwd/kwd030543_e.htm", "Di")</f>
        <v>Di</v>
      </c>
      <c r="N21">
        <v>0.59099999999999997</v>
      </c>
      <c r="O21">
        <v>1.4999999999999999E-2</v>
      </c>
      <c r="P21">
        <v>24.443000000000001</v>
      </c>
      <c r="R21">
        <v>6.5000000000000002E-2</v>
      </c>
      <c r="S21">
        <v>5.78</v>
      </c>
      <c r="T21">
        <v>3.0000000000000001E-3</v>
      </c>
      <c r="U21">
        <v>14.571</v>
      </c>
      <c r="V21">
        <v>0.24199999999999999</v>
      </c>
      <c r="W21">
        <v>0.57399999999999995</v>
      </c>
      <c r="Y21">
        <v>0.05</v>
      </c>
      <c r="Z21">
        <v>53.517000000000003</v>
      </c>
      <c r="AA21">
        <v>8.0000000000000002E-3</v>
      </c>
      <c r="AD21">
        <v>99.864999999999995</v>
      </c>
    </row>
    <row r="22" spans="1:30" x14ac:dyDescent="0.3">
      <c r="A22" t="s">
        <v>103</v>
      </c>
      <c r="B22" t="s">
        <v>104</v>
      </c>
      <c r="C22" s="1" t="str">
        <f t="shared" si="0"/>
        <v>31:0002</v>
      </c>
      <c r="D22" s="1" t="str">
        <f t="shared" si="1"/>
        <v>31:0001</v>
      </c>
      <c r="E22" t="s">
        <v>105</v>
      </c>
      <c r="F22" t="s">
        <v>106</v>
      </c>
      <c r="H22">
        <v>68.333350800000005</v>
      </c>
      <c r="I22">
        <v>-89.793139100000005</v>
      </c>
      <c r="J22" s="1" t="str">
        <f t="shared" ref="J22:J36" si="4">HYPERLINK("https://geochem.nrcan.gc.ca/cdogs/content/kwd/kwd020044_e.htm", "Till")</f>
        <v>Till</v>
      </c>
      <c r="K22" s="1" t="str">
        <f t="shared" si="3"/>
        <v>Grain Mount: 0.25 – 0.50 mm</v>
      </c>
      <c r="L22" t="s">
        <v>67</v>
      </c>
      <c r="M22" s="1" t="str">
        <f>HYPERLINK("https://geochem.nrcan.gc.ca/cdogs/content/kwd/kwd030543_e.htm", "Di")</f>
        <v>Di</v>
      </c>
      <c r="N22">
        <v>0.28299999999999997</v>
      </c>
      <c r="O22">
        <v>-1E-3</v>
      </c>
      <c r="P22">
        <v>25.712</v>
      </c>
      <c r="R22">
        <v>1.7000000000000001E-2</v>
      </c>
      <c r="S22">
        <v>2.6259999999999999</v>
      </c>
      <c r="T22">
        <v>-1E-3</v>
      </c>
      <c r="U22">
        <v>16.649999999999999</v>
      </c>
      <c r="V22">
        <v>0.157</v>
      </c>
      <c r="W22">
        <v>6.7000000000000004E-2</v>
      </c>
      <c r="Y22">
        <v>-1E-3</v>
      </c>
      <c r="Z22">
        <v>53.988999999999997</v>
      </c>
      <c r="AA22">
        <v>7.5999999999999998E-2</v>
      </c>
      <c r="AD22">
        <v>99.581999999999994</v>
      </c>
    </row>
    <row r="23" spans="1:30" x14ac:dyDescent="0.3">
      <c r="A23" t="s">
        <v>107</v>
      </c>
      <c r="B23" t="s">
        <v>108</v>
      </c>
      <c r="C23" s="1" t="str">
        <f t="shared" si="0"/>
        <v>31:0002</v>
      </c>
      <c r="D23" s="1" t="str">
        <f t="shared" si="1"/>
        <v>31:0001</v>
      </c>
      <c r="E23" t="s">
        <v>37</v>
      </c>
      <c r="F23" t="s">
        <v>109</v>
      </c>
      <c r="H23">
        <v>68.1164342</v>
      </c>
      <c r="I23">
        <v>-90.614170900000005</v>
      </c>
      <c r="J23" s="1" t="str">
        <f t="shared" si="4"/>
        <v>Till</v>
      </c>
      <c r="K23" s="1" t="str">
        <f t="shared" si="3"/>
        <v>Grain Mount: 0.25 – 0.50 mm</v>
      </c>
      <c r="L23" t="s">
        <v>110</v>
      </c>
      <c r="M23" s="1" t="str">
        <f>HYPERLINK("https://geochem.nrcan.gc.ca/cdogs/content/kwd/kwd030120_e.htm", "Ilm")</f>
        <v>Ilm</v>
      </c>
      <c r="N23">
        <v>-1E-3</v>
      </c>
      <c r="P23">
        <v>-1E-3</v>
      </c>
      <c r="R23">
        <v>0.127</v>
      </c>
      <c r="S23">
        <v>45.616999999999997</v>
      </c>
      <c r="U23">
        <v>0.378</v>
      </c>
      <c r="V23">
        <v>1.127</v>
      </c>
      <c r="X23">
        <v>8.7999999999999995E-2</v>
      </c>
      <c r="Z23">
        <v>-1E-3</v>
      </c>
      <c r="AA23">
        <v>50.546999999999997</v>
      </c>
      <c r="AB23">
        <v>0.432</v>
      </c>
      <c r="AC23">
        <v>5.7000000000000002E-2</v>
      </c>
      <c r="AD23">
        <v>98.375</v>
      </c>
    </row>
    <row r="24" spans="1:30" x14ac:dyDescent="0.3">
      <c r="A24" t="s">
        <v>111</v>
      </c>
      <c r="B24" t="s">
        <v>112</v>
      </c>
      <c r="C24" s="1" t="str">
        <f t="shared" si="0"/>
        <v>31:0002</v>
      </c>
      <c r="D24" s="1" t="str">
        <f t="shared" si="1"/>
        <v>31:0001</v>
      </c>
      <c r="E24" t="s">
        <v>37</v>
      </c>
      <c r="F24" t="s">
        <v>113</v>
      </c>
      <c r="H24">
        <v>68.1164342</v>
      </c>
      <c r="I24">
        <v>-90.614170900000005</v>
      </c>
      <c r="J24" s="1" t="str">
        <f t="shared" si="4"/>
        <v>Till</v>
      </c>
      <c r="K24" s="1" t="str">
        <f t="shared" si="3"/>
        <v>Grain Mount: 0.25 – 0.50 mm</v>
      </c>
      <c r="L24" t="s">
        <v>110</v>
      </c>
      <c r="M24" s="1" t="str">
        <f>HYPERLINK("https://geochem.nrcan.gc.ca/cdogs/content/kwd/kwd030120_e.htm", "Ilm")</f>
        <v>Ilm</v>
      </c>
      <c r="N24">
        <v>-1E-3</v>
      </c>
      <c r="P24">
        <v>1E-3</v>
      </c>
      <c r="R24">
        <v>-1E-3</v>
      </c>
      <c r="S24">
        <v>45.396999999999998</v>
      </c>
      <c r="U24">
        <v>-1E-3</v>
      </c>
      <c r="V24">
        <v>4.0759999999999996</v>
      </c>
      <c r="X24">
        <v>0.29399999999999998</v>
      </c>
      <c r="Z24">
        <v>-1E-3</v>
      </c>
      <c r="AA24">
        <v>49.173999999999999</v>
      </c>
      <c r="AB24">
        <v>0.255</v>
      </c>
      <c r="AC24">
        <v>-1E-3</v>
      </c>
      <c r="AD24">
        <v>99.2</v>
      </c>
    </row>
    <row r="25" spans="1:30" x14ac:dyDescent="0.3">
      <c r="A25" t="s">
        <v>114</v>
      </c>
      <c r="B25" t="s">
        <v>115</v>
      </c>
      <c r="C25" s="1" t="str">
        <f t="shared" si="0"/>
        <v>31:0002</v>
      </c>
      <c r="D25" s="1" t="str">
        <f t="shared" si="1"/>
        <v>31:0001</v>
      </c>
      <c r="E25" t="s">
        <v>37</v>
      </c>
      <c r="F25" t="s">
        <v>116</v>
      </c>
      <c r="H25">
        <v>68.1164342</v>
      </c>
      <c r="I25">
        <v>-90.614170900000005</v>
      </c>
      <c r="J25" s="1" t="str">
        <f t="shared" si="4"/>
        <v>Till</v>
      </c>
      <c r="K25" s="1" t="str">
        <f t="shared" si="3"/>
        <v>Grain Mount: 0.25 – 0.50 mm</v>
      </c>
      <c r="L25" t="s">
        <v>110</v>
      </c>
      <c r="M25" s="1" t="str">
        <f>HYPERLINK("https://geochem.nrcan.gc.ca/cdogs/content/kwd/kwd030120_e.htm", "Ilm")</f>
        <v>Ilm</v>
      </c>
      <c r="N25">
        <v>-1E-3</v>
      </c>
      <c r="P25">
        <v>7.0000000000000001E-3</v>
      </c>
      <c r="R25">
        <v>-1E-3</v>
      </c>
      <c r="S25">
        <v>47.456000000000003</v>
      </c>
      <c r="U25">
        <v>-1E-3</v>
      </c>
      <c r="V25">
        <v>2.09</v>
      </c>
      <c r="X25">
        <v>0.27400000000000002</v>
      </c>
      <c r="Z25">
        <v>-1E-3</v>
      </c>
      <c r="AA25">
        <v>48.646999999999998</v>
      </c>
      <c r="AB25">
        <v>0.25</v>
      </c>
      <c r="AC25">
        <v>6.0000000000000001E-3</v>
      </c>
      <c r="AD25">
        <v>98.733000000000004</v>
      </c>
    </row>
    <row r="26" spans="1:30" x14ac:dyDescent="0.3">
      <c r="A26" t="s">
        <v>117</v>
      </c>
      <c r="B26" t="s">
        <v>118</v>
      </c>
      <c r="C26" s="1" t="str">
        <f t="shared" si="0"/>
        <v>31:0002</v>
      </c>
      <c r="D26" s="1" t="str">
        <f t="shared" si="1"/>
        <v>31:0001</v>
      </c>
      <c r="E26" t="s">
        <v>37</v>
      </c>
      <c r="F26" t="s">
        <v>119</v>
      </c>
      <c r="H26">
        <v>68.1164342</v>
      </c>
      <c r="I26">
        <v>-90.614170900000005</v>
      </c>
      <c r="J26" s="1" t="str">
        <f t="shared" si="4"/>
        <v>Till</v>
      </c>
      <c r="K26" s="1" t="str">
        <f t="shared" si="3"/>
        <v>Grain Mount: 0.25 – 0.50 mm</v>
      </c>
      <c r="L26" t="s">
        <v>110</v>
      </c>
      <c r="M26" s="1" t="str">
        <f>HYPERLINK("https://geochem.nrcan.gc.ca/cdogs/content/kwd/kwd030523_e.htm", "Prp")</f>
        <v>Prp</v>
      </c>
      <c r="N26">
        <v>21.600999999999999</v>
      </c>
      <c r="O26">
        <v>-1E-3</v>
      </c>
      <c r="P26">
        <v>4.7089999999999996</v>
      </c>
      <c r="R26">
        <v>3.3250000000000002</v>
      </c>
      <c r="S26">
        <v>6.819</v>
      </c>
      <c r="T26">
        <v>8.9999999999999993E-3</v>
      </c>
      <c r="U26">
        <v>21.242000000000001</v>
      </c>
      <c r="V26">
        <v>0.30599999999999999</v>
      </c>
      <c r="W26">
        <v>5.0999999999999997E-2</v>
      </c>
      <c r="Y26">
        <v>0.108</v>
      </c>
      <c r="Z26">
        <v>41.491</v>
      </c>
      <c r="AA26">
        <v>0.14799999999999999</v>
      </c>
      <c r="AD26">
        <v>99.813000000000002</v>
      </c>
    </row>
    <row r="27" spans="1:30" x14ac:dyDescent="0.3">
      <c r="A27" t="s">
        <v>120</v>
      </c>
      <c r="B27" t="s">
        <v>121</v>
      </c>
      <c r="C27" s="1" t="str">
        <f t="shared" si="0"/>
        <v>31:0002</v>
      </c>
      <c r="D27" s="1" t="str">
        <f t="shared" si="1"/>
        <v>31:0001</v>
      </c>
      <c r="E27" t="s">
        <v>37</v>
      </c>
      <c r="F27" t="s">
        <v>122</v>
      </c>
      <c r="H27">
        <v>68.1164342</v>
      </c>
      <c r="I27">
        <v>-90.614170900000005</v>
      </c>
      <c r="J27" s="1" t="str">
        <f t="shared" si="4"/>
        <v>Till</v>
      </c>
      <c r="K27" s="1" t="str">
        <f t="shared" si="3"/>
        <v>Grain Mount: 0.25 – 0.50 mm</v>
      </c>
      <c r="L27" t="s">
        <v>110</v>
      </c>
      <c r="M27" s="1" t="str">
        <f t="shared" ref="M27:M34" si="5">HYPERLINK("https://geochem.nrcan.gc.ca/cdogs/content/kwd/kwd030120_e.htm", "Ilm")</f>
        <v>Ilm</v>
      </c>
      <c r="N27">
        <v>-1E-3</v>
      </c>
      <c r="P27">
        <v>-1E-3</v>
      </c>
      <c r="R27">
        <v>4.2000000000000003E-2</v>
      </c>
      <c r="S27">
        <v>48.948999999999998</v>
      </c>
      <c r="U27">
        <v>-1E-3</v>
      </c>
      <c r="V27">
        <v>1.1890000000000001</v>
      </c>
      <c r="X27">
        <v>7.0999999999999994E-2</v>
      </c>
      <c r="Z27">
        <v>-1E-3</v>
      </c>
      <c r="AA27">
        <v>48.670999999999999</v>
      </c>
      <c r="AB27">
        <v>0.28299999999999997</v>
      </c>
      <c r="AC27">
        <v>-1E-3</v>
      </c>
      <c r="AD27">
        <v>99.206999999999994</v>
      </c>
    </row>
    <row r="28" spans="1:30" x14ac:dyDescent="0.3">
      <c r="A28" t="s">
        <v>123</v>
      </c>
      <c r="B28" t="s">
        <v>124</v>
      </c>
      <c r="C28" s="1" t="str">
        <f t="shared" si="0"/>
        <v>31:0002</v>
      </c>
      <c r="D28" s="1" t="str">
        <f t="shared" si="1"/>
        <v>31:0001</v>
      </c>
      <c r="E28" t="s">
        <v>37</v>
      </c>
      <c r="F28" t="s">
        <v>125</v>
      </c>
      <c r="H28">
        <v>68.1164342</v>
      </c>
      <c r="I28">
        <v>-90.614170900000005</v>
      </c>
      <c r="J28" s="1" t="str">
        <f t="shared" si="4"/>
        <v>Till</v>
      </c>
      <c r="K28" s="1" t="str">
        <f t="shared" si="3"/>
        <v>Grain Mount: 0.25 – 0.50 mm</v>
      </c>
      <c r="L28" t="s">
        <v>110</v>
      </c>
      <c r="M28" s="1" t="str">
        <f t="shared" si="5"/>
        <v>Ilm</v>
      </c>
      <c r="N28">
        <v>-1E-3</v>
      </c>
      <c r="P28">
        <v>-1E-3</v>
      </c>
      <c r="R28">
        <v>2.5999999999999999E-2</v>
      </c>
      <c r="S28">
        <v>52.063000000000002</v>
      </c>
      <c r="U28">
        <v>-1E-3</v>
      </c>
      <c r="V28">
        <v>1.3360000000000001</v>
      </c>
      <c r="X28">
        <v>8.1000000000000003E-2</v>
      </c>
      <c r="Z28">
        <v>-1E-3</v>
      </c>
      <c r="AA28">
        <v>44.247</v>
      </c>
      <c r="AB28">
        <v>0.32600000000000001</v>
      </c>
      <c r="AC28">
        <v>6.0000000000000001E-3</v>
      </c>
      <c r="AD28">
        <v>98.087999999999994</v>
      </c>
    </row>
    <row r="29" spans="1:30" x14ac:dyDescent="0.3">
      <c r="A29" t="s">
        <v>126</v>
      </c>
      <c r="B29" t="s">
        <v>127</v>
      </c>
      <c r="C29" s="1" t="str">
        <f t="shared" si="0"/>
        <v>31:0002</v>
      </c>
      <c r="D29" s="1" t="str">
        <f t="shared" si="1"/>
        <v>31:0001</v>
      </c>
      <c r="E29" t="s">
        <v>128</v>
      </c>
      <c r="F29" t="s">
        <v>129</v>
      </c>
      <c r="H29">
        <v>68.100604399999995</v>
      </c>
      <c r="I29">
        <v>-90.530562200000006</v>
      </c>
      <c r="J29" s="1" t="str">
        <f t="shared" si="4"/>
        <v>Till</v>
      </c>
      <c r="K29" s="1" t="str">
        <f t="shared" si="3"/>
        <v>Grain Mount: 0.25 – 0.50 mm</v>
      </c>
      <c r="L29" t="s">
        <v>110</v>
      </c>
      <c r="M29" s="1" t="str">
        <f t="shared" si="5"/>
        <v>Ilm</v>
      </c>
      <c r="N29">
        <v>-1E-3</v>
      </c>
      <c r="P29">
        <v>4.0000000000000001E-3</v>
      </c>
      <c r="R29">
        <v>-1E-3</v>
      </c>
      <c r="S29">
        <v>46.7</v>
      </c>
      <c r="U29">
        <v>-1E-3</v>
      </c>
      <c r="V29">
        <v>3.601</v>
      </c>
      <c r="X29">
        <v>7.1999999999999995E-2</v>
      </c>
      <c r="Z29">
        <v>-1E-3</v>
      </c>
      <c r="AA29">
        <v>48.005000000000003</v>
      </c>
      <c r="AB29">
        <v>0.32500000000000001</v>
      </c>
      <c r="AC29">
        <v>7.1999999999999995E-2</v>
      </c>
      <c r="AD29">
        <v>98.781000000000006</v>
      </c>
    </row>
    <row r="30" spans="1:30" x14ac:dyDescent="0.3">
      <c r="A30" t="s">
        <v>130</v>
      </c>
      <c r="B30" t="s">
        <v>131</v>
      </c>
      <c r="C30" s="1" t="str">
        <f t="shared" si="0"/>
        <v>31:0002</v>
      </c>
      <c r="D30" s="1" t="str">
        <f t="shared" si="1"/>
        <v>31:0001</v>
      </c>
      <c r="E30" t="s">
        <v>128</v>
      </c>
      <c r="F30" t="s">
        <v>132</v>
      </c>
      <c r="H30">
        <v>68.100604399999995</v>
      </c>
      <c r="I30">
        <v>-90.530562200000006</v>
      </c>
      <c r="J30" s="1" t="str">
        <f t="shared" si="4"/>
        <v>Till</v>
      </c>
      <c r="K30" s="1" t="str">
        <f t="shared" si="3"/>
        <v>Grain Mount: 0.25 – 0.50 mm</v>
      </c>
      <c r="L30" t="s">
        <v>110</v>
      </c>
      <c r="M30" s="1" t="str">
        <f t="shared" si="5"/>
        <v>Ilm</v>
      </c>
      <c r="N30">
        <v>-1E-3</v>
      </c>
      <c r="P30">
        <v>2E-3</v>
      </c>
      <c r="R30">
        <v>1.9E-2</v>
      </c>
      <c r="S30">
        <v>44.186</v>
      </c>
      <c r="U30">
        <v>-1E-3</v>
      </c>
      <c r="V30">
        <v>4.6669999999999998</v>
      </c>
      <c r="X30">
        <v>0.04</v>
      </c>
      <c r="Z30">
        <v>-1E-3</v>
      </c>
      <c r="AA30">
        <v>48.899000000000001</v>
      </c>
      <c r="AB30">
        <v>0.247</v>
      </c>
      <c r="AC30">
        <v>-1E-3</v>
      </c>
      <c r="AD30">
        <v>98.063000000000002</v>
      </c>
    </row>
    <row r="31" spans="1:30" x14ac:dyDescent="0.3">
      <c r="A31" t="s">
        <v>133</v>
      </c>
      <c r="B31" t="s">
        <v>134</v>
      </c>
      <c r="C31" s="1" t="str">
        <f t="shared" si="0"/>
        <v>31:0002</v>
      </c>
      <c r="D31" s="1" t="str">
        <f t="shared" si="1"/>
        <v>31:0001</v>
      </c>
      <c r="E31" t="s">
        <v>128</v>
      </c>
      <c r="F31" t="s">
        <v>135</v>
      </c>
      <c r="H31">
        <v>68.100604399999995</v>
      </c>
      <c r="I31">
        <v>-90.530562200000006</v>
      </c>
      <c r="J31" s="1" t="str">
        <f t="shared" si="4"/>
        <v>Till</v>
      </c>
      <c r="K31" s="1" t="str">
        <f t="shared" si="3"/>
        <v>Grain Mount: 0.25 – 0.50 mm</v>
      </c>
      <c r="L31" t="s">
        <v>110</v>
      </c>
      <c r="M31" s="1" t="str">
        <f t="shared" si="5"/>
        <v>Ilm</v>
      </c>
      <c r="N31">
        <v>-1E-3</v>
      </c>
      <c r="P31">
        <v>8.9999999999999993E-3</v>
      </c>
      <c r="R31">
        <v>4.0000000000000001E-3</v>
      </c>
      <c r="S31">
        <v>48.232999999999997</v>
      </c>
      <c r="U31">
        <v>-1E-3</v>
      </c>
      <c r="V31">
        <v>1.5660000000000001</v>
      </c>
      <c r="X31">
        <v>0.23300000000000001</v>
      </c>
      <c r="Z31">
        <v>-1E-3</v>
      </c>
      <c r="AA31">
        <v>49.218000000000004</v>
      </c>
      <c r="AB31">
        <v>0.30099999999999999</v>
      </c>
      <c r="AC31">
        <v>0.17499999999999999</v>
      </c>
      <c r="AD31">
        <v>99.742000000000004</v>
      </c>
    </row>
    <row r="32" spans="1:30" x14ac:dyDescent="0.3">
      <c r="A32" t="s">
        <v>136</v>
      </c>
      <c r="B32" t="s">
        <v>137</v>
      </c>
      <c r="C32" s="1" t="str">
        <f t="shared" si="0"/>
        <v>31:0002</v>
      </c>
      <c r="D32" s="1" t="str">
        <f t="shared" si="1"/>
        <v>31:0001</v>
      </c>
      <c r="E32" t="s">
        <v>128</v>
      </c>
      <c r="F32" t="s">
        <v>138</v>
      </c>
      <c r="H32">
        <v>68.100604399999995</v>
      </c>
      <c r="I32">
        <v>-90.530562200000006</v>
      </c>
      <c r="J32" s="1" t="str">
        <f t="shared" si="4"/>
        <v>Till</v>
      </c>
      <c r="K32" s="1" t="str">
        <f t="shared" si="3"/>
        <v>Grain Mount: 0.25 – 0.50 mm</v>
      </c>
      <c r="L32" t="s">
        <v>110</v>
      </c>
      <c r="M32" s="1" t="str">
        <f t="shared" si="5"/>
        <v>Ilm</v>
      </c>
      <c r="N32">
        <v>-1E-3</v>
      </c>
      <c r="P32">
        <v>4.0000000000000001E-3</v>
      </c>
      <c r="R32">
        <v>5.3999999999999999E-2</v>
      </c>
      <c r="S32">
        <v>46.17</v>
      </c>
      <c r="U32">
        <v>0.26800000000000002</v>
      </c>
      <c r="V32">
        <v>1.0249999999999999</v>
      </c>
      <c r="X32">
        <v>0.10100000000000001</v>
      </c>
      <c r="Z32">
        <v>-1E-3</v>
      </c>
      <c r="AA32">
        <v>51.777999999999999</v>
      </c>
      <c r="AB32">
        <v>0.254</v>
      </c>
      <c r="AC32">
        <v>0.121</v>
      </c>
      <c r="AD32">
        <v>99.778999999999996</v>
      </c>
    </row>
    <row r="33" spans="1:30" x14ac:dyDescent="0.3">
      <c r="A33" t="s">
        <v>139</v>
      </c>
      <c r="B33" t="s">
        <v>140</v>
      </c>
      <c r="C33" s="1" t="str">
        <f t="shared" si="0"/>
        <v>31:0002</v>
      </c>
      <c r="D33" s="1" t="str">
        <f t="shared" si="1"/>
        <v>31:0001</v>
      </c>
      <c r="E33" t="s">
        <v>128</v>
      </c>
      <c r="F33" t="s">
        <v>141</v>
      </c>
      <c r="H33">
        <v>68.100604399999995</v>
      </c>
      <c r="I33">
        <v>-90.530562200000006</v>
      </c>
      <c r="J33" s="1" t="str">
        <f t="shared" si="4"/>
        <v>Till</v>
      </c>
      <c r="K33" s="1" t="str">
        <f t="shared" si="3"/>
        <v>Grain Mount: 0.25 – 0.50 mm</v>
      </c>
      <c r="L33" t="s">
        <v>110</v>
      </c>
      <c r="M33" s="1" t="str">
        <f t="shared" si="5"/>
        <v>Ilm</v>
      </c>
      <c r="N33">
        <v>-1E-3</v>
      </c>
      <c r="P33">
        <v>-1E-3</v>
      </c>
      <c r="R33">
        <v>-1E-3</v>
      </c>
      <c r="S33">
        <v>48.037999999999997</v>
      </c>
      <c r="U33">
        <v>-1E-3</v>
      </c>
      <c r="V33">
        <v>0.32600000000000001</v>
      </c>
      <c r="X33">
        <v>0.41</v>
      </c>
      <c r="Z33">
        <v>-1E-3</v>
      </c>
      <c r="AA33">
        <v>49.994999999999997</v>
      </c>
      <c r="AB33">
        <v>0.255</v>
      </c>
      <c r="AC33">
        <v>-1E-3</v>
      </c>
      <c r="AD33">
        <v>99.027000000000001</v>
      </c>
    </row>
    <row r="34" spans="1:30" x14ac:dyDescent="0.3">
      <c r="A34" t="s">
        <v>142</v>
      </c>
      <c r="B34" t="s">
        <v>143</v>
      </c>
      <c r="C34" s="1" t="str">
        <f t="shared" ref="C34:C65" si="6">HYPERLINK("https://geochem.nrcan.gc.ca/cdogs/content/bdl/bdl310002_e.htm", "31:0002")</f>
        <v>31:0002</v>
      </c>
      <c r="D34" s="1" t="str">
        <f t="shared" ref="D34:D65" si="7">HYPERLINK("https://geochem.nrcan.gc.ca/cdogs/content/svy/svy310001_e.htm", "31:0001")</f>
        <v>31:0001</v>
      </c>
      <c r="E34" t="s">
        <v>128</v>
      </c>
      <c r="F34" t="s">
        <v>144</v>
      </c>
      <c r="H34">
        <v>68.100604399999995</v>
      </c>
      <c r="I34">
        <v>-90.530562200000006</v>
      </c>
      <c r="J34" s="1" t="str">
        <f t="shared" si="4"/>
        <v>Till</v>
      </c>
      <c r="K34" s="1" t="str">
        <f t="shared" si="3"/>
        <v>Grain Mount: 0.25 – 0.50 mm</v>
      </c>
      <c r="L34" t="s">
        <v>110</v>
      </c>
      <c r="M34" s="1" t="str">
        <f t="shared" si="5"/>
        <v>Ilm</v>
      </c>
      <c r="N34">
        <v>-1E-3</v>
      </c>
      <c r="P34">
        <v>1E-3</v>
      </c>
      <c r="R34">
        <v>0.01</v>
      </c>
      <c r="S34">
        <v>44.012999999999998</v>
      </c>
      <c r="U34">
        <v>-1E-3</v>
      </c>
      <c r="V34">
        <v>5.1130000000000004</v>
      </c>
      <c r="X34">
        <v>0.17399999999999999</v>
      </c>
      <c r="Z34">
        <v>-1E-3</v>
      </c>
      <c r="AA34">
        <v>49.75</v>
      </c>
      <c r="AB34">
        <v>0.28799999999999998</v>
      </c>
      <c r="AC34">
        <v>0.187</v>
      </c>
      <c r="AD34">
        <v>99.537999999999997</v>
      </c>
    </row>
    <row r="35" spans="1:30" x14ac:dyDescent="0.3">
      <c r="A35" t="s">
        <v>145</v>
      </c>
      <c r="B35" t="s">
        <v>146</v>
      </c>
      <c r="C35" s="1" t="str">
        <f t="shared" si="6"/>
        <v>31:0002</v>
      </c>
      <c r="D35" s="1" t="str">
        <f t="shared" si="7"/>
        <v>31:0001</v>
      </c>
      <c r="E35" t="s">
        <v>65</v>
      </c>
      <c r="F35" t="s">
        <v>147</v>
      </c>
      <c r="H35">
        <v>68.176231900000005</v>
      </c>
      <c r="I35">
        <v>-89.499876799999996</v>
      </c>
      <c r="J35" s="1" t="str">
        <f t="shared" si="4"/>
        <v>Till</v>
      </c>
      <c r="K35" s="1" t="str">
        <f t="shared" si="3"/>
        <v>Grain Mount: 0.25 – 0.50 mm</v>
      </c>
      <c r="L35" t="s">
        <v>110</v>
      </c>
      <c r="M35" s="1" t="str">
        <f>HYPERLINK("https://geochem.nrcan.gc.ca/cdogs/content/kwd/kwd030523_e.htm", "Prp")</f>
        <v>Prp</v>
      </c>
      <c r="N35">
        <v>20.283999999999999</v>
      </c>
      <c r="O35">
        <v>3.2000000000000001E-2</v>
      </c>
      <c r="P35">
        <v>4.625</v>
      </c>
      <c r="R35">
        <v>2.2530000000000001</v>
      </c>
      <c r="S35">
        <v>8.2189999999999994</v>
      </c>
      <c r="T35">
        <v>4.0000000000000001E-3</v>
      </c>
      <c r="U35">
        <v>21.449000000000002</v>
      </c>
      <c r="V35">
        <v>0.23300000000000001</v>
      </c>
      <c r="W35">
        <v>8.3000000000000004E-2</v>
      </c>
      <c r="Y35">
        <v>-1E-3</v>
      </c>
      <c r="Z35">
        <v>41.395000000000003</v>
      </c>
      <c r="AA35">
        <v>0.85399999999999998</v>
      </c>
      <c r="AD35">
        <v>99.436999999999998</v>
      </c>
    </row>
    <row r="36" spans="1:30" x14ac:dyDescent="0.3">
      <c r="A36" t="s">
        <v>148</v>
      </c>
      <c r="B36" t="s">
        <v>149</v>
      </c>
      <c r="C36" s="1" t="str">
        <f t="shared" si="6"/>
        <v>31:0002</v>
      </c>
      <c r="D36" s="1" t="str">
        <f t="shared" si="7"/>
        <v>31:0001</v>
      </c>
      <c r="E36" t="s">
        <v>65</v>
      </c>
      <c r="F36" t="s">
        <v>150</v>
      </c>
      <c r="H36">
        <v>68.176231900000005</v>
      </c>
      <c r="I36">
        <v>-89.499876799999996</v>
      </c>
      <c r="J36" s="1" t="str">
        <f t="shared" si="4"/>
        <v>Till</v>
      </c>
      <c r="K36" s="1" t="str">
        <f t="shared" si="3"/>
        <v>Grain Mount: 0.25 – 0.50 mm</v>
      </c>
      <c r="L36" t="s">
        <v>110</v>
      </c>
      <c r="M36" s="1" t="str">
        <f t="shared" ref="M36:M61" si="8">HYPERLINK("https://geochem.nrcan.gc.ca/cdogs/content/kwd/kwd030120_e.htm", "Ilm")</f>
        <v>Ilm</v>
      </c>
      <c r="N36">
        <v>-1E-3</v>
      </c>
      <c r="P36">
        <v>-1E-3</v>
      </c>
      <c r="R36">
        <v>1.2999999999999999E-2</v>
      </c>
      <c r="S36">
        <v>48.183</v>
      </c>
      <c r="U36">
        <v>-1E-3</v>
      </c>
      <c r="V36">
        <v>0.82599999999999996</v>
      </c>
      <c r="X36">
        <v>0.18</v>
      </c>
      <c r="Z36">
        <v>-1E-3</v>
      </c>
      <c r="AA36">
        <v>50.055</v>
      </c>
      <c r="AB36">
        <v>0.25700000000000001</v>
      </c>
      <c r="AC36">
        <v>3.2000000000000001E-2</v>
      </c>
      <c r="AD36">
        <v>99.548000000000002</v>
      </c>
    </row>
    <row r="37" spans="1:30" x14ac:dyDescent="0.3">
      <c r="A37" t="s">
        <v>151</v>
      </c>
      <c r="B37" t="s">
        <v>152</v>
      </c>
      <c r="C37" s="1" t="str">
        <f t="shared" si="6"/>
        <v>31:0002</v>
      </c>
      <c r="D37" s="1" t="str">
        <f t="shared" si="7"/>
        <v>31:0001</v>
      </c>
      <c r="E37" t="s">
        <v>73</v>
      </c>
      <c r="F37" t="s">
        <v>153</v>
      </c>
      <c r="H37">
        <v>68.537642399999996</v>
      </c>
      <c r="I37">
        <v>-92.092028600000006</v>
      </c>
      <c r="J37" s="1" t="str">
        <f t="shared" ref="J37:J61" si="9">HYPERLINK("https://geochem.nrcan.gc.ca/cdogs/content/kwd/kwd020073_e.htm", "Esker")</f>
        <v>Esker</v>
      </c>
      <c r="K37" s="1" t="str">
        <f t="shared" si="3"/>
        <v>Grain Mount: 0.25 – 0.50 mm</v>
      </c>
      <c r="L37" t="s">
        <v>110</v>
      </c>
      <c r="M37" s="1" t="str">
        <f t="shared" si="8"/>
        <v>Ilm</v>
      </c>
      <c r="N37">
        <v>-1E-3</v>
      </c>
      <c r="P37">
        <v>-1E-3</v>
      </c>
      <c r="R37">
        <v>-1E-3</v>
      </c>
      <c r="S37">
        <v>44.658000000000001</v>
      </c>
      <c r="U37">
        <v>-1E-3</v>
      </c>
      <c r="V37">
        <v>6.15</v>
      </c>
      <c r="X37">
        <v>-1E-3</v>
      </c>
      <c r="Z37">
        <v>-1E-3</v>
      </c>
      <c r="AA37">
        <v>47.594999999999999</v>
      </c>
      <c r="AB37">
        <v>0.28899999999999998</v>
      </c>
      <c r="AC37">
        <v>0.32800000000000001</v>
      </c>
      <c r="AD37">
        <v>99.022000000000006</v>
      </c>
    </row>
    <row r="38" spans="1:30" x14ac:dyDescent="0.3">
      <c r="A38" t="s">
        <v>154</v>
      </c>
      <c r="B38" t="s">
        <v>155</v>
      </c>
      <c r="C38" s="1" t="str">
        <f t="shared" si="6"/>
        <v>31:0002</v>
      </c>
      <c r="D38" s="1" t="str">
        <f t="shared" si="7"/>
        <v>31:0001</v>
      </c>
      <c r="E38" t="s">
        <v>73</v>
      </c>
      <c r="F38" t="s">
        <v>156</v>
      </c>
      <c r="H38">
        <v>68.537642399999996</v>
      </c>
      <c r="I38">
        <v>-92.092028600000006</v>
      </c>
      <c r="J38" s="1" t="str">
        <f t="shared" si="9"/>
        <v>Esker</v>
      </c>
      <c r="K38" s="1" t="str">
        <f t="shared" si="3"/>
        <v>Grain Mount: 0.25 – 0.50 mm</v>
      </c>
      <c r="L38" t="s">
        <v>110</v>
      </c>
      <c r="M38" s="1" t="str">
        <f t="shared" si="8"/>
        <v>Ilm</v>
      </c>
      <c r="N38">
        <v>-1E-3</v>
      </c>
      <c r="P38">
        <v>2E-3</v>
      </c>
      <c r="R38">
        <v>8.0000000000000002E-3</v>
      </c>
      <c r="S38">
        <v>45.142000000000003</v>
      </c>
      <c r="U38">
        <v>0.104</v>
      </c>
      <c r="V38">
        <v>4.0049999999999999</v>
      </c>
      <c r="X38">
        <v>3.4000000000000002E-2</v>
      </c>
      <c r="Z38">
        <v>-1E-3</v>
      </c>
      <c r="AA38">
        <v>48.917000000000002</v>
      </c>
      <c r="AB38">
        <v>0.313</v>
      </c>
      <c r="AC38">
        <v>4.9000000000000002E-2</v>
      </c>
      <c r="AD38">
        <v>98.578999999999994</v>
      </c>
    </row>
    <row r="39" spans="1:30" x14ac:dyDescent="0.3">
      <c r="A39" t="s">
        <v>157</v>
      </c>
      <c r="B39" t="s">
        <v>158</v>
      </c>
      <c r="C39" s="1" t="str">
        <f t="shared" si="6"/>
        <v>31:0002</v>
      </c>
      <c r="D39" s="1" t="str">
        <f t="shared" si="7"/>
        <v>31:0001</v>
      </c>
      <c r="E39" t="s">
        <v>73</v>
      </c>
      <c r="F39" t="s">
        <v>159</v>
      </c>
      <c r="H39">
        <v>68.537642399999996</v>
      </c>
      <c r="I39">
        <v>-92.092028600000006</v>
      </c>
      <c r="J39" s="1" t="str">
        <f t="shared" si="9"/>
        <v>Esker</v>
      </c>
      <c r="K39" s="1" t="str">
        <f>HYPERLINK("https://geochem.nrcan.gc.ca/cdogs/content/kwd/kwd080044_e.htm", "Grain Mount: 0.50 – 1.00 mm")</f>
        <v>Grain Mount: 0.50 – 1.00 mm</v>
      </c>
      <c r="L39" t="s">
        <v>110</v>
      </c>
      <c r="M39" s="1" t="str">
        <f t="shared" si="8"/>
        <v>Ilm</v>
      </c>
      <c r="N39">
        <v>-1E-3</v>
      </c>
      <c r="P39">
        <v>-1E-3</v>
      </c>
      <c r="R39">
        <v>7.0000000000000001E-3</v>
      </c>
      <c r="S39">
        <v>42.720999999999997</v>
      </c>
      <c r="U39">
        <v>-1E-3</v>
      </c>
      <c r="V39">
        <v>7.6559999999999997</v>
      </c>
      <c r="X39">
        <v>0.06</v>
      </c>
      <c r="Z39">
        <v>-1E-3</v>
      </c>
      <c r="AA39">
        <v>49.042999999999999</v>
      </c>
      <c r="AB39">
        <v>0.28000000000000003</v>
      </c>
      <c r="AC39">
        <v>0.224</v>
      </c>
      <c r="AD39">
        <v>99.992999999999995</v>
      </c>
    </row>
    <row r="40" spans="1:30" x14ac:dyDescent="0.3">
      <c r="A40" t="s">
        <v>160</v>
      </c>
      <c r="B40" t="s">
        <v>161</v>
      </c>
      <c r="C40" s="1" t="str">
        <f t="shared" si="6"/>
        <v>31:0002</v>
      </c>
      <c r="D40" s="1" t="str">
        <f t="shared" si="7"/>
        <v>31:0001</v>
      </c>
      <c r="E40" t="s">
        <v>73</v>
      </c>
      <c r="F40" t="s">
        <v>162</v>
      </c>
      <c r="H40">
        <v>68.537642399999996</v>
      </c>
      <c r="I40">
        <v>-92.092028600000006</v>
      </c>
      <c r="J40" s="1" t="str">
        <f t="shared" si="9"/>
        <v>Esker</v>
      </c>
      <c r="K40" s="1" t="str">
        <f>HYPERLINK("https://geochem.nrcan.gc.ca/cdogs/content/kwd/kwd080044_e.htm", "Grain Mount: 0.50 – 1.00 mm")</f>
        <v>Grain Mount: 0.50 – 1.00 mm</v>
      </c>
      <c r="L40" t="s">
        <v>110</v>
      </c>
      <c r="M40" s="1" t="str">
        <f t="shared" si="8"/>
        <v>Ilm</v>
      </c>
      <c r="N40">
        <v>-1E-3</v>
      </c>
      <c r="P40">
        <v>2E-3</v>
      </c>
      <c r="R40">
        <v>-1E-3</v>
      </c>
      <c r="S40">
        <v>46.177999999999997</v>
      </c>
      <c r="U40">
        <v>-1E-3</v>
      </c>
      <c r="V40">
        <v>3.6850000000000001</v>
      </c>
      <c r="X40">
        <v>4.8000000000000001E-2</v>
      </c>
      <c r="Z40">
        <v>-1E-3</v>
      </c>
      <c r="AA40">
        <v>50.03</v>
      </c>
      <c r="AB40">
        <v>0.313</v>
      </c>
      <c r="AC40">
        <v>3.5999999999999997E-2</v>
      </c>
      <c r="AD40">
        <v>100.294</v>
      </c>
    </row>
    <row r="41" spans="1:30" x14ac:dyDescent="0.3">
      <c r="A41" t="s">
        <v>163</v>
      </c>
      <c r="B41" t="s">
        <v>164</v>
      </c>
      <c r="C41" s="1" t="str">
        <f t="shared" si="6"/>
        <v>31:0002</v>
      </c>
      <c r="D41" s="1" t="str">
        <f t="shared" si="7"/>
        <v>31:0001</v>
      </c>
      <c r="E41" t="s">
        <v>73</v>
      </c>
      <c r="F41" t="s">
        <v>165</v>
      </c>
      <c r="H41">
        <v>68.537642399999996</v>
      </c>
      <c r="I41">
        <v>-92.092028600000006</v>
      </c>
      <c r="J41" s="1" t="str">
        <f t="shared" si="9"/>
        <v>Esker</v>
      </c>
      <c r="K41" s="1" t="str">
        <f>HYPERLINK("https://geochem.nrcan.gc.ca/cdogs/content/kwd/kwd080044_e.htm", "Grain Mount: 0.50 – 1.00 mm")</f>
        <v>Grain Mount: 0.50 – 1.00 mm</v>
      </c>
      <c r="L41" t="s">
        <v>110</v>
      </c>
      <c r="M41" s="1" t="str">
        <f t="shared" si="8"/>
        <v>Ilm</v>
      </c>
      <c r="N41">
        <v>-1E-3</v>
      </c>
      <c r="P41">
        <v>7.0000000000000001E-3</v>
      </c>
      <c r="R41">
        <v>0.115</v>
      </c>
      <c r="S41">
        <v>47.750999999999998</v>
      </c>
      <c r="U41">
        <v>0.92800000000000005</v>
      </c>
      <c r="V41">
        <v>0.35499999999999998</v>
      </c>
      <c r="X41">
        <v>-1E-3</v>
      </c>
      <c r="Z41">
        <v>-1E-3</v>
      </c>
      <c r="AA41">
        <v>49.94</v>
      </c>
      <c r="AB41">
        <v>0.77900000000000003</v>
      </c>
      <c r="AC41">
        <v>-1E-3</v>
      </c>
      <c r="AD41">
        <v>99.876999999999995</v>
      </c>
    </row>
    <row r="42" spans="1:30" x14ac:dyDescent="0.3">
      <c r="A42" t="s">
        <v>166</v>
      </c>
      <c r="B42" t="s">
        <v>167</v>
      </c>
      <c r="C42" s="1" t="str">
        <f t="shared" si="6"/>
        <v>31:0002</v>
      </c>
      <c r="D42" s="1" t="str">
        <f t="shared" si="7"/>
        <v>31:0001</v>
      </c>
      <c r="E42" t="s">
        <v>73</v>
      </c>
      <c r="F42" t="s">
        <v>168</v>
      </c>
      <c r="H42">
        <v>68.537642399999996</v>
      </c>
      <c r="I42">
        <v>-92.092028600000006</v>
      </c>
      <c r="J42" s="1" t="str">
        <f t="shared" si="9"/>
        <v>Esker</v>
      </c>
      <c r="K42" s="1" t="str">
        <f>HYPERLINK("https://geochem.nrcan.gc.ca/cdogs/content/kwd/kwd080043_e.htm", "Grain Mount: 0.25 – 0.50 mm")</f>
        <v>Grain Mount: 0.25 – 0.50 mm</v>
      </c>
      <c r="L42" t="s">
        <v>110</v>
      </c>
      <c r="M42" s="1" t="str">
        <f t="shared" si="8"/>
        <v>Ilm</v>
      </c>
      <c r="N42">
        <v>-1E-3</v>
      </c>
      <c r="P42">
        <v>1.4999999999999999E-2</v>
      </c>
      <c r="R42">
        <v>2.4E-2</v>
      </c>
      <c r="S42">
        <v>44.182000000000002</v>
      </c>
      <c r="U42">
        <v>5.8999999999999997E-2</v>
      </c>
      <c r="V42">
        <v>5.34</v>
      </c>
      <c r="X42">
        <v>-1E-3</v>
      </c>
      <c r="Z42">
        <v>-1E-3</v>
      </c>
      <c r="AA42">
        <v>48.323999999999998</v>
      </c>
      <c r="AB42">
        <v>0.26</v>
      </c>
      <c r="AC42">
        <v>0.115</v>
      </c>
      <c r="AD42">
        <v>98.322999999999993</v>
      </c>
    </row>
    <row r="43" spans="1:30" x14ac:dyDescent="0.3">
      <c r="A43" t="s">
        <v>169</v>
      </c>
      <c r="B43" t="s">
        <v>170</v>
      </c>
      <c r="C43" s="1" t="str">
        <f t="shared" si="6"/>
        <v>31:0002</v>
      </c>
      <c r="D43" s="1" t="str">
        <f t="shared" si="7"/>
        <v>31:0001</v>
      </c>
      <c r="E43" t="s">
        <v>73</v>
      </c>
      <c r="F43" t="s">
        <v>171</v>
      </c>
      <c r="H43">
        <v>68.537642399999996</v>
      </c>
      <c r="I43">
        <v>-92.092028600000006</v>
      </c>
      <c r="J43" s="1" t="str">
        <f t="shared" si="9"/>
        <v>Esker</v>
      </c>
      <c r="K43" s="1" t="str">
        <f>HYPERLINK("https://geochem.nrcan.gc.ca/cdogs/content/kwd/kwd080043_e.htm", "Grain Mount: 0.25 – 0.50 mm")</f>
        <v>Grain Mount: 0.25 – 0.50 mm</v>
      </c>
      <c r="L43" t="s">
        <v>110</v>
      </c>
      <c r="M43" s="1" t="str">
        <f t="shared" si="8"/>
        <v>Ilm</v>
      </c>
      <c r="N43">
        <v>-1E-3</v>
      </c>
      <c r="P43">
        <v>5.0000000000000001E-3</v>
      </c>
      <c r="R43">
        <v>2.1000000000000001E-2</v>
      </c>
      <c r="S43">
        <v>45.037999999999997</v>
      </c>
      <c r="U43">
        <v>-1E-3</v>
      </c>
      <c r="V43">
        <v>4.4089999999999998</v>
      </c>
      <c r="X43">
        <v>1.4999999999999999E-2</v>
      </c>
      <c r="Z43">
        <v>-1E-3</v>
      </c>
      <c r="AA43">
        <v>48.734000000000002</v>
      </c>
      <c r="AB43">
        <v>0.27</v>
      </c>
      <c r="AC43">
        <v>4.9000000000000002E-2</v>
      </c>
      <c r="AD43">
        <v>98.546000000000006</v>
      </c>
    </row>
    <row r="44" spans="1:30" x14ac:dyDescent="0.3">
      <c r="A44" t="s">
        <v>172</v>
      </c>
      <c r="B44" t="s">
        <v>173</v>
      </c>
      <c r="C44" s="1" t="str">
        <f t="shared" si="6"/>
        <v>31:0002</v>
      </c>
      <c r="D44" s="1" t="str">
        <f t="shared" si="7"/>
        <v>31:0001</v>
      </c>
      <c r="E44" t="s">
        <v>73</v>
      </c>
      <c r="F44" t="s">
        <v>174</v>
      </c>
      <c r="H44">
        <v>68.537642399999996</v>
      </c>
      <c r="I44">
        <v>-92.092028600000006</v>
      </c>
      <c r="J44" s="1" t="str">
        <f t="shared" si="9"/>
        <v>Esker</v>
      </c>
      <c r="K44" s="1" t="str">
        <f>HYPERLINK("https://geochem.nrcan.gc.ca/cdogs/content/kwd/kwd080043_e.htm", "Grain Mount: 0.25 – 0.50 mm")</f>
        <v>Grain Mount: 0.25 – 0.50 mm</v>
      </c>
      <c r="L44" t="s">
        <v>110</v>
      </c>
      <c r="M44" s="1" t="str">
        <f t="shared" si="8"/>
        <v>Ilm</v>
      </c>
      <c r="N44">
        <v>-1E-3</v>
      </c>
      <c r="P44">
        <v>-1E-3</v>
      </c>
      <c r="R44">
        <v>1.6E-2</v>
      </c>
      <c r="S44">
        <v>46.427</v>
      </c>
      <c r="U44">
        <v>-1E-3</v>
      </c>
      <c r="V44">
        <v>3.5350000000000001</v>
      </c>
      <c r="X44">
        <v>0.12</v>
      </c>
      <c r="Z44">
        <v>-1E-3</v>
      </c>
      <c r="AA44">
        <v>48.402000000000001</v>
      </c>
      <c r="AB44">
        <v>0.216</v>
      </c>
      <c r="AC44">
        <v>5.6000000000000001E-2</v>
      </c>
      <c r="AD44">
        <v>98.774000000000001</v>
      </c>
    </row>
    <row r="45" spans="1:30" x14ac:dyDescent="0.3">
      <c r="A45" t="s">
        <v>175</v>
      </c>
      <c r="B45" t="s">
        <v>176</v>
      </c>
      <c r="C45" s="1" t="str">
        <f t="shared" si="6"/>
        <v>31:0002</v>
      </c>
      <c r="D45" s="1" t="str">
        <f t="shared" si="7"/>
        <v>31:0001</v>
      </c>
      <c r="E45" t="s">
        <v>73</v>
      </c>
      <c r="F45" t="s">
        <v>177</v>
      </c>
      <c r="H45">
        <v>68.537642399999996</v>
      </c>
      <c r="I45">
        <v>-92.092028600000006</v>
      </c>
      <c r="J45" s="1" t="str">
        <f t="shared" si="9"/>
        <v>Esker</v>
      </c>
      <c r="K45" s="1" t="str">
        <f>HYPERLINK("https://geochem.nrcan.gc.ca/cdogs/content/kwd/kwd080043_e.htm", "Grain Mount: 0.25 – 0.50 mm")</f>
        <v>Grain Mount: 0.25 – 0.50 mm</v>
      </c>
      <c r="L45" t="s">
        <v>110</v>
      </c>
      <c r="M45" s="1" t="str">
        <f t="shared" si="8"/>
        <v>Ilm</v>
      </c>
      <c r="N45">
        <v>-1E-3</v>
      </c>
      <c r="P45">
        <v>7.0000000000000001E-3</v>
      </c>
      <c r="R45">
        <v>1.6E-2</v>
      </c>
      <c r="S45">
        <v>48.317</v>
      </c>
      <c r="U45">
        <v>1.2999999999999999E-2</v>
      </c>
      <c r="V45">
        <v>2.8580000000000001</v>
      </c>
      <c r="X45">
        <v>0.17699999999999999</v>
      </c>
      <c r="Z45">
        <v>-1E-3</v>
      </c>
      <c r="AA45">
        <v>47.234000000000002</v>
      </c>
      <c r="AB45">
        <v>0.27600000000000002</v>
      </c>
      <c r="AC45">
        <v>-1E-3</v>
      </c>
      <c r="AD45">
        <v>98.900999999999996</v>
      </c>
    </row>
    <row r="46" spans="1:30" x14ac:dyDescent="0.3">
      <c r="A46" t="s">
        <v>178</v>
      </c>
      <c r="B46" t="s">
        <v>179</v>
      </c>
      <c r="C46" s="1" t="str">
        <f t="shared" si="6"/>
        <v>31:0002</v>
      </c>
      <c r="D46" s="1" t="str">
        <f t="shared" si="7"/>
        <v>31:0001</v>
      </c>
      <c r="E46" t="s">
        <v>73</v>
      </c>
      <c r="F46" t="s">
        <v>180</v>
      </c>
      <c r="H46">
        <v>68.537642399999996</v>
      </c>
      <c r="I46">
        <v>-92.092028600000006</v>
      </c>
      <c r="J46" s="1" t="str">
        <f t="shared" si="9"/>
        <v>Esker</v>
      </c>
      <c r="K46" s="1" t="str">
        <f>HYPERLINK("https://geochem.nrcan.gc.ca/cdogs/content/kwd/kwd080043_e.htm", "Grain Mount: 0.25 – 0.50 mm")</f>
        <v>Grain Mount: 0.25 – 0.50 mm</v>
      </c>
      <c r="L46" t="s">
        <v>110</v>
      </c>
      <c r="M46" s="1" t="str">
        <f t="shared" si="8"/>
        <v>Ilm</v>
      </c>
      <c r="N46">
        <v>-1E-3</v>
      </c>
      <c r="P46">
        <v>2E-3</v>
      </c>
      <c r="R46">
        <v>8.0000000000000002E-3</v>
      </c>
      <c r="S46">
        <v>48.523000000000003</v>
      </c>
      <c r="U46">
        <v>5.0999999999999997E-2</v>
      </c>
      <c r="V46">
        <v>2.1840000000000002</v>
      </c>
      <c r="X46">
        <v>0.308</v>
      </c>
      <c r="Z46">
        <v>-1E-3</v>
      </c>
      <c r="AA46">
        <v>47.898000000000003</v>
      </c>
      <c r="AB46">
        <v>0.22600000000000001</v>
      </c>
      <c r="AC46">
        <v>-1E-3</v>
      </c>
      <c r="AD46">
        <v>99.204999999999998</v>
      </c>
    </row>
    <row r="47" spans="1:30" x14ac:dyDescent="0.3">
      <c r="A47" t="s">
        <v>181</v>
      </c>
      <c r="B47" t="s">
        <v>182</v>
      </c>
      <c r="C47" s="1" t="str">
        <f t="shared" si="6"/>
        <v>31:0002</v>
      </c>
      <c r="D47" s="1" t="str">
        <f t="shared" si="7"/>
        <v>31:0001</v>
      </c>
      <c r="E47" t="s">
        <v>73</v>
      </c>
      <c r="F47" t="s">
        <v>183</v>
      </c>
      <c r="H47">
        <v>68.537642399999996</v>
      </c>
      <c r="I47">
        <v>-92.092028600000006</v>
      </c>
      <c r="J47" s="1" t="str">
        <f t="shared" si="9"/>
        <v>Esker</v>
      </c>
      <c r="K47" s="1" t="str">
        <f>HYPERLINK("https://geochem.nrcan.gc.ca/cdogs/content/kwd/kwd080044_e.htm", "Grain Mount: 0.50 – 1.00 mm")</f>
        <v>Grain Mount: 0.50 – 1.00 mm</v>
      </c>
      <c r="L47" t="s">
        <v>110</v>
      </c>
      <c r="M47" s="1" t="str">
        <f t="shared" si="8"/>
        <v>Ilm</v>
      </c>
      <c r="N47">
        <v>-1E-3</v>
      </c>
      <c r="P47">
        <v>-1E-3</v>
      </c>
      <c r="R47">
        <v>-1E-3</v>
      </c>
      <c r="S47">
        <v>49.411000000000001</v>
      </c>
      <c r="U47">
        <v>-1E-3</v>
      </c>
      <c r="V47">
        <v>2.7730000000000001</v>
      </c>
      <c r="X47">
        <v>0.29799999999999999</v>
      </c>
      <c r="Z47">
        <v>-1E-3</v>
      </c>
      <c r="AA47">
        <v>46.527000000000001</v>
      </c>
      <c r="AB47">
        <v>0.26100000000000001</v>
      </c>
      <c r="AC47">
        <v>-1E-3</v>
      </c>
      <c r="AD47">
        <v>99.272999999999996</v>
      </c>
    </row>
    <row r="48" spans="1:30" x14ac:dyDescent="0.3">
      <c r="A48" t="s">
        <v>184</v>
      </c>
      <c r="B48" t="s">
        <v>185</v>
      </c>
      <c r="C48" s="1" t="str">
        <f t="shared" si="6"/>
        <v>31:0002</v>
      </c>
      <c r="D48" s="1" t="str">
        <f t="shared" si="7"/>
        <v>31:0001</v>
      </c>
      <c r="E48" t="s">
        <v>73</v>
      </c>
      <c r="F48" t="s">
        <v>186</v>
      </c>
      <c r="H48">
        <v>68.537642399999996</v>
      </c>
      <c r="I48">
        <v>-92.092028600000006</v>
      </c>
      <c r="J48" s="1" t="str">
        <f t="shared" si="9"/>
        <v>Esker</v>
      </c>
      <c r="K48" s="1" t="str">
        <f t="shared" ref="K48:K57" si="10">HYPERLINK("https://geochem.nrcan.gc.ca/cdogs/content/kwd/kwd080043_e.htm", "Grain Mount: 0.25 – 0.50 mm")</f>
        <v>Grain Mount: 0.25 – 0.50 mm</v>
      </c>
      <c r="L48" t="s">
        <v>110</v>
      </c>
      <c r="M48" s="1" t="str">
        <f t="shared" si="8"/>
        <v>Ilm</v>
      </c>
      <c r="N48">
        <v>-1E-3</v>
      </c>
      <c r="P48">
        <v>2E-3</v>
      </c>
      <c r="R48">
        <v>2.7E-2</v>
      </c>
      <c r="S48">
        <v>49.453000000000003</v>
      </c>
      <c r="U48">
        <v>2.3E-2</v>
      </c>
      <c r="V48">
        <v>1.7230000000000001</v>
      </c>
      <c r="X48">
        <v>0.21</v>
      </c>
      <c r="Z48">
        <v>-1E-3</v>
      </c>
      <c r="AA48">
        <v>47.209000000000003</v>
      </c>
      <c r="AB48">
        <v>0.27500000000000002</v>
      </c>
      <c r="AC48">
        <v>2.4E-2</v>
      </c>
      <c r="AD48">
        <v>98.950999999999993</v>
      </c>
    </row>
    <row r="49" spans="1:30" x14ac:dyDescent="0.3">
      <c r="A49" t="s">
        <v>187</v>
      </c>
      <c r="B49" t="s">
        <v>188</v>
      </c>
      <c r="C49" s="1" t="str">
        <f t="shared" si="6"/>
        <v>31:0002</v>
      </c>
      <c r="D49" s="1" t="str">
        <f t="shared" si="7"/>
        <v>31:0001</v>
      </c>
      <c r="E49" t="s">
        <v>73</v>
      </c>
      <c r="F49" t="s">
        <v>189</v>
      </c>
      <c r="H49">
        <v>68.537642399999996</v>
      </c>
      <c r="I49">
        <v>-92.092028600000006</v>
      </c>
      <c r="J49" s="1" t="str">
        <f t="shared" si="9"/>
        <v>Esker</v>
      </c>
      <c r="K49" s="1" t="str">
        <f t="shared" si="10"/>
        <v>Grain Mount: 0.25 – 0.50 mm</v>
      </c>
      <c r="L49" t="s">
        <v>110</v>
      </c>
      <c r="M49" s="1" t="str">
        <f t="shared" si="8"/>
        <v>Ilm</v>
      </c>
      <c r="N49">
        <v>-1E-3</v>
      </c>
      <c r="P49">
        <v>-1E-3</v>
      </c>
      <c r="R49">
        <v>2E-3</v>
      </c>
      <c r="S49">
        <v>46.186999999999998</v>
      </c>
      <c r="U49">
        <v>3.9E-2</v>
      </c>
      <c r="V49">
        <v>3.847</v>
      </c>
      <c r="X49">
        <v>0.14099999999999999</v>
      </c>
      <c r="Z49">
        <v>-1E-3</v>
      </c>
      <c r="AA49">
        <v>48.726999999999997</v>
      </c>
      <c r="AB49">
        <v>0.26400000000000001</v>
      </c>
      <c r="AC49">
        <v>2.3E-2</v>
      </c>
      <c r="AD49">
        <v>99.234999999999999</v>
      </c>
    </row>
    <row r="50" spans="1:30" x14ac:dyDescent="0.3">
      <c r="A50" t="s">
        <v>190</v>
      </c>
      <c r="B50" t="s">
        <v>191</v>
      </c>
      <c r="C50" s="1" t="str">
        <f t="shared" si="6"/>
        <v>31:0002</v>
      </c>
      <c r="D50" s="1" t="str">
        <f t="shared" si="7"/>
        <v>31:0001</v>
      </c>
      <c r="E50" t="s">
        <v>192</v>
      </c>
      <c r="F50" t="s">
        <v>193</v>
      </c>
      <c r="H50">
        <v>68.101027099999996</v>
      </c>
      <c r="I50">
        <v>-92.1865253</v>
      </c>
      <c r="J50" s="1" t="str">
        <f t="shared" si="9"/>
        <v>Esker</v>
      </c>
      <c r="K50" s="1" t="str">
        <f t="shared" si="10"/>
        <v>Grain Mount: 0.25 – 0.50 mm</v>
      </c>
      <c r="L50" t="s">
        <v>110</v>
      </c>
      <c r="M50" s="1" t="str">
        <f t="shared" si="8"/>
        <v>Ilm</v>
      </c>
      <c r="N50">
        <v>-1E-3</v>
      </c>
      <c r="P50">
        <v>-1E-3</v>
      </c>
      <c r="R50">
        <v>0.02</v>
      </c>
      <c r="S50">
        <v>48.534999999999997</v>
      </c>
      <c r="U50">
        <v>2.8000000000000001E-2</v>
      </c>
      <c r="V50">
        <v>0.39800000000000002</v>
      </c>
      <c r="X50">
        <v>0.107</v>
      </c>
      <c r="Z50">
        <v>-1E-3</v>
      </c>
      <c r="AA50">
        <v>49.585999999999999</v>
      </c>
      <c r="AB50">
        <v>0.33900000000000002</v>
      </c>
      <c r="AC50">
        <v>3.2000000000000001E-2</v>
      </c>
      <c r="AD50">
        <v>99.048000000000002</v>
      </c>
    </row>
    <row r="51" spans="1:30" x14ac:dyDescent="0.3">
      <c r="A51" t="s">
        <v>194</v>
      </c>
      <c r="B51" t="s">
        <v>195</v>
      </c>
      <c r="C51" s="1" t="str">
        <f t="shared" si="6"/>
        <v>31:0002</v>
      </c>
      <c r="D51" s="1" t="str">
        <f t="shared" si="7"/>
        <v>31:0001</v>
      </c>
      <c r="E51" t="s">
        <v>192</v>
      </c>
      <c r="F51" t="s">
        <v>196</v>
      </c>
      <c r="H51">
        <v>68.101027099999996</v>
      </c>
      <c r="I51">
        <v>-92.1865253</v>
      </c>
      <c r="J51" s="1" t="str">
        <f t="shared" si="9"/>
        <v>Esker</v>
      </c>
      <c r="K51" s="1" t="str">
        <f t="shared" si="10"/>
        <v>Grain Mount: 0.25 – 0.50 mm</v>
      </c>
      <c r="L51" t="s">
        <v>110</v>
      </c>
      <c r="M51" s="1" t="str">
        <f t="shared" si="8"/>
        <v>Ilm</v>
      </c>
      <c r="N51">
        <v>-1E-3</v>
      </c>
      <c r="P51">
        <v>2E-3</v>
      </c>
      <c r="R51">
        <v>-1E-3</v>
      </c>
      <c r="S51">
        <v>44.905000000000001</v>
      </c>
      <c r="U51">
        <v>-1E-3</v>
      </c>
      <c r="V51">
        <v>4.0019999999999998</v>
      </c>
      <c r="X51">
        <v>0.155</v>
      </c>
      <c r="Z51">
        <v>-1E-3</v>
      </c>
      <c r="AA51">
        <v>49.816000000000003</v>
      </c>
      <c r="AB51">
        <v>0.251</v>
      </c>
      <c r="AC51">
        <v>7.0000000000000007E-2</v>
      </c>
      <c r="AD51">
        <v>99.206000000000003</v>
      </c>
    </row>
    <row r="52" spans="1:30" x14ac:dyDescent="0.3">
      <c r="A52" t="s">
        <v>197</v>
      </c>
      <c r="B52" t="s">
        <v>198</v>
      </c>
      <c r="C52" s="1" t="str">
        <f t="shared" si="6"/>
        <v>31:0002</v>
      </c>
      <c r="D52" s="1" t="str">
        <f t="shared" si="7"/>
        <v>31:0001</v>
      </c>
      <c r="E52" t="s">
        <v>192</v>
      </c>
      <c r="F52" t="s">
        <v>199</v>
      </c>
      <c r="H52">
        <v>68.101027099999996</v>
      </c>
      <c r="I52">
        <v>-92.1865253</v>
      </c>
      <c r="J52" s="1" t="str">
        <f t="shared" si="9"/>
        <v>Esker</v>
      </c>
      <c r="K52" s="1" t="str">
        <f t="shared" si="10"/>
        <v>Grain Mount: 0.25 – 0.50 mm</v>
      </c>
      <c r="L52" t="s">
        <v>110</v>
      </c>
      <c r="M52" s="1" t="str">
        <f t="shared" si="8"/>
        <v>Ilm</v>
      </c>
      <c r="N52">
        <v>-1E-3</v>
      </c>
      <c r="P52">
        <v>-1E-3</v>
      </c>
      <c r="R52">
        <v>1.7000000000000001E-2</v>
      </c>
      <c r="S52">
        <v>47.869</v>
      </c>
      <c r="U52">
        <v>0.25800000000000001</v>
      </c>
      <c r="V52">
        <v>0.34699999999999998</v>
      </c>
      <c r="X52">
        <v>4.2000000000000003E-2</v>
      </c>
      <c r="Z52">
        <v>-1E-3</v>
      </c>
      <c r="AA52">
        <v>50.351999999999997</v>
      </c>
      <c r="AB52">
        <v>0.39700000000000002</v>
      </c>
      <c r="AC52">
        <v>1.7999999999999999E-2</v>
      </c>
      <c r="AD52">
        <v>99.304000000000002</v>
      </c>
    </row>
    <row r="53" spans="1:30" x14ac:dyDescent="0.3">
      <c r="A53" t="s">
        <v>200</v>
      </c>
      <c r="B53" t="s">
        <v>201</v>
      </c>
      <c r="C53" s="1" t="str">
        <f t="shared" si="6"/>
        <v>31:0002</v>
      </c>
      <c r="D53" s="1" t="str">
        <f t="shared" si="7"/>
        <v>31:0001</v>
      </c>
      <c r="E53" t="s">
        <v>192</v>
      </c>
      <c r="F53" t="s">
        <v>202</v>
      </c>
      <c r="H53">
        <v>68.101027099999996</v>
      </c>
      <c r="I53">
        <v>-92.1865253</v>
      </c>
      <c r="J53" s="1" t="str">
        <f t="shared" si="9"/>
        <v>Esker</v>
      </c>
      <c r="K53" s="1" t="str">
        <f t="shared" si="10"/>
        <v>Grain Mount: 0.25 – 0.50 mm</v>
      </c>
      <c r="L53" t="s">
        <v>110</v>
      </c>
      <c r="M53" s="1" t="str">
        <f t="shared" si="8"/>
        <v>Ilm</v>
      </c>
      <c r="N53">
        <v>-1E-3</v>
      </c>
      <c r="P53">
        <v>5.0000000000000001E-3</v>
      </c>
      <c r="R53">
        <v>0.01</v>
      </c>
      <c r="S53">
        <v>45.758000000000003</v>
      </c>
      <c r="U53">
        <v>0.106</v>
      </c>
      <c r="V53">
        <v>1.4870000000000001</v>
      </c>
      <c r="X53">
        <v>8.4000000000000005E-2</v>
      </c>
      <c r="Z53">
        <v>-1E-3</v>
      </c>
      <c r="AA53">
        <v>52</v>
      </c>
      <c r="AB53">
        <v>0.28799999999999998</v>
      </c>
      <c r="AC53">
        <v>8.2000000000000003E-2</v>
      </c>
      <c r="AD53">
        <v>99.822999999999993</v>
      </c>
    </row>
    <row r="54" spans="1:30" x14ac:dyDescent="0.3">
      <c r="A54" t="s">
        <v>203</v>
      </c>
      <c r="B54" t="s">
        <v>204</v>
      </c>
      <c r="C54" s="1" t="str">
        <f t="shared" si="6"/>
        <v>31:0002</v>
      </c>
      <c r="D54" s="1" t="str">
        <f t="shared" si="7"/>
        <v>31:0001</v>
      </c>
      <c r="E54" t="s">
        <v>192</v>
      </c>
      <c r="F54" t="s">
        <v>205</v>
      </c>
      <c r="H54">
        <v>68.101027099999996</v>
      </c>
      <c r="I54">
        <v>-92.1865253</v>
      </c>
      <c r="J54" s="1" t="str">
        <f t="shared" si="9"/>
        <v>Esker</v>
      </c>
      <c r="K54" s="1" t="str">
        <f t="shared" si="10"/>
        <v>Grain Mount: 0.25 – 0.50 mm</v>
      </c>
      <c r="L54" t="s">
        <v>110</v>
      </c>
      <c r="M54" s="1" t="str">
        <f t="shared" si="8"/>
        <v>Ilm</v>
      </c>
      <c r="N54">
        <v>-1E-3</v>
      </c>
      <c r="P54">
        <v>8.9999999999999993E-3</v>
      </c>
      <c r="R54">
        <v>5.0000000000000001E-3</v>
      </c>
      <c r="S54">
        <v>47.356999999999999</v>
      </c>
      <c r="U54">
        <v>1E-3</v>
      </c>
      <c r="V54">
        <v>0.504</v>
      </c>
      <c r="X54">
        <v>0.19700000000000001</v>
      </c>
      <c r="Z54">
        <v>-1E-3</v>
      </c>
      <c r="AA54">
        <v>50.639000000000003</v>
      </c>
      <c r="AB54">
        <v>0.314</v>
      </c>
      <c r="AC54">
        <v>6.9000000000000006E-2</v>
      </c>
      <c r="AD54">
        <v>99.100999999999999</v>
      </c>
    </row>
    <row r="55" spans="1:30" x14ac:dyDescent="0.3">
      <c r="A55" t="s">
        <v>206</v>
      </c>
      <c r="B55" t="s">
        <v>207</v>
      </c>
      <c r="C55" s="1" t="str">
        <f t="shared" si="6"/>
        <v>31:0002</v>
      </c>
      <c r="D55" s="1" t="str">
        <f t="shared" si="7"/>
        <v>31:0001</v>
      </c>
      <c r="E55" t="s">
        <v>192</v>
      </c>
      <c r="F55" t="s">
        <v>208</v>
      </c>
      <c r="H55">
        <v>68.101027099999996</v>
      </c>
      <c r="I55">
        <v>-92.1865253</v>
      </c>
      <c r="J55" s="1" t="str">
        <f t="shared" si="9"/>
        <v>Esker</v>
      </c>
      <c r="K55" s="1" t="str">
        <f t="shared" si="10"/>
        <v>Grain Mount: 0.25 – 0.50 mm</v>
      </c>
      <c r="L55" t="s">
        <v>110</v>
      </c>
      <c r="M55" s="1" t="str">
        <f t="shared" si="8"/>
        <v>Ilm</v>
      </c>
      <c r="N55">
        <v>-1E-3</v>
      </c>
      <c r="P55">
        <v>-1E-3</v>
      </c>
      <c r="R55">
        <v>7.0000000000000001E-3</v>
      </c>
      <c r="S55">
        <v>46.448999999999998</v>
      </c>
      <c r="U55">
        <v>-1E-3</v>
      </c>
      <c r="V55">
        <v>2.262</v>
      </c>
      <c r="X55">
        <v>0.02</v>
      </c>
      <c r="Z55">
        <v>-1E-3</v>
      </c>
      <c r="AA55">
        <v>49.835000000000001</v>
      </c>
      <c r="AB55">
        <v>0.23799999999999999</v>
      </c>
      <c r="AC55">
        <v>6.0000000000000001E-3</v>
      </c>
      <c r="AD55">
        <v>98.819000000000003</v>
      </c>
    </row>
    <row r="56" spans="1:30" x14ac:dyDescent="0.3">
      <c r="A56" t="s">
        <v>209</v>
      </c>
      <c r="B56" t="s">
        <v>210</v>
      </c>
      <c r="C56" s="1" t="str">
        <f t="shared" si="6"/>
        <v>31:0002</v>
      </c>
      <c r="D56" s="1" t="str">
        <f t="shared" si="7"/>
        <v>31:0001</v>
      </c>
      <c r="E56" t="s">
        <v>192</v>
      </c>
      <c r="F56" t="s">
        <v>211</v>
      </c>
      <c r="H56">
        <v>68.101027099999996</v>
      </c>
      <c r="I56">
        <v>-92.1865253</v>
      </c>
      <c r="J56" s="1" t="str">
        <f t="shared" si="9"/>
        <v>Esker</v>
      </c>
      <c r="K56" s="1" t="str">
        <f t="shared" si="10"/>
        <v>Grain Mount: 0.25 – 0.50 mm</v>
      </c>
      <c r="L56" t="s">
        <v>110</v>
      </c>
      <c r="M56" s="1" t="str">
        <f t="shared" si="8"/>
        <v>Ilm</v>
      </c>
      <c r="N56">
        <v>-1E-3</v>
      </c>
      <c r="P56">
        <v>-1E-3</v>
      </c>
      <c r="R56">
        <v>1.4E-2</v>
      </c>
      <c r="S56">
        <v>47.235999999999997</v>
      </c>
      <c r="U56">
        <v>3.0000000000000001E-3</v>
      </c>
      <c r="V56">
        <v>1.958</v>
      </c>
      <c r="X56">
        <v>0.111</v>
      </c>
      <c r="Z56">
        <v>-1E-3</v>
      </c>
      <c r="AA56">
        <v>49.716000000000001</v>
      </c>
      <c r="AB56">
        <v>0.21299999999999999</v>
      </c>
      <c r="AC56">
        <v>4.9000000000000002E-2</v>
      </c>
      <c r="AD56">
        <v>99.305000000000007</v>
      </c>
    </row>
    <row r="57" spans="1:30" x14ac:dyDescent="0.3">
      <c r="A57" t="s">
        <v>212</v>
      </c>
      <c r="B57" t="s">
        <v>213</v>
      </c>
      <c r="C57" s="1" t="str">
        <f t="shared" si="6"/>
        <v>31:0002</v>
      </c>
      <c r="D57" s="1" t="str">
        <f t="shared" si="7"/>
        <v>31:0001</v>
      </c>
      <c r="E57" t="s">
        <v>192</v>
      </c>
      <c r="F57" t="s">
        <v>214</v>
      </c>
      <c r="H57">
        <v>68.101027099999996</v>
      </c>
      <c r="I57">
        <v>-92.1865253</v>
      </c>
      <c r="J57" s="1" t="str">
        <f t="shared" si="9"/>
        <v>Esker</v>
      </c>
      <c r="K57" s="1" t="str">
        <f t="shared" si="10"/>
        <v>Grain Mount: 0.25 – 0.50 mm</v>
      </c>
      <c r="L57" t="s">
        <v>110</v>
      </c>
      <c r="M57" s="1" t="str">
        <f t="shared" si="8"/>
        <v>Ilm</v>
      </c>
      <c r="N57">
        <v>-1E-3</v>
      </c>
      <c r="P57">
        <v>2E-3</v>
      </c>
      <c r="R57">
        <v>4.0000000000000001E-3</v>
      </c>
      <c r="S57">
        <v>47.033000000000001</v>
      </c>
      <c r="U57">
        <v>4.0000000000000001E-3</v>
      </c>
      <c r="V57">
        <v>1.9570000000000001</v>
      </c>
      <c r="X57">
        <v>5.3999999999999999E-2</v>
      </c>
      <c r="Z57">
        <v>-1E-3</v>
      </c>
      <c r="AA57">
        <v>49.622999999999998</v>
      </c>
      <c r="AB57">
        <v>0.24099999999999999</v>
      </c>
      <c r="AC57">
        <v>3.2000000000000001E-2</v>
      </c>
      <c r="AD57">
        <v>98.953999999999994</v>
      </c>
    </row>
    <row r="58" spans="1:30" x14ac:dyDescent="0.3">
      <c r="A58" t="s">
        <v>215</v>
      </c>
      <c r="B58" t="s">
        <v>216</v>
      </c>
      <c r="C58" s="1" t="str">
        <f t="shared" si="6"/>
        <v>31:0002</v>
      </c>
      <c r="D58" s="1" t="str">
        <f t="shared" si="7"/>
        <v>31:0001</v>
      </c>
      <c r="E58" t="s">
        <v>192</v>
      </c>
      <c r="F58" t="s">
        <v>217</v>
      </c>
      <c r="H58">
        <v>68.101027099999996</v>
      </c>
      <c r="I58">
        <v>-92.1865253</v>
      </c>
      <c r="J58" s="1" t="str">
        <f t="shared" si="9"/>
        <v>Esker</v>
      </c>
      <c r="K58" s="1" t="str">
        <f>HYPERLINK("https://geochem.nrcan.gc.ca/cdogs/content/kwd/kwd080044_e.htm", "Grain Mount: 0.50 – 1.00 mm")</f>
        <v>Grain Mount: 0.50 – 1.00 mm</v>
      </c>
      <c r="L58" t="s">
        <v>110</v>
      </c>
      <c r="M58" s="1" t="str">
        <f t="shared" si="8"/>
        <v>Ilm</v>
      </c>
      <c r="N58">
        <v>-1E-3</v>
      </c>
      <c r="P58">
        <v>2E-3</v>
      </c>
      <c r="R58">
        <v>-1E-3</v>
      </c>
      <c r="S58">
        <v>46.893000000000001</v>
      </c>
      <c r="U58">
        <v>5.6000000000000001E-2</v>
      </c>
      <c r="V58">
        <v>1.093</v>
      </c>
      <c r="X58">
        <v>3.1E-2</v>
      </c>
      <c r="Z58">
        <v>-1E-3</v>
      </c>
      <c r="AA58">
        <v>52.28</v>
      </c>
      <c r="AB58">
        <v>0.22500000000000001</v>
      </c>
      <c r="AC58">
        <v>-1E-3</v>
      </c>
      <c r="AD58">
        <v>100.583</v>
      </c>
    </row>
    <row r="59" spans="1:30" x14ac:dyDescent="0.3">
      <c r="A59" t="s">
        <v>218</v>
      </c>
      <c r="B59" t="s">
        <v>219</v>
      </c>
      <c r="C59" s="1" t="str">
        <f t="shared" si="6"/>
        <v>31:0002</v>
      </c>
      <c r="D59" s="1" t="str">
        <f t="shared" si="7"/>
        <v>31:0001</v>
      </c>
      <c r="E59" t="s">
        <v>192</v>
      </c>
      <c r="F59" t="s">
        <v>220</v>
      </c>
      <c r="H59">
        <v>68.101027099999996</v>
      </c>
      <c r="I59">
        <v>-92.1865253</v>
      </c>
      <c r="J59" s="1" t="str">
        <f t="shared" si="9"/>
        <v>Esker</v>
      </c>
      <c r="K59" s="1" t="str">
        <f>HYPERLINK("https://geochem.nrcan.gc.ca/cdogs/content/kwd/kwd080043_e.htm", "Grain Mount: 0.25 – 0.50 mm")</f>
        <v>Grain Mount: 0.25 – 0.50 mm</v>
      </c>
      <c r="L59" t="s">
        <v>110</v>
      </c>
      <c r="M59" s="1" t="str">
        <f t="shared" si="8"/>
        <v>Ilm</v>
      </c>
      <c r="N59">
        <v>-1E-3</v>
      </c>
      <c r="P59">
        <v>-1E-3</v>
      </c>
      <c r="R59">
        <v>8.0000000000000002E-3</v>
      </c>
      <c r="S59">
        <v>44.728999999999999</v>
      </c>
      <c r="U59">
        <v>8.6999999999999994E-2</v>
      </c>
      <c r="V59">
        <v>2.976</v>
      </c>
      <c r="X59">
        <v>0.115</v>
      </c>
      <c r="Z59">
        <v>-1E-3</v>
      </c>
      <c r="AA59">
        <v>51.481000000000002</v>
      </c>
      <c r="AB59">
        <v>0.27800000000000002</v>
      </c>
      <c r="AC59">
        <v>2.4E-2</v>
      </c>
      <c r="AD59">
        <v>99.701999999999998</v>
      </c>
    </row>
    <row r="60" spans="1:30" x14ac:dyDescent="0.3">
      <c r="A60" t="s">
        <v>221</v>
      </c>
      <c r="B60" t="s">
        <v>222</v>
      </c>
      <c r="C60" s="1" t="str">
        <f t="shared" si="6"/>
        <v>31:0002</v>
      </c>
      <c r="D60" s="1" t="str">
        <f t="shared" si="7"/>
        <v>31:0001</v>
      </c>
      <c r="E60" t="s">
        <v>223</v>
      </c>
      <c r="F60" t="s">
        <v>224</v>
      </c>
      <c r="H60">
        <v>68.647319800000005</v>
      </c>
      <c r="I60">
        <v>-90.538192899999999</v>
      </c>
      <c r="J60" s="1" t="str">
        <f t="shared" si="9"/>
        <v>Esker</v>
      </c>
      <c r="K60" s="1" t="str">
        <f>HYPERLINK("https://geochem.nrcan.gc.ca/cdogs/content/kwd/kwd080043_e.htm", "Grain Mount: 0.25 – 0.50 mm")</f>
        <v>Grain Mount: 0.25 – 0.50 mm</v>
      </c>
      <c r="L60" t="s">
        <v>110</v>
      </c>
      <c r="M60" s="1" t="str">
        <f t="shared" si="8"/>
        <v>Ilm</v>
      </c>
      <c r="N60">
        <v>-1E-3</v>
      </c>
      <c r="P60">
        <v>8.9999999999999993E-3</v>
      </c>
      <c r="R60">
        <v>1E-3</v>
      </c>
      <c r="S60">
        <v>46.54</v>
      </c>
      <c r="U60">
        <v>-1E-3</v>
      </c>
      <c r="V60">
        <v>2.2200000000000002</v>
      </c>
      <c r="X60">
        <v>0.26400000000000001</v>
      </c>
      <c r="Z60">
        <v>-1E-3</v>
      </c>
      <c r="AA60">
        <v>50.088000000000001</v>
      </c>
      <c r="AB60">
        <v>0.23799999999999999</v>
      </c>
      <c r="AC60">
        <v>0.154</v>
      </c>
      <c r="AD60">
        <v>99.519000000000005</v>
      </c>
    </row>
    <row r="61" spans="1:30" x14ac:dyDescent="0.3">
      <c r="A61" t="s">
        <v>225</v>
      </c>
      <c r="B61" t="s">
        <v>226</v>
      </c>
      <c r="C61" s="1" t="str">
        <f t="shared" si="6"/>
        <v>31:0002</v>
      </c>
      <c r="D61" s="1" t="str">
        <f t="shared" si="7"/>
        <v>31:0001</v>
      </c>
      <c r="E61" t="s">
        <v>223</v>
      </c>
      <c r="F61" t="s">
        <v>227</v>
      </c>
      <c r="H61">
        <v>68.647319800000005</v>
      </c>
      <c r="I61">
        <v>-90.538192899999999</v>
      </c>
      <c r="J61" s="1" t="str">
        <f t="shared" si="9"/>
        <v>Esker</v>
      </c>
      <c r="K61" s="1" t="str">
        <f>HYPERLINK("https://geochem.nrcan.gc.ca/cdogs/content/kwd/kwd080044_e.htm", "Grain Mount: 0.50 – 1.00 mm")</f>
        <v>Grain Mount: 0.50 – 1.00 mm</v>
      </c>
      <c r="L61" t="s">
        <v>110</v>
      </c>
      <c r="M61" s="1" t="str">
        <f t="shared" si="8"/>
        <v>Ilm</v>
      </c>
      <c r="N61">
        <v>-1E-3</v>
      </c>
      <c r="P61">
        <v>2E-3</v>
      </c>
      <c r="R61">
        <v>7.0000000000000001E-3</v>
      </c>
      <c r="S61">
        <v>45.012</v>
      </c>
      <c r="U61">
        <v>-1E-3</v>
      </c>
      <c r="V61">
        <v>2.621</v>
      </c>
      <c r="X61">
        <v>0.105</v>
      </c>
      <c r="Z61">
        <v>-1E-3</v>
      </c>
      <c r="AA61">
        <v>51.914999999999999</v>
      </c>
      <c r="AB61">
        <v>0.22800000000000001</v>
      </c>
      <c r="AC61">
        <v>-1E-3</v>
      </c>
      <c r="AD61">
        <v>99.893000000000001</v>
      </c>
    </row>
    <row r="62" spans="1:30" x14ac:dyDescent="0.3">
      <c r="A62" t="s">
        <v>228</v>
      </c>
      <c r="B62" t="s">
        <v>229</v>
      </c>
      <c r="C62" s="1" t="str">
        <f t="shared" si="6"/>
        <v>31:0002</v>
      </c>
      <c r="D62" s="1" t="str">
        <f t="shared" si="7"/>
        <v>31:0001</v>
      </c>
      <c r="E62" t="s">
        <v>44</v>
      </c>
      <c r="F62" t="s">
        <v>230</v>
      </c>
      <c r="H62">
        <v>68.093067700000006</v>
      </c>
      <c r="I62">
        <v>-90.510989300000006</v>
      </c>
      <c r="J62" s="1" t="str">
        <f>HYPERLINK("https://geochem.nrcan.gc.ca/cdogs/content/kwd/kwd020044_e.htm", "Till")</f>
        <v>Till</v>
      </c>
      <c r="K62" s="1" t="str">
        <f>HYPERLINK("https://geochem.nrcan.gc.ca/cdogs/content/kwd/kwd080043_e.htm", "Grain Mount: 0.25 – 0.50 mm")</f>
        <v>Grain Mount: 0.25 – 0.50 mm</v>
      </c>
      <c r="L62" t="s">
        <v>110</v>
      </c>
      <c r="M62" s="1" t="str">
        <f>HYPERLINK("https://geochem.nrcan.gc.ca/cdogs/content/kwd/kwd030523_e.htm", "Prp")</f>
        <v>Prp</v>
      </c>
      <c r="N62">
        <v>21.056999999999999</v>
      </c>
      <c r="O62">
        <v>-1E-3</v>
      </c>
      <c r="P62">
        <v>5.56</v>
      </c>
      <c r="R62">
        <v>3.81</v>
      </c>
      <c r="S62">
        <v>9.3160000000000007</v>
      </c>
      <c r="T62">
        <v>7.0000000000000001E-3</v>
      </c>
      <c r="U62">
        <v>18.780999999999999</v>
      </c>
      <c r="V62">
        <v>0.436</v>
      </c>
      <c r="W62">
        <v>-1E-3</v>
      </c>
      <c r="Y62">
        <v>3.5000000000000003E-2</v>
      </c>
      <c r="Z62">
        <v>40.476999999999997</v>
      </c>
      <c r="AA62">
        <v>9.0999999999999998E-2</v>
      </c>
      <c r="AD62">
        <v>99.573999999999998</v>
      </c>
    </row>
    <row r="63" spans="1:30" x14ac:dyDescent="0.3">
      <c r="A63" t="s">
        <v>231</v>
      </c>
      <c r="B63" t="s">
        <v>232</v>
      </c>
      <c r="C63" s="1" t="str">
        <f t="shared" si="6"/>
        <v>31:0002</v>
      </c>
      <c r="D63" s="1" t="str">
        <f t="shared" si="7"/>
        <v>31:0001</v>
      </c>
      <c r="E63" t="s">
        <v>44</v>
      </c>
      <c r="F63" t="s">
        <v>233</v>
      </c>
      <c r="H63">
        <v>68.093067700000006</v>
      </c>
      <c r="I63">
        <v>-90.510989300000006</v>
      </c>
      <c r="J63" s="1" t="str">
        <f>HYPERLINK("https://geochem.nrcan.gc.ca/cdogs/content/kwd/kwd020044_e.htm", "Till")</f>
        <v>Till</v>
      </c>
      <c r="K63" s="1" t="str">
        <f>HYPERLINK("https://geochem.nrcan.gc.ca/cdogs/content/kwd/kwd080043_e.htm", "Grain Mount: 0.25 – 0.50 mm")</f>
        <v>Grain Mount: 0.25 – 0.50 mm</v>
      </c>
      <c r="L63" t="s">
        <v>110</v>
      </c>
      <c r="M63" s="1" t="str">
        <f>HYPERLINK("https://geochem.nrcan.gc.ca/cdogs/content/kwd/kwd030120_e.htm", "Ilm")</f>
        <v>Ilm</v>
      </c>
      <c r="N63">
        <v>-1E-3</v>
      </c>
      <c r="P63">
        <v>5.2999999999999999E-2</v>
      </c>
      <c r="R63">
        <v>2.3E-2</v>
      </c>
      <c r="S63">
        <v>47.180999999999997</v>
      </c>
      <c r="U63">
        <v>2.5999999999999999E-2</v>
      </c>
      <c r="V63">
        <v>1.256</v>
      </c>
      <c r="X63">
        <v>4.3999999999999997E-2</v>
      </c>
      <c r="Z63">
        <v>-1E-3</v>
      </c>
      <c r="AA63">
        <v>51.405999999999999</v>
      </c>
      <c r="AB63">
        <v>0.34499999999999997</v>
      </c>
      <c r="AC63">
        <v>-1E-3</v>
      </c>
      <c r="AD63">
        <v>100.337</v>
      </c>
    </row>
    <row r="64" spans="1:30" x14ac:dyDescent="0.3">
      <c r="A64" t="s">
        <v>234</v>
      </c>
      <c r="B64" t="s">
        <v>235</v>
      </c>
      <c r="C64" s="1" t="str">
        <f t="shared" si="6"/>
        <v>31:0002</v>
      </c>
      <c r="D64" s="1" t="str">
        <f t="shared" si="7"/>
        <v>31:0001</v>
      </c>
      <c r="E64" t="s">
        <v>44</v>
      </c>
      <c r="F64" t="s">
        <v>236</v>
      </c>
      <c r="H64">
        <v>68.093067700000006</v>
      </c>
      <c r="I64">
        <v>-90.510989300000006</v>
      </c>
      <c r="J64" s="1" t="str">
        <f>HYPERLINK("https://geochem.nrcan.gc.ca/cdogs/content/kwd/kwd020044_e.htm", "Till")</f>
        <v>Till</v>
      </c>
      <c r="K64" s="1" t="str">
        <f>HYPERLINK("https://geochem.nrcan.gc.ca/cdogs/content/kwd/kwd080043_e.htm", "Grain Mount: 0.25 – 0.50 mm")</f>
        <v>Grain Mount: 0.25 – 0.50 mm</v>
      </c>
      <c r="L64" t="s">
        <v>110</v>
      </c>
      <c r="M64" s="1" t="str">
        <f>HYPERLINK("https://geochem.nrcan.gc.ca/cdogs/content/kwd/kwd030536_e.htm", "Lcx")</f>
        <v>Lcx</v>
      </c>
      <c r="N64">
        <v>-1E-3</v>
      </c>
      <c r="P64">
        <v>0.113</v>
      </c>
      <c r="R64">
        <v>0.187</v>
      </c>
      <c r="S64">
        <v>42.057000000000002</v>
      </c>
      <c r="U64">
        <v>-1E-3</v>
      </c>
      <c r="V64">
        <v>1.8640000000000001</v>
      </c>
      <c r="X64">
        <v>0.35299999999999998</v>
      </c>
      <c r="Z64">
        <v>-1E-3</v>
      </c>
      <c r="AA64">
        <v>51.616</v>
      </c>
      <c r="AB64">
        <v>0.23599999999999999</v>
      </c>
      <c r="AC64">
        <v>-1E-3</v>
      </c>
      <c r="AD64">
        <v>96.429000000000002</v>
      </c>
    </row>
    <row r="65" spans="1:30" x14ac:dyDescent="0.3">
      <c r="A65" t="s">
        <v>237</v>
      </c>
      <c r="B65" t="s">
        <v>238</v>
      </c>
      <c r="C65" s="1" t="str">
        <f t="shared" si="6"/>
        <v>31:0002</v>
      </c>
      <c r="D65" s="1" t="str">
        <f t="shared" si="7"/>
        <v>31:0001</v>
      </c>
      <c r="E65" t="s">
        <v>44</v>
      </c>
      <c r="F65" t="s">
        <v>239</v>
      </c>
      <c r="H65">
        <v>68.093067700000006</v>
      </c>
      <c r="I65">
        <v>-90.510989300000006</v>
      </c>
      <c r="J65" s="1" t="str">
        <f>HYPERLINK("https://geochem.nrcan.gc.ca/cdogs/content/kwd/kwd020044_e.htm", "Till")</f>
        <v>Till</v>
      </c>
      <c r="K65" s="1" t="str">
        <f>HYPERLINK("https://geochem.nrcan.gc.ca/cdogs/content/kwd/kwd080043_e.htm", "Grain Mount: 0.25 – 0.50 mm")</f>
        <v>Grain Mount: 0.25 – 0.50 mm</v>
      </c>
      <c r="L65" t="s">
        <v>110</v>
      </c>
      <c r="M65" s="1" t="str">
        <f t="shared" ref="M65:M85" si="11">HYPERLINK("https://geochem.nrcan.gc.ca/cdogs/content/kwd/kwd030120_e.htm", "Ilm")</f>
        <v>Ilm</v>
      </c>
      <c r="N65">
        <v>-1E-3</v>
      </c>
      <c r="P65">
        <v>-1E-3</v>
      </c>
      <c r="R65">
        <v>1.9E-2</v>
      </c>
      <c r="S65">
        <v>46.494</v>
      </c>
      <c r="U65">
        <v>-1E-3</v>
      </c>
      <c r="V65">
        <v>4.3120000000000003</v>
      </c>
      <c r="X65">
        <v>0.127</v>
      </c>
      <c r="Z65">
        <v>-1E-3</v>
      </c>
      <c r="AA65">
        <v>48.874000000000002</v>
      </c>
      <c r="AB65">
        <v>0.26</v>
      </c>
      <c r="AC65">
        <v>-1E-3</v>
      </c>
      <c r="AD65">
        <v>100.08799999999999</v>
      </c>
    </row>
    <row r="66" spans="1:30" x14ac:dyDescent="0.3">
      <c r="A66" t="s">
        <v>240</v>
      </c>
      <c r="B66" t="s">
        <v>241</v>
      </c>
      <c r="C66" s="1" t="str">
        <f t="shared" ref="C66:C97" si="12">HYPERLINK("https://geochem.nrcan.gc.ca/cdogs/content/bdl/bdl310002_e.htm", "31:0002")</f>
        <v>31:0002</v>
      </c>
      <c r="D66" s="1" t="str">
        <f t="shared" ref="D66:D97" si="13">HYPERLINK("https://geochem.nrcan.gc.ca/cdogs/content/svy/svy310001_e.htm", "31:0001")</f>
        <v>31:0001</v>
      </c>
      <c r="E66" t="s">
        <v>44</v>
      </c>
      <c r="F66" t="s">
        <v>242</v>
      </c>
      <c r="H66">
        <v>68.093067700000006</v>
      </c>
      <c r="I66">
        <v>-90.510989300000006</v>
      </c>
      <c r="J66" s="1" t="str">
        <f>HYPERLINK("https://geochem.nrcan.gc.ca/cdogs/content/kwd/kwd020044_e.htm", "Till")</f>
        <v>Till</v>
      </c>
      <c r="K66" s="1" t="str">
        <f>HYPERLINK("https://geochem.nrcan.gc.ca/cdogs/content/kwd/kwd080044_e.htm", "Grain Mount: 0.50 – 1.00 mm")</f>
        <v>Grain Mount: 0.50 – 1.00 mm</v>
      </c>
      <c r="L66" t="s">
        <v>110</v>
      </c>
      <c r="M66" s="1" t="str">
        <f t="shared" si="11"/>
        <v>Ilm</v>
      </c>
      <c r="N66">
        <v>-1E-3</v>
      </c>
      <c r="P66">
        <v>7.0000000000000001E-3</v>
      </c>
      <c r="R66">
        <v>5.0000000000000001E-3</v>
      </c>
      <c r="S66">
        <v>44.28</v>
      </c>
      <c r="U66">
        <v>-1E-3</v>
      </c>
      <c r="V66">
        <v>4.6660000000000004</v>
      </c>
      <c r="X66">
        <v>0.16</v>
      </c>
      <c r="Z66">
        <v>-1E-3</v>
      </c>
      <c r="AA66">
        <v>50.017000000000003</v>
      </c>
      <c r="AB66">
        <v>0.25700000000000001</v>
      </c>
      <c r="AC66">
        <v>8.0000000000000002E-3</v>
      </c>
      <c r="AD66">
        <v>99.403000000000006</v>
      </c>
    </row>
    <row r="67" spans="1:30" x14ac:dyDescent="0.3">
      <c r="A67" t="s">
        <v>243</v>
      </c>
      <c r="B67" t="s">
        <v>244</v>
      </c>
      <c r="C67" s="1" t="str">
        <f t="shared" si="12"/>
        <v>31:0002</v>
      </c>
      <c r="D67" s="1" t="str">
        <f t="shared" si="13"/>
        <v>31:0001</v>
      </c>
      <c r="E67" t="s">
        <v>87</v>
      </c>
      <c r="F67" t="s">
        <v>245</v>
      </c>
      <c r="H67">
        <v>68.251619099999999</v>
      </c>
      <c r="I67">
        <v>-93.374411600000002</v>
      </c>
      <c r="J67" s="1" t="str">
        <f t="shared" ref="J67:J77" si="14">HYPERLINK("https://geochem.nrcan.gc.ca/cdogs/content/kwd/kwd020073_e.htm", "Esker")</f>
        <v>Esker</v>
      </c>
      <c r="K67" s="1" t="str">
        <f t="shared" ref="K67:K96" si="15">HYPERLINK("https://geochem.nrcan.gc.ca/cdogs/content/kwd/kwd080043_e.htm", "Grain Mount: 0.25 – 0.50 mm")</f>
        <v>Grain Mount: 0.25 – 0.50 mm</v>
      </c>
      <c r="L67" t="s">
        <v>110</v>
      </c>
      <c r="M67" s="1" t="str">
        <f t="shared" si="11"/>
        <v>Ilm</v>
      </c>
      <c r="N67">
        <v>-1E-3</v>
      </c>
      <c r="P67">
        <v>7.0000000000000001E-3</v>
      </c>
      <c r="R67">
        <v>-1E-3</v>
      </c>
      <c r="S67">
        <v>46.835999999999999</v>
      </c>
      <c r="U67">
        <v>0.17199999999999999</v>
      </c>
      <c r="V67">
        <v>0.53</v>
      </c>
      <c r="X67">
        <v>0.15</v>
      </c>
      <c r="Z67">
        <v>-1E-3</v>
      </c>
      <c r="AA67">
        <v>51.313000000000002</v>
      </c>
      <c r="AB67">
        <v>0.29799999999999999</v>
      </c>
      <c r="AC67">
        <v>-1E-3</v>
      </c>
      <c r="AD67">
        <v>99.308999999999997</v>
      </c>
    </row>
    <row r="68" spans="1:30" x14ac:dyDescent="0.3">
      <c r="A68" t="s">
        <v>246</v>
      </c>
      <c r="B68" t="s">
        <v>247</v>
      </c>
      <c r="C68" s="1" t="str">
        <f t="shared" si="12"/>
        <v>31:0002</v>
      </c>
      <c r="D68" s="1" t="str">
        <f t="shared" si="13"/>
        <v>31:0001</v>
      </c>
      <c r="E68" t="s">
        <v>87</v>
      </c>
      <c r="F68" t="s">
        <v>248</v>
      </c>
      <c r="H68">
        <v>68.251619099999999</v>
      </c>
      <c r="I68">
        <v>-93.374411600000002</v>
      </c>
      <c r="J68" s="1" t="str">
        <f t="shared" si="14"/>
        <v>Esker</v>
      </c>
      <c r="K68" s="1" t="str">
        <f t="shared" si="15"/>
        <v>Grain Mount: 0.25 – 0.50 mm</v>
      </c>
      <c r="L68" t="s">
        <v>110</v>
      </c>
      <c r="M68" s="1" t="str">
        <f t="shared" si="11"/>
        <v>Ilm</v>
      </c>
      <c r="N68">
        <v>-1E-3</v>
      </c>
      <c r="P68">
        <v>8.9999999999999993E-3</v>
      </c>
      <c r="R68">
        <v>7.0000000000000001E-3</v>
      </c>
      <c r="S68">
        <v>47.207000000000001</v>
      </c>
      <c r="U68">
        <v>0.20200000000000001</v>
      </c>
      <c r="V68">
        <v>1.0940000000000001</v>
      </c>
      <c r="X68">
        <v>0.16300000000000001</v>
      </c>
      <c r="Z68">
        <v>-1E-3</v>
      </c>
      <c r="AA68">
        <v>49.692999999999998</v>
      </c>
      <c r="AB68">
        <v>0.38300000000000001</v>
      </c>
      <c r="AC68">
        <v>5.7000000000000002E-2</v>
      </c>
      <c r="AD68">
        <v>98.819000000000003</v>
      </c>
    </row>
    <row r="69" spans="1:30" x14ac:dyDescent="0.3">
      <c r="A69" t="s">
        <v>249</v>
      </c>
      <c r="B69" t="s">
        <v>250</v>
      </c>
      <c r="C69" s="1" t="str">
        <f t="shared" si="12"/>
        <v>31:0002</v>
      </c>
      <c r="D69" s="1" t="str">
        <f t="shared" si="13"/>
        <v>31:0001</v>
      </c>
      <c r="E69" t="s">
        <v>87</v>
      </c>
      <c r="F69" t="s">
        <v>251</v>
      </c>
      <c r="H69">
        <v>68.251619099999999</v>
      </c>
      <c r="I69">
        <v>-93.374411600000002</v>
      </c>
      <c r="J69" s="1" t="str">
        <f t="shared" si="14"/>
        <v>Esker</v>
      </c>
      <c r="K69" s="1" t="str">
        <f t="shared" si="15"/>
        <v>Grain Mount: 0.25 – 0.50 mm</v>
      </c>
      <c r="L69" t="s">
        <v>110</v>
      </c>
      <c r="M69" s="1" t="str">
        <f t="shared" si="11"/>
        <v>Ilm</v>
      </c>
      <c r="N69">
        <v>-1E-3</v>
      </c>
      <c r="P69">
        <v>-1E-3</v>
      </c>
      <c r="R69">
        <v>5.7000000000000002E-2</v>
      </c>
      <c r="S69">
        <v>45.048999999999999</v>
      </c>
      <c r="U69">
        <v>0.17899999999999999</v>
      </c>
      <c r="V69">
        <v>2.4279999999999999</v>
      </c>
      <c r="X69">
        <v>2.8000000000000001E-2</v>
      </c>
      <c r="Z69">
        <v>-1E-3</v>
      </c>
      <c r="AA69">
        <v>51.607999999999997</v>
      </c>
      <c r="AB69">
        <v>0.40600000000000003</v>
      </c>
      <c r="AC69">
        <v>-1E-3</v>
      </c>
      <c r="AD69">
        <v>99.757000000000005</v>
      </c>
    </row>
    <row r="70" spans="1:30" x14ac:dyDescent="0.3">
      <c r="A70" t="s">
        <v>252</v>
      </c>
      <c r="B70" t="s">
        <v>253</v>
      </c>
      <c r="C70" s="1" t="str">
        <f t="shared" si="12"/>
        <v>31:0002</v>
      </c>
      <c r="D70" s="1" t="str">
        <f t="shared" si="13"/>
        <v>31:0001</v>
      </c>
      <c r="E70" t="s">
        <v>95</v>
      </c>
      <c r="F70" t="s">
        <v>254</v>
      </c>
      <c r="H70">
        <v>68.499080599999999</v>
      </c>
      <c r="I70">
        <v>-90.596174700000006</v>
      </c>
      <c r="J70" s="1" t="str">
        <f t="shared" si="14"/>
        <v>Esker</v>
      </c>
      <c r="K70" s="1" t="str">
        <f t="shared" si="15"/>
        <v>Grain Mount: 0.25 – 0.50 mm</v>
      </c>
      <c r="L70" t="s">
        <v>110</v>
      </c>
      <c r="M70" s="1" t="str">
        <f t="shared" si="11"/>
        <v>Ilm</v>
      </c>
      <c r="N70">
        <v>-1E-3</v>
      </c>
      <c r="P70">
        <v>1E-3</v>
      </c>
      <c r="R70">
        <v>2.1000000000000001E-2</v>
      </c>
      <c r="S70">
        <v>47.203000000000003</v>
      </c>
      <c r="U70">
        <v>-1E-3</v>
      </c>
      <c r="V70">
        <v>0.88100000000000001</v>
      </c>
      <c r="X70">
        <v>7.3999999999999996E-2</v>
      </c>
      <c r="Z70">
        <v>-1E-3</v>
      </c>
      <c r="AA70">
        <v>50.749000000000002</v>
      </c>
      <c r="AB70">
        <v>0.253</v>
      </c>
      <c r="AC70">
        <v>5.2999999999999999E-2</v>
      </c>
      <c r="AD70">
        <v>99.239000000000004</v>
      </c>
    </row>
    <row r="71" spans="1:30" x14ac:dyDescent="0.3">
      <c r="A71" t="s">
        <v>255</v>
      </c>
      <c r="B71" t="s">
        <v>256</v>
      </c>
      <c r="C71" s="1" t="str">
        <f t="shared" si="12"/>
        <v>31:0002</v>
      </c>
      <c r="D71" s="1" t="str">
        <f t="shared" si="13"/>
        <v>31:0001</v>
      </c>
      <c r="E71" t="s">
        <v>95</v>
      </c>
      <c r="F71" t="s">
        <v>257</v>
      </c>
      <c r="H71">
        <v>68.499080599999999</v>
      </c>
      <c r="I71">
        <v>-90.596174700000006</v>
      </c>
      <c r="J71" s="1" t="str">
        <f t="shared" si="14"/>
        <v>Esker</v>
      </c>
      <c r="K71" s="1" t="str">
        <f t="shared" si="15"/>
        <v>Grain Mount: 0.25 – 0.50 mm</v>
      </c>
      <c r="L71" t="s">
        <v>110</v>
      </c>
      <c r="M71" s="1" t="str">
        <f t="shared" si="11"/>
        <v>Ilm</v>
      </c>
      <c r="N71">
        <v>-1E-3</v>
      </c>
      <c r="P71">
        <v>-1E-3</v>
      </c>
      <c r="R71">
        <v>1.2999999999999999E-2</v>
      </c>
      <c r="S71">
        <v>48.692999999999998</v>
      </c>
      <c r="U71">
        <v>8.4000000000000005E-2</v>
      </c>
      <c r="V71">
        <v>1.629</v>
      </c>
      <c r="X71">
        <v>0.24099999999999999</v>
      </c>
      <c r="Z71">
        <v>-1E-3</v>
      </c>
      <c r="AA71">
        <v>47.542999999999999</v>
      </c>
      <c r="AB71">
        <v>0.245</v>
      </c>
      <c r="AC71">
        <v>1.0999999999999999E-2</v>
      </c>
      <c r="AD71">
        <v>98.462000000000003</v>
      </c>
    </row>
    <row r="72" spans="1:30" x14ac:dyDescent="0.3">
      <c r="A72" t="s">
        <v>258</v>
      </c>
      <c r="B72" t="s">
        <v>259</v>
      </c>
      <c r="C72" s="1" t="str">
        <f t="shared" si="12"/>
        <v>31:0002</v>
      </c>
      <c r="D72" s="1" t="str">
        <f t="shared" si="13"/>
        <v>31:0001</v>
      </c>
      <c r="E72" t="s">
        <v>95</v>
      </c>
      <c r="F72" t="s">
        <v>260</v>
      </c>
      <c r="H72">
        <v>68.499080599999999</v>
      </c>
      <c r="I72">
        <v>-90.596174700000006</v>
      </c>
      <c r="J72" s="1" t="str">
        <f t="shared" si="14"/>
        <v>Esker</v>
      </c>
      <c r="K72" s="1" t="str">
        <f t="shared" si="15"/>
        <v>Grain Mount: 0.25 – 0.50 mm</v>
      </c>
      <c r="L72" t="s">
        <v>110</v>
      </c>
      <c r="M72" s="1" t="str">
        <f t="shared" si="11"/>
        <v>Ilm</v>
      </c>
      <c r="N72">
        <v>-1E-3</v>
      </c>
      <c r="P72">
        <v>-1E-3</v>
      </c>
      <c r="R72">
        <v>2.3E-2</v>
      </c>
      <c r="S72">
        <v>46.192</v>
      </c>
      <c r="U72">
        <v>1.6E-2</v>
      </c>
      <c r="V72">
        <v>1.903</v>
      </c>
      <c r="X72">
        <v>0.19700000000000001</v>
      </c>
      <c r="Z72">
        <v>-1E-3</v>
      </c>
      <c r="AA72">
        <v>50.692</v>
      </c>
      <c r="AB72">
        <v>0.29499999999999998</v>
      </c>
      <c r="AC72">
        <v>6.0000000000000001E-3</v>
      </c>
      <c r="AD72">
        <v>99.326999999999998</v>
      </c>
    </row>
    <row r="73" spans="1:30" x14ac:dyDescent="0.3">
      <c r="A73" t="s">
        <v>261</v>
      </c>
      <c r="B73" t="s">
        <v>262</v>
      </c>
      <c r="C73" s="1" t="str">
        <f t="shared" si="12"/>
        <v>31:0002</v>
      </c>
      <c r="D73" s="1" t="str">
        <f t="shared" si="13"/>
        <v>31:0001</v>
      </c>
      <c r="E73" t="s">
        <v>95</v>
      </c>
      <c r="F73" t="s">
        <v>263</v>
      </c>
      <c r="H73">
        <v>68.499080599999999</v>
      </c>
      <c r="I73">
        <v>-90.596174700000006</v>
      </c>
      <c r="J73" s="1" t="str">
        <f t="shared" si="14"/>
        <v>Esker</v>
      </c>
      <c r="K73" s="1" t="str">
        <f t="shared" si="15"/>
        <v>Grain Mount: 0.25 – 0.50 mm</v>
      </c>
      <c r="L73" t="s">
        <v>110</v>
      </c>
      <c r="M73" s="1" t="str">
        <f t="shared" si="11"/>
        <v>Ilm</v>
      </c>
      <c r="N73">
        <v>-1E-3</v>
      </c>
      <c r="P73">
        <v>-1E-3</v>
      </c>
      <c r="R73">
        <v>0.03</v>
      </c>
      <c r="S73">
        <v>47.923000000000002</v>
      </c>
      <c r="U73">
        <v>-1E-3</v>
      </c>
      <c r="V73">
        <v>2.5550000000000002</v>
      </c>
      <c r="X73">
        <v>0.26100000000000001</v>
      </c>
      <c r="Z73">
        <v>-1E-3</v>
      </c>
      <c r="AA73">
        <v>47.433</v>
      </c>
      <c r="AB73">
        <v>0.27800000000000002</v>
      </c>
      <c r="AC73">
        <v>0.187</v>
      </c>
      <c r="AD73">
        <v>98.671000000000006</v>
      </c>
    </row>
    <row r="74" spans="1:30" x14ac:dyDescent="0.3">
      <c r="A74" t="s">
        <v>264</v>
      </c>
      <c r="B74" t="s">
        <v>265</v>
      </c>
      <c r="C74" s="1" t="str">
        <f t="shared" si="12"/>
        <v>31:0002</v>
      </c>
      <c r="D74" s="1" t="str">
        <f t="shared" si="13"/>
        <v>31:0001</v>
      </c>
      <c r="E74" t="s">
        <v>95</v>
      </c>
      <c r="F74" t="s">
        <v>266</v>
      </c>
      <c r="H74">
        <v>68.499080599999999</v>
      </c>
      <c r="I74">
        <v>-90.596174700000006</v>
      </c>
      <c r="J74" s="1" t="str">
        <f t="shared" si="14"/>
        <v>Esker</v>
      </c>
      <c r="K74" s="1" t="str">
        <f t="shared" si="15"/>
        <v>Grain Mount: 0.25 – 0.50 mm</v>
      </c>
      <c r="L74" t="s">
        <v>110</v>
      </c>
      <c r="M74" s="1" t="str">
        <f t="shared" si="11"/>
        <v>Ilm</v>
      </c>
      <c r="N74">
        <v>-1E-3</v>
      </c>
      <c r="P74">
        <v>1E-3</v>
      </c>
      <c r="R74">
        <v>-1E-3</v>
      </c>
      <c r="S74">
        <v>45.710999999999999</v>
      </c>
      <c r="U74">
        <v>-1E-3</v>
      </c>
      <c r="V74">
        <v>3.2330000000000001</v>
      </c>
      <c r="X74">
        <v>-1E-3</v>
      </c>
      <c r="Z74">
        <v>-1E-3</v>
      </c>
      <c r="AA74">
        <v>48.716000000000001</v>
      </c>
      <c r="AB74">
        <v>0.25800000000000001</v>
      </c>
      <c r="AC74">
        <v>0.125</v>
      </c>
      <c r="AD74">
        <v>98.046000000000006</v>
      </c>
    </row>
    <row r="75" spans="1:30" x14ac:dyDescent="0.3">
      <c r="A75" t="s">
        <v>267</v>
      </c>
      <c r="B75" t="s">
        <v>268</v>
      </c>
      <c r="C75" s="1" t="str">
        <f t="shared" si="12"/>
        <v>31:0002</v>
      </c>
      <c r="D75" s="1" t="str">
        <f t="shared" si="13"/>
        <v>31:0001</v>
      </c>
      <c r="E75" t="s">
        <v>95</v>
      </c>
      <c r="F75" t="s">
        <v>269</v>
      </c>
      <c r="H75">
        <v>68.499080599999999</v>
      </c>
      <c r="I75">
        <v>-90.596174700000006</v>
      </c>
      <c r="J75" s="1" t="str">
        <f t="shared" si="14"/>
        <v>Esker</v>
      </c>
      <c r="K75" s="1" t="str">
        <f t="shared" si="15"/>
        <v>Grain Mount: 0.25 – 0.50 mm</v>
      </c>
      <c r="L75" t="s">
        <v>110</v>
      </c>
      <c r="M75" s="1" t="str">
        <f t="shared" si="11"/>
        <v>Ilm</v>
      </c>
      <c r="N75">
        <v>-1E-3</v>
      </c>
      <c r="P75">
        <v>-1E-3</v>
      </c>
      <c r="R75">
        <v>2E-3</v>
      </c>
      <c r="S75">
        <v>45.89</v>
      </c>
      <c r="U75">
        <v>6.7000000000000004E-2</v>
      </c>
      <c r="V75">
        <v>4.125</v>
      </c>
      <c r="X75">
        <v>6.4000000000000001E-2</v>
      </c>
      <c r="Z75">
        <v>-1E-3</v>
      </c>
      <c r="AA75">
        <v>47.814999999999998</v>
      </c>
      <c r="AB75">
        <v>0.26700000000000002</v>
      </c>
      <c r="AC75">
        <v>5.1999999999999998E-2</v>
      </c>
      <c r="AD75">
        <v>98.286000000000001</v>
      </c>
    </row>
    <row r="76" spans="1:30" x14ac:dyDescent="0.3">
      <c r="A76" t="s">
        <v>270</v>
      </c>
      <c r="B76" t="s">
        <v>271</v>
      </c>
      <c r="C76" s="1" t="str">
        <f t="shared" si="12"/>
        <v>31:0002</v>
      </c>
      <c r="D76" s="1" t="str">
        <f t="shared" si="13"/>
        <v>31:0001</v>
      </c>
      <c r="E76" t="s">
        <v>95</v>
      </c>
      <c r="F76" t="s">
        <v>272</v>
      </c>
      <c r="H76">
        <v>68.499080599999999</v>
      </c>
      <c r="I76">
        <v>-90.596174700000006</v>
      </c>
      <c r="J76" s="1" t="str">
        <f t="shared" si="14"/>
        <v>Esker</v>
      </c>
      <c r="K76" s="1" t="str">
        <f t="shared" si="15"/>
        <v>Grain Mount: 0.25 – 0.50 mm</v>
      </c>
      <c r="L76" t="s">
        <v>110</v>
      </c>
      <c r="M76" s="1" t="str">
        <f t="shared" si="11"/>
        <v>Ilm</v>
      </c>
      <c r="N76">
        <v>-1E-3</v>
      </c>
      <c r="P76">
        <v>1E-3</v>
      </c>
      <c r="R76">
        <v>2E-3</v>
      </c>
      <c r="S76">
        <v>45.375999999999998</v>
      </c>
      <c r="U76">
        <v>-1E-3</v>
      </c>
      <c r="V76">
        <v>4.5279999999999996</v>
      </c>
      <c r="X76">
        <v>0.10299999999999999</v>
      </c>
      <c r="Z76">
        <v>-1E-3</v>
      </c>
      <c r="AA76">
        <v>49.387999999999998</v>
      </c>
      <c r="AB76">
        <v>0.23499999999999999</v>
      </c>
      <c r="AC76">
        <v>0.54700000000000004</v>
      </c>
      <c r="AD76">
        <v>100.18300000000001</v>
      </c>
    </row>
    <row r="77" spans="1:30" x14ac:dyDescent="0.3">
      <c r="A77" t="s">
        <v>273</v>
      </c>
      <c r="B77" t="s">
        <v>274</v>
      </c>
      <c r="C77" s="1" t="str">
        <f t="shared" si="12"/>
        <v>31:0002</v>
      </c>
      <c r="D77" s="1" t="str">
        <f t="shared" si="13"/>
        <v>31:0001</v>
      </c>
      <c r="E77" t="s">
        <v>95</v>
      </c>
      <c r="F77" t="s">
        <v>275</v>
      </c>
      <c r="H77">
        <v>68.499080599999999</v>
      </c>
      <c r="I77">
        <v>-90.596174700000006</v>
      </c>
      <c r="J77" s="1" t="str">
        <f t="shared" si="14"/>
        <v>Esker</v>
      </c>
      <c r="K77" s="1" t="str">
        <f t="shared" si="15"/>
        <v>Grain Mount: 0.25 – 0.50 mm</v>
      </c>
      <c r="L77" t="s">
        <v>110</v>
      </c>
      <c r="M77" s="1" t="str">
        <f t="shared" si="11"/>
        <v>Ilm</v>
      </c>
      <c r="N77">
        <v>-1E-3</v>
      </c>
      <c r="P77">
        <v>1.4999999999999999E-2</v>
      </c>
      <c r="R77">
        <v>1.7000000000000001E-2</v>
      </c>
      <c r="S77">
        <v>44.872</v>
      </c>
      <c r="U77">
        <v>-1E-3</v>
      </c>
      <c r="V77">
        <v>4.8920000000000003</v>
      </c>
      <c r="X77">
        <v>4.3999999999999997E-2</v>
      </c>
      <c r="Z77">
        <v>-1E-3</v>
      </c>
      <c r="AA77">
        <v>48.746000000000002</v>
      </c>
      <c r="AB77">
        <v>0.255</v>
      </c>
      <c r="AC77">
        <v>0.217</v>
      </c>
      <c r="AD77">
        <v>99.061999999999998</v>
      </c>
    </row>
    <row r="78" spans="1:30" x14ac:dyDescent="0.3">
      <c r="A78" t="s">
        <v>276</v>
      </c>
      <c r="B78" t="s">
        <v>277</v>
      </c>
      <c r="C78" s="1" t="str">
        <f t="shared" si="12"/>
        <v>31:0002</v>
      </c>
      <c r="D78" s="1" t="str">
        <f t="shared" si="13"/>
        <v>31:0001</v>
      </c>
      <c r="E78" t="s">
        <v>278</v>
      </c>
      <c r="F78" t="s">
        <v>279</v>
      </c>
      <c r="H78">
        <v>68.191903400000001</v>
      </c>
      <c r="I78">
        <v>-90.491311100000004</v>
      </c>
      <c r="J78" s="1" t="str">
        <f t="shared" ref="J78:J92" si="16">HYPERLINK("https://geochem.nrcan.gc.ca/cdogs/content/kwd/kwd020044_e.htm", "Till")</f>
        <v>Till</v>
      </c>
      <c r="K78" s="1" t="str">
        <f t="shared" si="15"/>
        <v>Grain Mount: 0.25 – 0.50 mm</v>
      </c>
      <c r="L78" t="s">
        <v>110</v>
      </c>
      <c r="M78" s="1" t="str">
        <f t="shared" si="11"/>
        <v>Ilm</v>
      </c>
      <c r="N78">
        <v>-1E-3</v>
      </c>
      <c r="P78">
        <v>4.0000000000000001E-3</v>
      </c>
      <c r="R78">
        <v>1.9E-2</v>
      </c>
      <c r="S78">
        <v>48.905000000000001</v>
      </c>
      <c r="U78">
        <v>0.11899999999999999</v>
      </c>
      <c r="V78">
        <v>1.3240000000000001</v>
      </c>
      <c r="X78">
        <v>7.4999999999999997E-2</v>
      </c>
      <c r="Z78">
        <v>-1E-3</v>
      </c>
      <c r="AA78">
        <v>47.792999999999999</v>
      </c>
      <c r="AB78">
        <v>0.30499999999999999</v>
      </c>
      <c r="AC78">
        <v>3.7999999999999999E-2</v>
      </c>
      <c r="AD78">
        <v>98.585999999999999</v>
      </c>
    </row>
    <row r="79" spans="1:30" x14ac:dyDescent="0.3">
      <c r="A79" t="s">
        <v>280</v>
      </c>
      <c r="B79" t="s">
        <v>281</v>
      </c>
      <c r="C79" s="1" t="str">
        <f t="shared" si="12"/>
        <v>31:0002</v>
      </c>
      <c r="D79" s="1" t="str">
        <f t="shared" si="13"/>
        <v>31:0001</v>
      </c>
      <c r="E79" t="s">
        <v>278</v>
      </c>
      <c r="F79" t="s">
        <v>282</v>
      </c>
      <c r="H79">
        <v>68.191903400000001</v>
      </c>
      <c r="I79">
        <v>-90.491311100000004</v>
      </c>
      <c r="J79" s="1" t="str">
        <f t="shared" si="16"/>
        <v>Till</v>
      </c>
      <c r="K79" s="1" t="str">
        <f t="shared" si="15"/>
        <v>Grain Mount: 0.25 – 0.50 mm</v>
      </c>
      <c r="L79" t="s">
        <v>110</v>
      </c>
      <c r="M79" s="1" t="str">
        <f t="shared" si="11"/>
        <v>Ilm</v>
      </c>
      <c r="N79">
        <v>-1E-3</v>
      </c>
      <c r="P79">
        <v>-1E-3</v>
      </c>
      <c r="R79">
        <v>5.0000000000000001E-3</v>
      </c>
      <c r="S79">
        <v>49.578000000000003</v>
      </c>
      <c r="U79">
        <v>0.111</v>
      </c>
      <c r="V79">
        <v>1.2110000000000001</v>
      </c>
      <c r="X79">
        <v>7.8E-2</v>
      </c>
      <c r="Z79">
        <v>-1E-3</v>
      </c>
      <c r="AA79">
        <v>47.628</v>
      </c>
      <c r="AB79">
        <v>0.24199999999999999</v>
      </c>
      <c r="AC79">
        <v>0.221</v>
      </c>
      <c r="AD79">
        <v>99.076999999999998</v>
      </c>
    </row>
    <row r="80" spans="1:30" x14ac:dyDescent="0.3">
      <c r="A80" t="s">
        <v>283</v>
      </c>
      <c r="B80" t="s">
        <v>284</v>
      </c>
      <c r="C80" s="1" t="str">
        <f t="shared" si="12"/>
        <v>31:0002</v>
      </c>
      <c r="D80" s="1" t="str">
        <f t="shared" si="13"/>
        <v>31:0001</v>
      </c>
      <c r="E80" t="s">
        <v>105</v>
      </c>
      <c r="F80" t="s">
        <v>285</v>
      </c>
      <c r="H80">
        <v>68.333350800000005</v>
      </c>
      <c r="I80">
        <v>-89.793139100000005</v>
      </c>
      <c r="J80" s="1" t="str">
        <f t="shared" si="16"/>
        <v>Till</v>
      </c>
      <c r="K80" s="1" t="str">
        <f t="shared" si="15"/>
        <v>Grain Mount: 0.25 – 0.50 mm</v>
      </c>
      <c r="L80" t="s">
        <v>110</v>
      </c>
      <c r="M80" s="1" t="str">
        <f t="shared" si="11"/>
        <v>Ilm</v>
      </c>
      <c r="N80">
        <v>-1E-3</v>
      </c>
      <c r="P80">
        <v>8.9999999999999993E-3</v>
      </c>
      <c r="R80">
        <v>0.01</v>
      </c>
      <c r="S80">
        <v>48.46</v>
      </c>
      <c r="U80">
        <v>-1E-3</v>
      </c>
      <c r="V80">
        <v>3.145</v>
      </c>
      <c r="X80">
        <v>0.253</v>
      </c>
      <c r="Z80">
        <v>-1E-3</v>
      </c>
      <c r="AA80">
        <v>46.262</v>
      </c>
      <c r="AB80">
        <v>0.23200000000000001</v>
      </c>
      <c r="AC80">
        <v>-1E-3</v>
      </c>
      <c r="AD80">
        <v>98.373000000000005</v>
      </c>
    </row>
    <row r="81" spans="1:30" x14ac:dyDescent="0.3">
      <c r="A81" t="s">
        <v>286</v>
      </c>
      <c r="B81" t="s">
        <v>287</v>
      </c>
      <c r="C81" s="1" t="str">
        <f t="shared" si="12"/>
        <v>31:0002</v>
      </c>
      <c r="D81" s="1" t="str">
        <f t="shared" si="13"/>
        <v>31:0001</v>
      </c>
      <c r="E81" t="s">
        <v>105</v>
      </c>
      <c r="F81" t="s">
        <v>288</v>
      </c>
      <c r="H81">
        <v>68.333350800000005</v>
      </c>
      <c r="I81">
        <v>-89.793139100000005</v>
      </c>
      <c r="J81" s="1" t="str">
        <f t="shared" si="16"/>
        <v>Till</v>
      </c>
      <c r="K81" s="1" t="str">
        <f t="shared" si="15"/>
        <v>Grain Mount: 0.25 – 0.50 mm</v>
      </c>
      <c r="L81" t="s">
        <v>110</v>
      </c>
      <c r="M81" s="1" t="str">
        <f t="shared" si="11"/>
        <v>Ilm</v>
      </c>
      <c r="N81">
        <v>-1E-3</v>
      </c>
      <c r="P81">
        <v>7.0000000000000001E-3</v>
      </c>
      <c r="R81">
        <v>-1E-3</v>
      </c>
      <c r="S81">
        <v>49.088999999999999</v>
      </c>
      <c r="U81">
        <v>9.6000000000000002E-2</v>
      </c>
      <c r="V81">
        <v>1.772</v>
      </c>
      <c r="X81">
        <v>0.19700000000000001</v>
      </c>
      <c r="Z81">
        <v>-1E-3</v>
      </c>
      <c r="AA81">
        <v>47.652999999999999</v>
      </c>
      <c r="AB81">
        <v>0.25</v>
      </c>
      <c r="AC81">
        <v>6.4000000000000001E-2</v>
      </c>
      <c r="AD81">
        <v>99.131</v>
      </c>
    </row>
    <row r="82" spans="1:30" x14ac:dyDescent="0.3">
      <c r="A82" t="s">
        <v>289</v>
      </c>
      <c r="B82" t="s">
        <v>290</v>
      </c>
      <c r="C82" s="1" t="str">
        <f t="shared" si="12"/>
        <v>31:0002</v>
      </c>
      <c r="D82" s="1" t="str">
        <f t="shared" si="13"/>
        <v>31:0001</v>
      </c>
      <c r="E82" t="s">
        <v>105</v>
      </c>
      <c r="F82" t="s">
        <v>291</v>
      </c>
      <c r="H82">
        <v>68.333350800000005</v>
      </c>
      <c r="I82">
        <v>-89.793139100000005</v>
      </c>
      <c r="J82" s="1" t="str">
        <f t="shared" si="16"/>
        <v>Till</v>
      </c>
      <c r="K82" s="1" t="str">
        <f t="shared" si="15"/>
        <v>Grain Mount: 0.25 – 0.50 mm</v>
      </c>
      <c r="L82" t="s">
        <v>110</v>
      </c>
      <c r="M82" s="1" t="str">
        <f t="shared" si="11"/>
        <v>Ilm</v>
      </c>
      <c r="N82">
        <v>-1E-3</v>
      </c>
      <c r="P82">
        <v>-1E-3</v>
      </c>
      <c r="R82">
        <v>-1E-3</v>
      </c>
      <c r="S82">
        <v>47.872999999999998</v>
      </c>
      <c r="U82">
        <v>0.124</v>
      </c>
      <c r="V82">
        <v>1.079</v>
      </c>
      <c r="X82">
        <v>0.246</v>
      </c>
      <c r="Z82">
        <v>-1E-3</v>
      </c>
      <c r="AA82">
        <v>48.622</v>
      </c>
      <c r="AB82">
        <v>0.245</v>
      </c>
      <c r="AC82">
        <v>0.129</v>
      </c>
      <c r="AD82">
        <v>98.320999999999998</v>
      </c>
    </row>
    <row r="83" spans="1:30" x14ac:dyDescent="0.3">
      <c r="A83" t="s">
        <v>292</v>
      </c>
      <c r="B83" t="s">
        <v>293</v>
      </c>
      <c r="C83" s="1" t="str">
        <f t="shared" si="12"/>
        <v>31:0002</v>
      </c>
      <c r="D83" s="1" t="str">
        <f t="shared" si="13"/>
        <v>31:0001</v>
      </c>
      <c r="E83" t="s">
        <v>105</v>
      </c>
      <c r="F83" t="s">
        <v>294</v>
      </c>
      <c r="H83">
        <v>68.333350800000005</v>
      </c>
      <c r="I83">
        <v>-89.793139100000005</v>
      </c>
      <c r="J83" s="1" t="str">
        <f t="shared" si="16"/>
        <v>Till</v>
      </c>
      <c r="K83" s="1" t="str">
        <f t="shared" si="15"/>
        <v>Grain Mount: 0.25 – 0.50 mm</v>
      </c>
      <c r="L83" t="s">
        <v>110</v>
      </c>
      <c r="M83" s="1" t="str">
        <f t="shared" si="11"/>
        <v>Ilm</v>
      </c>
      <c r="N83">
        <v>-1E-3</v>
      </c>
      <c r="P83">
        <v>2E-3</v>
      </c>
      <c r="R83">
        <v>-1E-3</v>
      </c>
      <c r="S83">
        <v>48.024000000000001</v>
      </c>
      <c r="U83">
        <v>-1E-3</v>
      </c>
      <c r="V83">
        <v>1.0609999999999999</v>
      </c>
      <c r="X83">
        <v>0.17699999999999999</v>
      </c>
      <c r="Z83">
        <v>-1E-3</v>
      </c>
      <c r="AA83">
        <v>48.17</v>
      </c>
      <c r="AB83">
        <v>0.24199999999999999</v>
      </c>
      <c r="AC83">
        <v>6.0000000000000001E-3</v>
      </c>
      <c r="AD83">
        <v>97.685000000000002</v>
      </c>
    </row>
    <row r="84" spans="1:30" x14ac:dyDescent="0.3">
      <c r="A84" t="s">
        <v>295</v>
      </c>
      <c r="B84" t="s">
        <v>296</v>
      </c>
      <c r="C84" s="1" t="str">
        <f t="shared" si="12"/>
        <v>31:0002</v>
      </c>
      <c r="D84" s="1" t="str">
        <f t="shared" si="13"/>
        <v>31:0001</v>
      </c>
      <c r="E84" t="s">
        <v>105</v>
      </c>
      <c r="F84" t="s">
        <v>297</v>
      </c>
      <c r="H84">
        <v>68.333350800000005</v>
      </c>
      <c r="I84">
        <v>-89.793139100000005</v>
      </c>
      <c r="J84" s="1" t="str">
        <f t="shared" si="16"/>
        <v>Till</v>
      </c>
      <c r="K84" s="1" t="str">
        <f t="shared" si="15"/>
        <v>Grain Mount: 0.25 – 0.50 mm</v>
      </c>
      <c r="L84" t="s">
        <v>110</v>
      </c>
      <c r="M84" s="1" t="str">
        <f t="shared" si="11"/>
        <v>Ilm</v>
      </c>
      <c r="N84">
        <v>-1E-3</v>
      </c>
      <c r="P84">
        <v>7.0000000000000001E-3</v>
      </c>
      <c r="R84">
        <v>0.02</v>
      </c>
      <c r="S84">
        <v>50.37</v>
      </c>
      <c r="U84">
        <v>1.2999999999999999E-2</v>
      </c>
      <c r="V84">
        <v>1.0429999999999999</v>
      </c>
      <c r="X84">
        <v>7.4999999999999997E-2</v>
      </c>
      <c r="Z84">
        <v>-1E-3</v>
      </c>
      <c r="AA84">
        <v>46.616</v>
      </c>
      <c r="AB84">
        <v>0.24199999999999999</v>
      </c>
      <c r="AC84">
        <v>0.14399999999999999</v>
      </c>
      <c r="AD84">
        <v>98.533000000000001</v>
      </c>
    </row>
    <row r="85" spans="1:30" x14ac:dyDescent="0.3">
      <c r="A85" t="s">
        <v>298</v>
      </c>
      <c r="B85" t="s">
        <v>299</v>
      </c>
      <c r="C85" s="1" t="str">
        <f t="shared" si="12"/>
        <v>31:0002</v>
      </c>
      <c r="D85" s="1" t="str">
        <f t="shared" si="13"/>
        <v>31:0001</v>
      </c>
      <c r="E85" t="s">
        <v>105</v>
      </c>
      <c r="F85" t="s">
        <v>300</v>
      </c>
      <c r="H85">
        <v>68.333350800000005</v>
      </c>
      <c r="I85">
        <v>-89.793139100000005</v>
      </c>
      <c r="J85" s="1" t="str">
        <f t="shared" si="16"/>
        <v>Till</v>
      </c>
      <c r="K85" s="1" t="str">
        <f t="shared" si="15"/>
        <v>Grain Mount: 0.25 – 0.50 mm</v>
      </c>
      <c r="L85" t="s">
        <v>110</v>
      </c>
      <c r="M85" s="1" t="str">
        <f t="shared" si="11"/>
        <v>Ilm</v>
      </c>
      <c r="N85">
        <v>-1E-3</v>
      </c>
      <c r="P85">
        <v>2E-3</v>
      </c>
      <c r="R85">
        <v>2.5999999999999999E-2</v>
      </c>
      <c r="S85">
        <v>48.142000000000003</v>
      </c>
      <c r="U85">
        <v>0.109</v>
      </c>
      <c r="V85">
        <v>0.67400000000000004</v>
      </c>
      <c r="X85">
        <v>4.8000000000000001E-2</v>
      </c>
      <c r="Z85">
        <v>-1E-3</v>
      </c>
      <c r="AA85">
        <v>49.661000000000001</v>
      </c>
      <c r="AB85">
        <v>0.27900000000000003</v>
      </c>
      <c r="AC85">
        <v>-1E-3</v>
      </c>
      <c r="AD85">
        <v>98.944999999999993</v>
      </c>
    </row>
    <row r="86" spans="1:30" x14ac:dyDescent="0.3">
      <c r="A86" t="s">
        <v>301</v>
      </c>
      <c r="B86" t="s">
        <v>302</v>
      </c>
      <c r="C86" s="1" t="str">
        <f t="shared" si="12"/>
        <v>31:0002</v>
      </c>
      <c r="D86" s="1" t="str">
        <f t="shared" si="13"/>
        <v>31:0001</v>
      </c>
      <c r="E86" t="s">
        <v>105</v>
      </c>
      <c r="F86" t="s">
        <v>303</v>
      </c>
      <c r="H86">
        <v>68.333350800000005</v>
      </c>
      <c r="I86">
        <v>-89.793139100000005</v>
      </c>
      <c r="J86" s="1" t="str">
        <f t="shared" si="16"/>
        <v>Till</v>
      </c>
      <c r="K86" s="1" t="str">
        <f t="shared" si="15"/>
        <v>Grain Mount: 0.25 – 0.50 mm</v>
      </c>
      <c r="L86" t="s">
        <v>110</v>
      </c>
      <c r="M86" s="1" t="str">
        <f>HYPERLINK("https://geochem.nrcan.gc.ca/cdogs/content/kwd/kwd030523_e.htm", "Prp")</f>
        <v>Prp</v>
      </c>
      <c r="N86">
        <v>20.283999999999999</v>
      </c>
      <c r="O86">
        <v>4.8000000000000001E-2</v>
      </c>
      <c r="P86">
        <v>4.5519999999999996</v>
      </c>
      <c r="R86">
        <v>2.1469999999999998</v>
      </c>
      <c r="S86">
        <v>8.4480000000000004</v>
      </c>
      <c r="T86">
        <v>-1E-3</v>
      </c>
      <c r="U86">
        <v>21.096</v>
      </c>
      <c r="V86">
        <v>0.249</v>
      </c>
      <c r="W86">
        <v>0.09</v>
      </c>
      <c r="Y86">
        <v>8.5999999999999993E-2</v>
      </c>
      <c r="Z86">
        <v>41.923000000000002</v>
      </c>
      <c r="AA86">
        <v>0.84899999999999998</v>
      </c>
      <c r="AD86">
        <v>99.775000000000006</v>
      </c>
    </row>
    <row r="87" spans="1:30" x14ac:dyDescent="0.3">
      <c r="A87" t="s">
        <v>304</v>
      </c>
      <c r="B87" t="s">
        <v>305</v>
      </c>
      <c r="C87" s="1" t="str">
        <f t="shared" si="12"/>
        <v>31:0002</v>
      </c>
      <c r="D87" s="1" t="str">
        <f t="shared" si="13"/>
        <v>31:0001</v>
      </c>
      <c r="E87" t="s">
        <v>105</v>
      </c>
      <c r="F87" t="s">
        <v>306</v>
      </c>
      <c r="H87">
        <v>68.333350800000005</v>
      </c>
      <c r="I87">
        <v>-89.793139100000005</v>
      </c>
      <c r="J87" s="1" t="str">
        <f t="shared" si="16"/>
        <v>Till</v>
      </c>
      <c r="K87" s="1" t="str">
        <f t="shared" si="15"/>
        <v>Grain Mount: 0.25 – 0.50 mm</v>
      </c>
      <c r="L87" t="s">
        <v>110</v>
      </c>
      <c r="M87" s="1" t="str">
        <f t="shared" ref="M87:M92" si="17">HYPERLINK("https://geochem.nrcan.gc.ca/cdogs/content/kwd/kwd030120_e.htm", "Ilm")</f>
        <v>Ilm</v>
      </c>
      <c r="N87">
        <v>-1E-3</v>
      </c>
      <c r="P87">
        <v>1E-3</v>
      </c>
      <c r="R87">
        <v>0.11799999999999999</v>
      </c>
      <c r="S87">
        <v>46.784999999999997</v>
      </c>
      <c r="U87">
        <v>6.0000000000000001E-3</v>
      </c>
      <c r="V87">
        <v>0.85299999999999998</v>
      </c>
      <c r="X87">
        <v>0.11700000000000001</v>
      </c>
      <c r="Z87">
        <v>-1E-3</v>
      </c>
      <c r="AA87">
        <v>50.963999999999999</v>
      </c>
      <c r="AB87">
        <v>0.34100000000000003</v>
      </c>
      <c r="AC87">
        <v>1.2E-2</v>
      </c>
      <c r="AD87">
        <v>99.2</v>
      </c>
    </row>
    <row r="88" spans="1:30" x14ac:dyDescent="0.3">
      <c r="A88" t="s">
        <v>307</v>
      </c>
      <c r="B88" t="s">
        <v>308</v>
      </c>
      <c r="C88" s="1" t="str">
        <f t="shared" si="12"/>
        <v>31:0002</v>
      </c>
      <c r="D88" s="1" t="str">
        <f t="shared" si="13"/>
        <v>31:0001</v>
      </c>
      <c r="E88" t="s">
        <v>55</v>
      </c>
      <c r="F88" t="s">
        <v>309</v>
      </c>
      <c r="H88">
        <v>68.133978900000002</v>
      </c>
      <c r="I88">
        <v>-89.785005900000002</v>
      </c>
      <c r="J88" s="1" t="str">
        <f t="shared" si="16"/>
        <v>Till</v>
      </c>
      <c r="K88" s="1" t="str">
        <f t="shared" si="15"/>
        <v>Grain Mount: 0.25 – 0.50 mm</v>
      </c>
      <c r="L88" t="s">
        <v>110</v>
      </c>
      <c r="M88" s="1" t="str">
        <f t="shared" si="17"/>
        <v>Ilm</v>
      </c>
      <c r="N88">
        <v>-1E-3</v>
      </c>
      <c r="P88">
        <v>8.0000000000000002E-3</v>
      </c>
      <c r="R88">
        <v>1.6E-2</v>
      </c>
      <c r="S88">
        <v>48.533000000000001</v>
      </c>
      <c r="U88">
        <v>-1E-3</v>
      </c>
      <c r="V88">
        <v>1.323</v>
      </c>
      <c r="X88">
        <v>9.0999999999999998E-2</v>
      </c>
      <c r="Z88">
        <v>-1E-3</v>
      </c>
      <c r="AA88">
        <v>48.767000000000003</v>
      </c>
      <c r="AB88">
        <v>0.314</v>
      </c>
      <c r="AC88">
        <v>-1E-3</v>
      </c>
      <c r="AD88">
        <v>99.055000000000007</v>
      </c>
    </row>
    <row r="89" spans="1:30" x14ac:dyDescent="0.3">
      <c r="A89" t="s">
        <v>310</v>
      </c>
      <c r="B89" t="s">
        <v>311</v>
      </c>
      <c r="C89" s="1" t="str">
        <f t="shared" si="12"/>
        <v>31:0002</v>
      </c>
      <c r="D89" s="1" t="str">
        <f t="shared" si="13"/>
        <v>31:0001</v>
      </c>
      <c r="E89" t="s">
        <v>55</v>
      </c>
      <c r="F89" t="s">
        <v>312</v>
      </c>
      <c r="H89">
        <v>68.133978900000002</v>
      </c>
      <c r="I89">
        <v>-89.785005900000002</v>
      </c>
      <c r="J89" s="1" t="str">
        <f t="shared" si="16"/>
        <v>Till</v>
      </c>
      <c r="K89" s="1" t="str">
        <f t="shared" si="15"/>
        <v>Grain Mount: 0.25 – 0.50 mm</v>
      </c>
      <c r="L89" t="s">
        <v>110</v>
      </c>
      <c r="M89" s="1" t="str">
        <f t="shared" si="17"/>
        <v>Ilm</v>
      </c>
      <c r="N89">
        <v>-1E-3</v>
      </c>
      <c r="P89">
        <v>0.02</v>
      </c>
      <c r="R89">
        <v>2.4E-2</v>
      </c>
      <c r="S89">
        <v>50.673999999999999</v>
      </c>
      <c r="U89">
        <v>-1E-3</v>
      </c>
      <c r="V89">
        <v>2.6930000000000001</v>
      </c>
      <c r="X89">
        <v>0.125</v>
      </c>
      <c r="Z89">
        <v>-1E-3</v>
      </c>
      <c r="AA89">
        <v>43.906999999999996</v>
      </c>
      <c r="AB89">
        <v>0.23300000000000001</v>
      </c>
      <c r="AC89">
        <v>9.9000000000000005E-2</v>
      </c>
      <c r="AD89">
        <v>97.78</v>
      </c>
    </row>
    <row r="90" spans="1:30" x14ac:dyDescent="0.3">
      <c r="A90" t="s">
        <v>313</v>
      </c>
      <c r="B90" t="s">
        <v>314</v>
      </c>
      <c r="C90" s="1" t="str">
        <f t="shared" si="12"/>
        <v>31:0002</v>
      </c>
      <c r="D90" s="1" t="str">
        <f t="shared" si="13"/>
        <v>31:0001</v>
      </c>
      <c r="E90" t="s">
        <v>55</v>
      </c>
      <c r="F90" t="s">
        <v>315</v>
      </c>
      <c r="H90">
        <v>68.133978900000002</v>
      </c>
      <c r="I90">
        <v>-89.785005900000002</v>
      </c>
      <c r="J90" s="1" t="str">
        <f t="shared" si="16"/>
        <v>Till</v>
      </c>
      <c r="K90" s="1" t="str">
        <f t="shared" si="15"/>
        <v>Grain Mount: 0.25 – 0.50 mm</v>
      </c>
      <c r="L90" t="s">
        <v>110</v>
      </c>
      <c r="M90" s="1" t="str">
        <f t="shared" si="17"/>
        <v>Ilm</v>
      </c>
      <c r="N90">
        <v>-1E-3</v>
      </c>
      <c r="P90">
        <v>8.9999999999999993E-3</v>
      </c>
      <c r="R90">
        <v>8.0000000000000002E-3</v>
      </c>
      <c r="S90">
        <v>48.487000000000002</v>
      </c>
      <c r="U90">
        <v>-1E-3</v>
      </c>
      <c r="V90">
        <v>2.9590000000000001</v>
      </c>
      <c r="X90">
        <v>0.04</v>
      </c>
      <c r="Z90">
        <v>-1E-3</v>
      </c>
      <c r="AA90">
        <v>46.012</v>
      </c>
      <c r="AB90">
        <v>0.31</v>
      </c>
      <c r="AC90">
        <v>7.1999999999999995E-2</v>
      </c>
      <c r="AD90">
        <v>97.9</v>
      </c>
    </row>
    <row r="91" spans="1:30" x14ac:dyDescent="0.3">
      <c r="A91" t="s">
        <v>316</v>
      </c>
      <c r="B91" t="s">
        <v>317</v>
      </c>
      <c r="C91" s="1" t="str">
        <f t="shared" si="12"/>
        <v>31:0002</v>
      </c>
      <c r="D91" s="1" t="str">
        <f t="shared" si="13"/>
        <v>31:0001</v>
      </c>
      <c r="E91" t="s">
        <v>55</v>
      </c>
      <c r="F91" t="s">
        <v>318</v>
      </c>
      <c r="H91">
        <v>68.133978900000002</v>
      </c>
      <c r="I91">
        <v>-89.785005900000002</v>
      </c>
      <c r="J91" s="1" t="str">
        <f t="shared" si="16"/>
        <v>Till</v>
      </c>
      <c r="K91" s="1" t="str">
        <f t="shared" si="15"/>
        <v>Grain Mount: 0.25 – 0.50 mm</v>
      </c>
      <c r="L91" t="s">
        <v>110</v>
      </c>
      <c r="M91" s="1" t="str">
        <f t="shared" si="17"/>
        <v>Ilm</v>
      </c>
      <c r="N91">
        <v>-1E-3</v>
      </c>
      <c r="P91">
        <v>1.0999999999999999E-2</v>
      </c>
      <c r="R91">
        <v>0.01</v>
      </c>
      <c r="S91">
        <v>45.765999999999998</v>
      </c>
      <c r="U91">
        <v>-1E-3</v>
      </c>
      <c r="V91">
        <v>3.1779999999999999</v>
      </c>
      <c r="X91">
        <v>0.22</v>
      </c>
      <c r="Z91">
        <v>-1E-3</v>
      </c>
      <c r="AA91">
        <v>49.706000000000003</v>
      </c>
      <c r="AB91">
        <v>0.26100000000000001</v>
      </c>
      <c r="AC91">
        <v>3.2000000000000001E-2</v>
      </c>
      <c r="AD91">
        <v>99.188000000000002</v>
      </c>
    </row>
    <row r="92" spans="1:30" x14ac:dyDescent="0.3">
      <c r="A92" t="s">
        <v>319</v>
      </c>
      <c r="B92" t="s">
        <v>320</v>
      </c>
      <c r="C92" s="1" t="str">
        <f t="shared" si="12"/>
        <v>31:0002</v>
      </c>
      <c r="D92" s="1" t="str">
        <f t="shared" si="13"/>
        <v>31:0001</v>
      </c>
      <c r="E92" t="s">
        <v>55</v>
      </c>
      <c r="F92" t="s">
        <v>321</v>
      </c>
      <c r="H92">
        <v>68.133978900000002</v>
      </c>
      <c r="I92">
        <v>-89.785005900000002</v>
      </c>
      <c r="J92" s="1" t="str">
        <f t="shared" si="16"/>
        <v>Till</v>
      </c>
      <c r="K92" s="1" t="str">
        <f t="shared" si="15"/>
        <v>Grain Mount: 0.25 – 0.50 mm</v>
      </c>
      <c r="L92" t="s">
        <v>110</v>
      </c>
      <c r="M92" s="1" t="str">
        <f t="shared" si="17"/>
        <v>Ilm</v>
      </c>
      <c r="N92">
        <v>-1E-3</v>
      </c>
      <c r="P92">
        <v>0.216</v>
      </c>
      <c r="R92">
        <v>1.0999999999999999E-2</v>
      </c>
      <c r="S92">
        <v>40.872</v>
      </c>
      <c r="U92">
        <v>-1E-3</v>
      </c>
      <c r="V92">
        <v>6.3250000000000002</v>
      </c>
      <c r="X92">
        <v>-1E-3</v>
      </c>
      <c r="Z92">
        <v>-1E-3</v>
      </c>
      <c r="AA92">
        <v>52.078000000000003</v>
      </c>
      <c r="AB92">
        <v>0.23599999999999999</v>
      </c>
      <c r="AC92">
        <v>-1E-3</v>
      </c>
      <c r="AD92">
        <v>99.742000000000004</v>
      </c>
    </row>
    <row r="93" spans="1:30" x14ac:dyDescent="0.3">
      <c r="A93" t="s">
        <v>322</v>
      </c>
      <c r="B93" t="s">
        <v>323</v>
      </c>
      <c r="C93" s="1" t="str">
        <f t="shared" si="12"/>
        <v>31:0002</v>
      </c>
      <c r="D93" s="1" t="str">
        <f t="shared" si="13"/>
        <v>31:0001</v>
      </c>
      <c r="E93" t="s">
        <v>95</v>
      </c>
      <c r="F93" t="s">
        <v>324</v>
      </c>
      <c r="H93">
        <v>68.499080599999999</v>
      </c>
      <c r="I93">
        <v>-90.596174700000006</v>
      </c>
      <c r="J93" s="1" t="str">
        <f>HYPERLINK("https://geochem.nrcan.gc.ca/cdogs/content/kwd/kwd020073_e.htm", "Esker")</f>
        <v>Esker</v>
      </c>
      <c r="K93" s="1" t="str">
        <f t="shared" si="15"/>
        <v>Grain Mount: 0.25 – 0.50 mm</v>
      </c>
      <c r="L93" t="s">
        <v>325</v>
      </c>
      <c r="M93" s="1" t="str">
        <f>HYPERLINK("https://geochem.nrcan.gc.ca/cdogs/content/kwd/kwd030677_e.htm", "Lnd")</f>
        <v>Lnd</v>
      </c>
      <c r="N93">
        <v>1.643</v>
      </c>
      <c r="P93">
        <v>0.27800000000000002</v>
      </c>
      <c r="R93">
        <v>15.894</v>
      </c>
      <c r="S93">
        <v>11.595000000000001</v>
      </c>
      <c r="U93">
        <v>3.4289999999999998</v>
      </c>
      <c r="V93">
        <v>0.13500000000000001</v>
      </c>
      <c r="X93">
        <v>0.89500000000000002</v>
      </c>
      <c r="Z93">
        <v>-1E-3</v>
      </c>
      <c r="AA93">
        <v>52.575000000000003</v>
      </c>
      <c r="AB93">
        <v>0.67</v>
      </c>
      <c r="AC93">
        <v>-1E-3</v>
      </c>
      <c r="AD93">
        <v>87.117999999999995</v>
      </c>
    </row>
    <row r="94" spans="1:30" x14ac:dyDescent="0.3">
      <c r="A94" t="s">
        <v>326</v>
      </c>
      <c r="B94" t="s">
        <v>327</v>
      </c>
      <c r="C94" s="1" t="str">
        <f t="shared" si="12"/>
        <v>31:0002</v>
      </c>
      <c r="D94" s="1" t="str">
        <f t="shared" si="13"/>
        <v>31:0001</v>
      </c>
      <c r="E94" t="s">
        <v>95</v>
      </c>
      <c r="F94" t="s">
        <v>328</v>
      </c>
      <c r="H94">
        <v>68.499080599999999</v>
      </c>
      <c r="I94">
        <v>-90.596174700000006</v>
      </c>
      <c r="J94" s="1" t="str">
        <f>HYPERLINK("https://geochem.nrcan.gc.ca/cdogs/content/kwd/kwd020073_e.htm", "Esker")</f>
        <v>Esker</v>
      </c>
      <c r="K94" s="1" t="str">
        <f t="shared" si="15"/>
        <v>Grain Mount: 0.25 – 0.50 mm</v>
      </c>
      <c r="L94" t="s">
        <v>325</v>
      </c>
      <c r="M94" s="1" t="str">
        <f>HYPERLINK("https://geochem.nrcan.gc.ca/cdogs/content/kwd/kwd030677_e.htm", "Lnd")</f>
        <v>Lnd</v>
      </c>
      <c r="N94">
        <v>1.6830000000000001</v>
      </c>
      <c r="P94">
        <v>0.27</v>
      </c>
      <c r="R94">
        <v>15.996</v>
      </c>
      <c r="S94">
        <v>11.542</v>
      </c>
      <c r="U94">
        <v>3.49</v>
      </c>
      <c r="V94">
        <v>9.5000000000000001E-2</v>
      </c>
      <c r="X94">
        <v>1.028</v>
      </c>
      <c r="Z94">
        <v>-1E-3</v>
      </c>
      <c r="AA94">
        <v>52.585000000000001</v>
      </c>
      <c r="AB94">
        <v>0.73899999999999999</v>
      </c>
      <c r="AC94">
        <v>-1E-3</v>
      </c>
      <c r="AD94">
        <v>87.433000000000007</v>
      </c>
    </row>
    <row r="95" spans="1:30" x14ac:dyDescent="0.3">
      <c r="A95" t="s">
        <v>329</v>
      </c>
      <c r="B95" t="s">
        <v>330</v>
      </c>
      <c r="C95" s="1" t="str">
        <f t="shared" si="12"/>
        <v>31:0002</v>
      </c>
      <c r="D95" s="1" t="str">
        <f t="shared" si="13"/>
        <v>31:0001</v>
      </c>
      <c r="E95" t="s">
        <v>95</v>
      </c>
      <c r="F95" t="s">
        <v>331</v>
      </c>
      <c r="H95">
        <v>68.499080599999999</v>
      </c>
      <c r="I95">
        <v>-90.596174700000006</v>
      </c>
      <c r="J95" s="1" t="str">
        <f>HYPERLINK("https://geochem.nrcan.gc.ca/cdogs/content/kwd/kwd020073_e.htm", "Esker")</f>
        <v>Esker</v>
      </c>
      <c r="K95" s="1" t="str">
        <f t="shared" si="15"/>
        <v>Grain Mount: 0.25 – 0.50 mm</v>
      </c>
      <c r="L95" t="s">
        <v>325</v>
      </c>
      <c r="M95" s="1" t="str">
        <f>HYPERLINK("https://geochem.nrcan.gc.ca/cdogs/content/kwd/kwd030677_e.htm", "Lnd")</f>
        <v>Lnd</v>
      </c>
      <c r="N95">
        <v>1.726</v>
      </c>
      <c r="O95">
        <v>1.65</v>
      </c>
      <c r="P95">
        <v>0.26500000000000001</v>
      </c>
      <c r="R95">
        <v>16.052</v>
      </c>
      <c r="S95">
        <v>11.632999999999999</v>
      </c>
      <c r="U95">
        <v>3.472</v>
      </c>
      <c r="V95">
        <v>9.0999999999999998E-2</v>
      </c>
      <c r="Y95">
        <v>0.14000000000000001</v>
      </c>
      <c r="Z95">
        <v>4.0000000000000001E-3</v>
      </c>
      <c r="AA95">
        <v>55.743000000000002</v>
      </c>
      <c r="AD95">
        <v>90.795000000000002</v>
      </c>
    </row>
    <row r="96" spans="1:30" x14ac:dyDescent="0.3">
      <c r="A96" t="s">
        <v>332</v>
      </c>
      <c r="B96" t="s">
        <v>333</v>
      </c>
      <c r="C96" s="1" t="str">
        <f t="shared" si="12"/>
        <v>31:0002</v>
      </c>
      <c r="D96" s="1" t="str">
        <f t="shared" si="13"/>
        <v>31:0001</v>
      </c>
      <c r="E96" t="s">
        <v>37</v>
      </c>
      <c r="F96" t="s">
        <v>334</v>
      </c>
      <c r="H96">
        <v>68.1164342</v>
      </c>
      <c r="I96">
        <v>-90.614170900000005</v>
      </c>
      <c r="J96" s="1" t="str">
        <f>HYPERLINK("https://geochem.nrcan.gc.ca/cdogs/content/kwd/kwd020044_e.htm", "Till")</f>
        <v>Till</v>
      </c>
      <c r="K96" s="1" t="str">
        <f t="shared" si="15"/>
        <v>Grain Mount: 0.25 – 0.50 mm</v>
      </c>
      <c r="L96" t="s">
        <v>335</v>
      </c>
      <c r="M96" s="1" t="str">
        <f t="shared" ref="M96:M122" si="18">HYPERLINK("https://geochem.nrcan.gc.ca/cdogs/content/kwd/kwd030538_e.htm", "Mg_Ilm")</f>
        <v>Mg_Ilm</v>
      </c>
      <c r="N96">
        <v>6.4000000000000001E-2</v>
      </c>
      <c r="P96">
        <v>5.0000000000000001E-3</v>
      </c>
      <c r="R96">
        <v>5.6689999999999996</v>
      </c>
      <c r="S96">
        <v>32.841000000000001</v>
      </c>
      <c r="U96">
        <v>11.013999999999999</v>
      </c>
      <c r="V96">
        <v>0.34</v>
      </c>
      <c r="X96">
        <v>0.41</v>
      </c>
      <c r="Z96">
        <v>-1E-3</v>
      </c>
      <c r="AA96">
        <v>47.63</v>
      </c>
      <c r="AB96">
        <v>0.39400000000000002</v>
      </c>
      <c r="AC96">
        <v>-1E-3</v>
      </c>
      <c r="AD96">
        <v>98.37</v>
      </c>
    </row>
    <row r="97" spans="1:30" x14ac:dyDescent="0.3">
      <c r="A97" t="s">
        <v>336</v>
      </c>
      <c r="B97" t="s">
        <v>337</v>
      </c>
      <c r="C97" s="1" t="str">
        <f t="shared" si="12"/>
        <v>31:0002</v>
      </c>
      <c r="D97" s="1" t="str">
        <f t="shared" si="13"/>
        <v>31:0001</v>
      </c>
      <c r="E97" t="s">
        <v>338</v>
      </c>
      <c r="F97" t="s">
        <v>339</v>
      </c>
      <c r="H97">
        <v>68.090316999999999</v>
      </c>
      <c r="I97">
        <v>-90.510108799999998</v>
      </c>
      <c r="J97" s="1" t="str">
        <f>HYPERLINK("https://geochem.nrcan.gc.ca/cdogs/content/kwd/kwd020044_e.htm", "Till")</f>
        <v>Till</v>
      </c>
      <c r="K97" s="1" t="str">
        <f>HYPERLINK("https://geochem.nrcan.gc.ca/cdogs/content/kwd/kwd080045_e.htm", "Grain Mount: 1.00 – 2.00 mm")</f>
        <v>Grain Mount: 1.00 – 2.00 mm</v>
      </c>
      <c r="L97" t="s">
        <v>335</v>
      </c>
      <c r="M97" s="1" t="str">
        <f t="shared" si="18"/>
        <v>Mg_Ilm</v>
      </c>
      <c r="N97">
        <v>6.6000000000000003E-2</v>
      </c>
      <c r="P97">
        <v>5.0000000000000001E-3</v>
      </c>
      <c r="R97">
        <v>1.385</v>
      </c>
      <c r="S97">
        <v>40.4</v>
      </c>
      <c r="U97">
        <v>7.9790000000000001</v>
      </c>
      <c r="V97">
        <v>0.32700000000000001</v>
      </c>
      <c r="X97">
        <v>0.439</v>
      </c>
      <c r="Z97">
        <v>-1E-3</v>
      </c>
      <c r="AA97">
        <v>47.728000000000002</v>
      </c>
      <c r="AB97">
        <v>0.52500000000000002</v>
      </c>
      <c r="AC97">
        <v>0.14799999999999999</v>
      </c>
      <c r="AD97">
        <v>99.006</v>
      </c>
    </row>
    <row r="98" spans="1:30" x14ac:dyDescent="0.3">
      <c r="A98" t="s">
        <v>340</v>
      </c>
      <c r="B98" t="s">
        <v>341</v>
      </c>
      <c r="C98" s="1" t="str">
        <f t="shared" ref="C98:C129" si="19">HYPERLINK("https://geochem.nrcan.gc.ca/cdogs/content/bdl/bdl310002_e.htm", "31:0002")</f>
        <v>31:0002</v>
      </c>
      <c r="D98" s="1" t="str">
        <f t="shared" ref="D98:D129" si="20">HYPERLINK("https://geochem.nrcan.gc.ca/cdogs/content/svy/svy310001_e.htm", "31:0001")</f>
        <v>31:0001</v>
      </c>
      <c r="E98" t="s">
        <v>65</v>
      </c>
      <c r="F98" t="s">
        <v>342</v>
      </c>
      <c r="H98">
        <v>68.176231900000005</v>
      </c>
      <c r="I98">
        <v>-89.499876799999996</v>
      </c>
      <c r="J98" s="1" t="str">
        <f>HYPERLINK("https://geochem.nrcan.gc.ca/cdogs/content/kwd/kwd020044_e.htm", "Till")</f>
        <v>Till</v>
      </c>
      <c r="K98" s="1" t="str">
        <f>HYPERLINK("https://geochem.nrcan.gc.ca/cdogs/content/kwd/kwd080043_e.htm", "Grain Mount: 0.25 – 0.50 mm")</f>
        <v>Grain Mount: 0.25 – 0.50 mm</v>
      </c>
      <c r="L98" t="s">
        <v>335</v>
      </c>
      <c r="M98" s="1" t="str">
        <f t="shared" si="18"/>
        <v>Mg_Ilm</v>
      </c>
      <c r="N98">
        <v>0.16</v>
      </c>
      <c r="P98">
        <v>4.0000000000000001E-3</v>
      </c>
      <c r="R98">
        <v>5.22</v>
      </c>
      <c r="S98">
        <v>37.472999999999999</v>
      </c>
      <c r="U98">
        <v>9.2210000000000001</v>
      </c>
      <c r="V98">
        <v>0.34599999999999997</v>
      </c>
      <c r="X98">
        <v>0.39</v>
      </c>
      <c r="Z98">
        <v>-1E-3</v>
      </c>
      <c r="AA98">
        <v>45.206000000000003</v>
      </c>
      <c r="AB98">
        <v>0.438</v>
      </c>
      <c r="AC98">
        <v>-1E-3</v>
      </c>
      <c r="AD98">
        <v>98.462000000000003</v>
      </c>
    </row>
    <row r="99" spans="1:30" x14ac:dyDescent="0.3">
      <c r="A99" t="s">
        <v>343</v>
      </c>
      <c r="B99" t="s">
        <v>344</v>
      </c>
      <c r="C99" s="1" t="str">
        <f t="shared" si="19"/>
        <v>31:0002</v>
      </c>
      <c r="D99" s="1" t="str">
        <f t="shared" si="20"/>
        <v>31:0001</v>
      </c>
      <c r="E99" t="s">
        <v>73</v>
      </c>
      <c r="F99" t="s">
        <v>345</v>
      </c>
      <c r="H99">
        <v>68.537642399999996</v>
      </c>
      <c r="I99">
        <v>-92.092028600000006</v>
      </c>
      <c r="J99" s="1" t="str">
        <f>HYPERLINK("https://geochem.nrcan.gc.ca/cdogs/content/kwd/kwd020073_e.htm", "Esker")</f>
        <v>Esker</v>
      </c>
      <c r="K99" s="1" t="str">
        <f>HYPERLINK("https://geochem.nrcan.gc.ca/cdogs/content/kwd/kwd080043_e.htm", "Grain Mount: 0.25 – 0.50 mm")</f>
        <v>Grain Mount: 0.25 – 0.50 mm</v>
      </c>
      <c r="L99" t="s">
        <v>335</v>
      </c>
      <c r="M99" s="1" t="str">
        <f t="shared" si="18"/>
        <v>Mg_Ilm</v>
      </c>
      <c r="N99">
        <v>0.39300000000000002</v>
      </c>
      <c r="P99">
        <v>0.02</v>
      </c>
      <c r="R99">
        <v>0.23300000000000001</v>
      </c>
      <c r="S99">
        <v>35.441000000000003</v>
      </c>
      <c r="U99">
        <v>10.672000000000001</v>
      </c>
      <c r="V99">
        <v>0.22900000000000001</v>
      </c>
      <c r="X99">
        <v>0.13700000000000001</v>
      </c>
      <c r="Z99">
        <v>-1E-3</v>
      </c>
      <c r="AA99">
        <v>51.646000000000001</v>
      </c>
      <c r="AB99">
        <v>0.47</v>
      </c>
      <c r="AC99">
        <v>-1E-3</v>
      </c>
      <c r="AD99">
        <v>99.245999999999995</v>
      </c>
    </row>
    <row r="100" spans="1:30" x14ac:dyDescent="0.3">
      <c r="A100" t="s">
        <v>346</v>
      </c>
      <c r="B100" t="s">
        <v>347</v>
      </c>
      <c r="C100" s="1" t="str">
        <f t="shared" si="19"/>
        <v>31:0002</v>
      </c>
      <c r="D100" s="1" t="str">
        <f t="shared" si="20"/>
        <v>31:0001</v>
      </c>
      <c r="E100" t="s">
        <v>192</v>
      </c>
      <c r="F100" t="s">
        <v>348</v>
      </c>
      <c r="H100">
        <v>68.101027099999996</v>
      </c>
      <c r="I100">
        <v>-92.1865253</v>
      </c>
      <c r="J100" s="1" t="str">
        <f>HYPERLINK("https://geochem.nrcan.gc.ca/cdogs/content/kwd/kwd020073_e.htm", "Esker")</f>
        <v>Esker</v>
      </c>
      <c r="K100" s="1" t="str">
        <f>HYPERLINK("https://geochem.nrcan.gc.ca/cdogs/content/kwd/kwd080045_e.htm", "Grain Mount: 1.00 – 2.00 mm")</f>
        <v>Grain Mount: 1.00 – 2.00 mm</v>
      </c>
      <c r="L100" t="s">
        <v>335</v>
      </c>
      <c r="M100" s="1" t="str">
        <f t="shared" si="18"/>
        <v>Mg_Ilm</v>
      </c>
      <c r="N100">
        <v>5.0999999999999997E-2</v>
      </c>
      <c r="P100">
        <v>-1E-3</v>
      </c>
      <c r="R100">
        <v>1.417</v>
      </c>
      <c r="S100">
        <v>40.820999999999998</v>
      </c>
      <c r="U100">
        <v>7.8550000000000004</v>
      </c>
      <c r="V100">
        <v>0.30399999999999999</v>
      </c>
      <c r="X100">
        <v>0.61899999999999999</v>
      </c>
      <c r="Z100">
        <v>-1E-3</v>
      </c>
      <c r="AA100">
        <v>47.441000000000003</v>
      </c>
      <c r="AB100">
        <v>0.439</v>
      </c>
      <c r="AC100">
        <v>-1E-3</v>
      </c>
      <c r="AD100">
        <v>98.95</v>
      </c>
    </row>
    <row r="101" spans="1:30" x14ac:dyDescent="0.3">
      <c r="A101" t="s">
        <v>349</v>
      </c>
      <c r="B101" t="s">
        <v>350</v>
      </c>
      <c r="C101" s="1" t="str">
        <f t="shared" si="19"/>
        <v>31:0002</v>
      </c>
      <c r="D101" s="1" t="str">
        <f t="shared" si="20"/>
        <v>31:0001</v>
      </c>
      <c r="E101" t="s">
        <v>223</v>
      </c>
      <c r="F101" t="s">
        <v>351</v>
      </c>
      <c r="H101">
        <v>68.647319800000005</v>
      </c>
      <c r="I101">
        <v>-90.538192899999999</v>
      </c>
      <c r="J101" s="1" t="str">
        <f>HYPERLINK("https://geochem.nrcan.gc.ca/cdogs/content/kwd/kwd020073_e.htm", "Esker")</f>
        <v>Esker</v>
      </c>
      <c r="K101" s="1" t="str">
        <f t="shared" ref="K101:K127" si="21">HYPERLINK("https://geochem.nrcan.gc.ca/cdogs/content/kwd/kwd080043_e.htm", "Grain Mount: 0.25 – 0.50 mm")</f>
        <v>Grain Mount: 0.25 – 0.50 mm</v>
      </c>
      <c r="L101" t="s">
        <v>335</v>
      </c>
      <c r="M101" s="1" t="str">
        <f t="shared" si="18"/>
        <v>Mg_Ilm</v>
      </c>
      <c r="N101">
        <v>0.66600000000000004</v>
      </c>
      <c r="P101">
        <v>2.3E-2</v>
      </c>
      <c r="R101">
        <v>0.76800000000000002</v>
      </c>
      <c r="S101">
        <v>35.868000000000002</v>
      </c>
      <c r="U101">
        <v>10.4</v>
      </c>
      <c r="V101">
        <v>0.2</v>
      </c>
      <c r="X101">
        <v>0.113</v>
      </c>
      <c r="Z101">
        <v>-1E-3</v>
      </c>
      <c r="AA101">
        <v>50.741999999999997</v>
      </c>
      <c r="AB101">
        <v>0.52200000000000002</v>
      </c>
      <c r="AC101">
        <v>-1E-3</v>
      </c>
      <c r="AD101">
        <v>99.305999999999997</v>
      </c>
    </row>
    <row r="102" spans="1:30" x14ac:dyDescent="0.3">
      <c r="A102" t="s">
        <v>352</v>
      </c>
      <c r="B102" t="s">
        <v>353</v>
      </c>
      <c r="C102" s="1" t="str">
        <f t="shared" si="19"/>
        <v>31:0002</v>
      </c>
      <c r="D102" s="1" t="str">
        <f t="shared" si="20"/>
        <v>31:0001</v>
      </c>
      <c r="E102" t="s">
        <v>44</v>
      </c>
      <c r="F102" t="s">
        <v>354</v>
      </c>
      <c r="H102">
        <v>68.093067700000006</v>
      </c>
      <c r="I102">
        <v>-90.510989300000006</v>
      </c>
      <c r="J102" s="1" t="str">
        <f t="shared" ref="J102:J133" si="22">HYPERLINK("https://geochem.nrcan.gc.ca/cdogs/content/kwd/kwd020044_e.htm", "Till")</f>
        <v>Till</v>
      </c>
      <c r="K102" s="1" t="str">
        <f t="shared" si="21"/>
        <v>Grain Mount: 0.25 – 0.50 mm</v>
      </c>
      <c r="L102" t="s">
        <v>335</v>
      </c>
      <c r="M102" s="1" t="str">
        <f t="shared" si="18"/>
        <v>Mg_Ilm</v>
      </c>
      <c r="N102">
        <v>0.41499999999999998</v>
      </c>
      <c r="P102">
        <v>6.4000000000000001E-2</v>
      </c>
      <c r="R102">
        <v>1.4159999999999999</v>
      </c>
      <c r="S102">
        <v>31.414999999999999</v>
      </c>
      <c r="U102">
        <v>13.266999999999999</v>
      </c>
      <c r="V102">
        <v>0.35599999999999998</v>
      </c>
      <c r="X102">
        <v>0.38400000000000001</v>
      </c>
      <c r="Z102">
        <v>-1E-3</v>
      </c>
      <c r="AA102">
        <v>50.920999999999999</v>
      </c>
      <c r="AB102">
        <v>0.50600000000000001</v>
      </c>
      <c r="AC102">
        <v>-1E-3</v>
      </c>
      <c r="AD102">
        <v>98.748000000000005</v>
      </c>
    </row>
    <row r="103" spans="1:30" x14ac:dyDescent="0.3">
      <c r="A103" t="s">
        <v>355</v>
      </c>
      <c r="B103" t="s">
        <v>356</v>
      </c>
      <c r="C103" s="1" t="str">
        <f t="shared" si="19"/>
        <v>31:0002</v>
      </c>
      <c r="D103" s="1" t="str">
        <f t="shared" si="20"/>
        <v>31:0001</v>
      </c>
      <c r="E103" t="s">
        <v>44</v>
      </c>
      <c r="F103" t="s">
        <v>357</v>
      </c>
      <c r="H103">
        <v>68.093067700000006</v>
      </c>
      <c r="I103">
        <v>-90.510989300000006</v>
      </c>
      <c r="J103" s="1" t="str">
        <f t="shared" si="22"/>
        <v>Till</v>
      </c>
      <c r="K103" s="1" t="str">
        <f t="shared" si="21"/>
        <v>Grain Mount: 0.25 – 0.50 mm</v>
      </c>
      <c r="L103" t="s">
        <v>335</v>
      </c>
      <c r="M103" s="1" t="str">
        <f t="shared" si="18"/>
        <v>Mg_Ilm</v>
      </c>
      <c r="N103">
        <v>7.9000000000000001E-2</v>
      </c>
      <c r="P103">
        <v>1.2E-2</v>
      </c>
      <c r="R103">
        <v>1.679</v>
      </c>
      <c r="S103">
        <v>40.715000000000003</v>
      </c>
      <c r="U103">
        <v>7.7679999999999998</v>
      </c>
      <c r="V103">
        <v>0.28699999999999998</v>
      </c>
      <c r="X103">
        <v>0.50700000000000001</v>
      </c>
      <c r="Z103">
        <v>-1E-3</v>
      </c>
      <c r="AA103">
        <v>46.731999999999999</v>
      </c>
      <c r="AB103">
        <v>0.51700000000000002</v>
      </c>
      <c r="AC103">
        <v>8.6999999999999994E-2</v>
      </c>
      <c r="AD103">
        <v>98.388999999999996</v>
      </c>
    </row>
    <row r="104" spans="1:30" x14ac:dyDescent="0.3">
      <c r="A104" t="s">
        <v>358</v>
      </c>
      <c r="B104" t="s">
        <v>359</v>
      </c>
      <c r="C104" s="1" t="str">
        <f t="shared" si="19"/>
        <v>31:0002</v>
      </c>
      <c r="D104" s="1" t="str">
        <f t="shared" si="20"/>
        <v>31:0001</v>
      </c>
      <c r="E104" t="s">
        <v>44</v>
      </c>
      <c r="F104" t="s">
        <v>360</v>
      </c>
      <c r="H104">
        <v>68.093067700000006</v>
      </c>
      <c r="I104">
        <v>-90.510989300000006</v>
      </c>
      <c r="J104" s="1" t="str">
        <f t="shared" si="22"/>
        <v>Till</v>
      </c>
      <c r="K104" s="1" t="str">
        <f t="shared" si="21"/>
        <v>Grain Mount: 0.25 – 0.50 mm</v>
      </c>
      <c r="L104" t="s">
        <v>335</v>
      </c>
      <c r="M104" s="1" t="str">
        <f t="shared" si="18"/>
        <v>Mg_Ilm</v>
      </c>
      <c r="N104">
        <v>5.0999999999999997E-2</v>
      </c>
      <c r="P104">
        <v>0.04</v>
      </c>
      <c r="R104">
        <v>1.407</v>
      </c>
      <c r="S104">
        <v>37.893000000000001</v>
      </c>
      <c r="U104">
        <v>10.093</v>
      </c>
      <c r="V104">
        <v>0.34899999999999998</v>
      </c>
      <c r="X104">
        <v>0.38400000000000001</v>
      </c>
      <c r="Z104">
        <v>-1E-3</v>
      </c>
      <c r="AA104">
        <v>47.933</v>
      </c>
      <c r="AB104">
        <v>0.435</v>
      </c>
      <c r="AC104">
        <v>2.3E-2</v>
      </c>
      <c r="AD104">
        <v>98.613</v>
      </c>
    </row>
    <row r="105" spans="1:30" x14ac:dyDescent="0.3">
      <c r="A105" t="s">
        <v>361</v>
      </c>
      <c r="B105" t="s">
        <v>362</v>
      </c>
      <c r="C105" s="1" t="str">
        <f t="shared" si="19"/>
        <v>31:0002</v>
      </c>
      <c r="D105" s="1" t="str">
        <f t="shared" si="20"/>
        <v>31:0001</v>
      </c>
      <c r="E105" t="s">
        <v>44</v>
      </c>
      <c r="F105" t="s">
        <v>363</v>
      </c>
      <c r="H105">
        <v>68.093067700000006</v>
      </c>
      <c r="I105">
        <v>-90.510989300000006</v>
      </c>
      <c r="J105" s="1" t="str">
        <f t="shared" si="22"/>
        <v>Till</v>
      </c>
      <c r="K105" s="1" t="str">
        <f t="shared" si="21"/>
        <v>Grain Mount: 0.25 – 0.50 mm</v>
      </c>
      <c r="L105" t="s">
        <v>335</v>
      </c>
      <c r="M105" s="1" t="str">
        <f t="shared" si="18"/>
        <v>Mg_Ilm</v>
      </c>
      <c r="N105">
        <v>0.27200000000000002</v>
      </c>
      <c r="P105">
        <v>1E-3</v>
      </c>
      <c r="R105">
        <v>3.7999999999999999E-2</v>
      </c>
      <c r="S105">
        <v>41.728000000000002</v>
      </c>
      <c r="U105">
        <v>7.8630000000000004</v>
      </c>
      <c r="V105">
        <v>0.26700000000000002</v>
      </c>
      <c r="X105">
        <v>0.187</v>
      </c>
      <c r="Z105">
        <v>-1E-3</v>
      </c>
      <c r="AA105">
        <v>47.122999999999998</v>
      </c>
      <c r="AB105">
        <v>0.39500000000000002</v>
      </c>
      <c r="AC105">
        <v>9.1999999999999998E-2</v>
      </c>
      <c r="AD105">
        <v>97.968000000000004</v>
      </c>
    </row>
    <row r="106" spans="1:30" x14ac:dyDescent="0.3">
      <c r="A106" t="s">
        <v>364</v>
      </c>
      <c r="B106" t="s">
        <v>365</v>
      </c>
      <c r="C106" s="1" t="str">
        <f t="shared" si="19"/>
        <v>31:0002</v>
      </c>
      <c r="D106" s="1" t="str">
        <f t="shared" si="20"/>
        <v>31:0001</v>
      </c>
      <c r="E106" t="s">
        <v>44</v>
      </c>
      <c r="F106" t="s">
        <v>366</v>
      </c>
      <c r="H106">
        <v>68.093067700000006</v>
      </c>
      <c r="I106">
        <v>-90.510989300000006</v>
      </c>
      <c r="J106" s="1" t="str">
        <f t="shared" si="22"/>
        <v>Till</v>
      </c>
      <c r="K106" s="1" t="str">
        <f t="shared" si="21"/>
        <v>Grain Mount: 0.25 – 0.50 mm</v>
      </c>
      <c r="L106" t="s">
        <v>335</v>
      </c>
      <c r="M106" s="1" t="str">
        <f t="shared" si="18"/>
        <v>Mg_Ilm</v>
      </c>
      <c r="N106">
        <v>0.25800000000000001</v>
      </c>
      <c r="P106">
        <v>1.7999999999999999E-2</v>
      </c>
      <c r="R106">
        <v>6.5000000000000002E-2</v>
      </c>
      <c r="S106">
        <v>42.39</v>
      </c>
      <c r="U106">
        <v>7.4649999999999999</v>
      </c>
      <c r="V106">
        <v>0.28000000000000003</v>
      </c>
      <c r="X106">
        <v>7.0999999999999994E-2</v>
      </c>
      <c r="Z106">
        <v>-1E-3</v>
      </c>
      <c r="AA106">
        <v>47.936999999999998</v>
      </c>
      <c r="AB106">
        <v>0.433</v>
      </c>
      <c r="AC106">
        <v>-1E-3</v>
      </c>
      <c r="AD106">
        <v>98.921000000000006</v>
      </c>
    </row>
    <row r="107" spans="1:30" x14ac:dyDescent="0.3">
      <c r="A107" t="s">
        <v>367</v>
      </c>
      <c r="B107" t="s">
        <v>368</v>
      </c>
      <c r="C107" s="1" t="str">
        <f t="shared" si="19"/>
        <v>31:0002</v>
      </c>
      <c r="D107" s="1" t="str">
        <f t="shared" si="20"/>
        <v>31:0001</v>
      </c>
      <c r="E107" t="s">
        <v>44</v>
      </c>
      <c r="F107" t="s">
        <v>369</v>
      </c>
      <c r="H107">
        <v>68.093067700000006</v>
      </c>
      <c r="I107">
        <v>-90.510989300000006</v>
      </c>
      <c r="J107" s="1" t="str">
        <f t="shared" si="22"/>
        <v>Till</v>
      </c>
      <c r="K107" s="1" t="str">
        <f t="shared" si="21"/>
        <v>Grain Mount: 0.25 – 0.50 mm</v>
      </c>
      <c r="L107" t="s">
        <v>335</v>
      </c>
      <c r="M107" s="1" t="str">
        <f t="shared" si="18"/>
        <v>Mg_Ilm</v>
      </c>
      <c r="N107">
        <v>0.02</v>
      </c>
      <c r="P107">
        <v>1.7999999999999999E-2</v>
      </c>
      <c r="R107">
        <v>0.85599999999999998</v>
      </c>
      <c r="S107">
        <v>45.069000000000003</v>
      </c>
      <c r="U107">
        <v>6.7779999999999996</v>
      </c>
      <c r="V107">
        <v>0.317</v>
      </c>
      <c r="X107">
        <v>0.55000000000000004</v>
      </c>
      <c r="Z107">
        <v>-1E-3</v>
      </c>
      <c r="AA107">
        <v>45.3</v>
      </c>
      <c r="AB107">
        <v>0.58499999999999996</v>
      </c>
      <c r="AC107">
        <v>-1E-3</v>
      </c>
      <c r="AD107">
        <v>99.497</v>
      </c>
    </row>
    <row r="108" spans="1:30" x14ac:dyDescent="0.3">
      <c r="A108" t="s">
        <v>370</v>
      </c>
      <c r="B108" t="s">
        <v>371</v>
      </c>
      <c r="C108" s="1" t="str">
        <f t="shared" si="19"/>
        <v>31:0002</v>
      </c>
      <c r="D108" s="1" t="str">
        <f t="shared" si="20"/>
        <v>31:0001</v>
      </c>
      <c r="E108" t="s">
        <v>44</v>
      </c>
      <c r="F108" t="s">
        <v>372</v>
      </c>
      <c r="H108">
        <v>68.093067700000006</v>
      </c>
      <c r="I108">
        <v>-90.510989300000006</v>
      </c>
      <c r="J108" s="1" t="str">
        <f t="shared" si="22"/>
        <v>Till</v>
      </c>
      <c r="K108" s="1" t="str">
        <f t="shared" si="21"/>
        <v>Grain Mount: 0.25 – 0.50 mm</v>
      </c>
      <c r="L108" t="s">
        <v>335</v>
      </c>
      <c r="M108" s="1" t="str">
        <f t="shared" si="18"/>
        <v>Mg_Ilm</v>
      </c>
      <c r="N108">
        <v>7.9000000000000001E-2</v>
      </c>
      <c r="P108">
        <v>1.2E-2</v>
      </c>
      <c r="R108">
        <v>2.3690000000000002</v>
      </c>
      <c r="S108">
        <v>37.695999999999998</v>
      </c>
      <c r="U108">
        <v>9.2330000000000005</v>
      </c>
      <c r="V108">
        <v>0.28399999999999997</v>
      </c>
      <c r="X108">
        <v>0.48899999999999999</v>
      </c>
      <c r="Z108">
        <v>-1E-3</v>
      </c>
      <c r="AA108">
        <v>48.42</v>
      </c>
      <c r="AB108">
        <v>0.503</v>
      </c>
      <c r="AC108">
        <v>1.7999999999999999E-2</v>
      </c>
      <c r="AD108">
        <v>99.105999999999995</v>
      </c>
    </row>
    <row r="109" spans="1:30" x14ac:dyDescent="0.3">
      <c r="A109" t="s">
        <v>373</v>
      </c>
      <c r="B109" t="s">
        <v>374</v>
      </c>
      <c r="C109" s="1" t="str">
        <f t="shared" si="19"/>
        <v>31:0002</v>
      </c>
      <c r="D109" s="1" t="str">
        <f t="shared" si="20"/>
        <v>31:0001</v>
      </c>
      <c r="E109" t="s">
        <v>44</v>
      </c>
      <c r="F109" t="s">
        <v>375</v>
      </c>
      <c r="H109">
        <v>68.093067700000006</v>
      </c>
      <c r="I109">
        <v>-90.510989300000006</v>
      </c>
      <c r="J109" s="1" t="str">
        <f t="shared" si="22"/>
        <v>Till</v>
      </c>
      <c r="K109" s="1" t="str">
        <f t="shared" si="21"/>
        <v>Grain Mount: 0.25 – 0.50 mm</v>
      </c>
      <c r="L109" t="s">
        <v>335</v>
      </c>
      <c r="M109" s="1" t="str">
        <f t="shared" si="18"/>
        <v>Mg_Ilm</v>
      </c>
      <c r="N109">
        <v>0.26</v>
      </c>
      <c r="P109">
        <v>1.9E-2</v>
      </c>
      <c r="R109">
        <v>2.7869999999999999</v>
      </c>
      <c r="S109">
        <v>34.709000000000003</v>
      </c>
      <c r="U109">
        <v>10.989000000000001</v>
      </c>
      <c r="V109">
        <v>0.26700000000000002</v>
      </c>
      <c r="X109">
        <v>0.19700000000000001</v>
      </c>
      <c r="Z109">
        <v>-1E-3</v>
      </c>
      <c r="AA109">
        <v>49.82</v>
      </c>
      <c r="AB109">
        <v>0.372</v>
      </c>
      <c r="AC109">
        <v>7.8E-2</v>
      </c>
      <c r="AD109">
        <v>99.501000000000005</v>
      </c>
    </row>
    <row r="110" spans="1:30" x14ac:dyDescent="0.3">
      <c r="A110" t="s">
        <v>376</v>
      </c>
      <c r="B110" t="s">
        <v>377</v>
      </c>
      <c r="C110" s="1" t="str">
        <f t="shared" si="19"/>
        <v>31:0002</v>
      </c>
      <c r="D110" s="1" t="str">
        <f t="shared" si="20"/>
        <v>31:0001</v>
      </c>
      <c r="E110" t="s">
        <v>44</v>
      </c>
      <c r="F110" t="s">
        <v>378</v>
      </c>
      <c r="H110">
        <v>68.093067700000006</v>
      </c>
      <c r="I110">
        <v>-90.510989300000006</v>
      </c>
      <c r="J110" s="1" t="str">
        <f t="shared" si="22"/>
        <v>Till</v>
      </c>
      <c r="K110" s="1" t="str">
        <f t="shared" si="21"/>
        <v>Grain Mount: 0.25 – 0.50 mm</v>
      </c>
      <c r="L110" t="s">
        <v>335</v>
      </c>
      <c r="M110" s="1" t="str">
        <f t="shared" si="18"/>
        <v>Mg_Ilm</v>
      </c>
      <c r="N110">
        <v>0.10299999999999999</v>
      </c>
      <c r="P110">
        <v>1.4999999999999999E-2</v>
      </c>
      <c r="R110">
        <v>1.246</v>
      </c>
      <c r="S110">
        <v>39.307000000000002</v>
      </c>
      <c r="U110">
        <v>8.2080000000000002</v>
      </c>
      <c r="V110">
        <v>0.30399999999999999</v>
      </c>
      <c r="X110">
        <v>0.46200000000000002</v>
      </c>
      <c r="Z110">
        <v>-1E-3</v>
      </c>
      <c r="AA110">
        <v>47.524999999999999</v>
      </c>
      <c r="AB110">
        <v>0.41299999999999998</v>
      </c>
      <c r="AC110">
        <v>-1E-3</v>
      </c>
      <c r="AD110">
        <v>97.585999999999999</v>
      </c>
    </row>
    <row r="111" spans="1:30" x14ac:dyDescent="0.3">
      <c r="A111" t="s">
        <v>379</v>
      </c>
      <c r="B111" t="s">
        <v>380</v>
      </c>
      <c r="C111" s="1" t="str">
        <f t="shared" si="19"/>
        <v>31:0002</v>
      </c>
      <c r="D111" s="1" t="str">
        <f t="shared" si="20"/>
        <v>31:0001</v>
      </c>
      <c r="E111" t="s">
        <v>44</v>
      </c>
      <c r="F111" t="s">
        <v>381</v>
      </c>
      <c r="H111">
        <v>68.093067700000006</v>
      </c>
      <c r="I111">
        <v>-90.510989300000006</v>
      </c>
      <c r="J111" s="1" t="str">
        <f t="shared" si="22"/>
        <v>Till</v>
      </c>
      <c r="K111" s="1" t="str">
        <f t="shared" si="21"/>
        <v>Grain Mount: 0.25 – 0.50 mm</v>
      </c>
      <c r="L111" t="s">
        <v>335</v>
      </c>
      <c r="M111" s="1" t="str">
        <f t="shared" si="18"/>
        <v>Mg_Ilm</v>
      </c>
      <c r="N111">
        <v>3.9E-2</v>
      </c>
      <c r="P111">
        <v>5.0000000000000001E-3</v>
      </c>
      <c r="R111">
        <v>1.2869999999999999</v>
      </c>
      <c r="S111">
        <v>42.811999999999998</v>
      </c>
      <c r="U111">
        <v>7.2210000000000001</v>
      </c>
      <c r="V111">
        <v>0.33900000000000002</v>
      </c>
      <c r="X111">
        <v>0.60199999999999998</v>
      </c>
      <c r="Z111">
        <v>-1E-3</v>
      </c>
      <c r="AA111">
        <v>46.567</v>
      </c>
      <c r="AB111">
        <v>0.501</v>
      </c>
      <c r="AC111">
        <v>1.9E-2</v>
      </c>
      <c r="AD111">
        <v>99.397999999999996</v>
      </c>
    </row>
    <row r="112" spans="1:30" x14ac:dyDescent="0.3">
      <c r="A112" t="s">
        <v>382</v>
      </c>
      <c r="B112" t="s">
        <v>383</v>
      </c>
      <c r="C112" s="1" t="str">
        <f t="shared" si="19"/>
        <v>31:0002</v>
      </c>
      <c r="D112" s="1" t="str">
        <f t="shared" si="20"/>
        <v>31:0001</v>
      </c>
      <c r="E112" t="s">
        <v>44</v>
      </c>
      <c r="F112" t="s">
        <v>384</v>
      </c>
      <c r="H112">
        <v>68.093067700000006</v>
      </c>
      <c r="I112">
        <v>-90.510989300000006</v>
      </c>
      <c r="J112" s="1" t="str">
        <f t="shared" si="22"/>
        <v>Till</v>
      </c>
      <c r="K112" s="1" t="str">
        <f t="shared" si="21"/>
        <v>Grain Mount: 0.25 – 0.50 mm</v>
      </c>
      <c r="L112" t="s">
        <v>335</v>
      </c>
      <c r="M112" s="1" t="str">
        <f t="shared" si="18"/>
        <v>Mg_Ilm</v>
      </c>
      <c r="N112">
        <v>0.24099999999999999</v>
      </c>
      <c r="P112">
        <v>7.5999999999999998E-2</v>
      </c>
      <c r="R112">
        <v>3.1840000000000002</v>
      </c>
      <c r="S112">
        <v>34.112000000000002</v>
      </c>
      <c r="U112">
        <v>11.321999999999999</v>
      </c>
      <c r="V112">
        <v>0.29499999999999998</v>
      </c>
      <c r="X112">
        <v>0.34100000000000003</v>
      </c>
      <c r="Z112">
        <v>-1E-3</v>
      </c>
      <c r="AA112">
        <v>49.149000000000001</v>
      </c>
      <c r="AB112">
        <v>0.33800000000000002</v>
      </c>
      <c r="AC112">
        <v>2.1999999999999999E-2</v>
      </c>
      <c r="AD112">
        <v>99.085999999999999</v>
      </c>
    </row>
    <row r="113" spans="1:30" x14ac:dyDescent="0.3">
      <c r="A113" t="s">
        <v>385</v>
      </c>
      <c r="B113" t="s">
        <v>386</v>
      </c>
      <c r="C113" s="1" t="str">
        <f t="shared" si="19"/>
        <v>31:0002</v>
      </c>
      <c r="D113" s="1" t="str">
        <f t="shared" si="20"/>
        <v>31:0001</v>
      </c>
      <c r="E113" t="s">
        <v>44</v>
      </c>
      <c r="F113" t="s">
        <v>387</v>
      </c>
      <c r="H113">
        <v>68.093067700000006</v>
      </c>
      <c r="I113">
        <v>-90.510989300000006</v>
      </c>
      <c r="J113" s="1" t="str">
        <f t="shared" si="22"/>
        <v>Till</v>
      </c>
      <c r="K113" s="1" t="str">
        <f t="shared" si="21"/>
        <v>Grain Mount: 0.25 – 0.50 mm</v>
      </c>
      <c r="L113" t="s">
        <v>335</v>
      </c>
      <c r="M113" s="1" t="str">
        <f t="shared" si="18"/>
        <v>Mg_Ilm</v>
      </c>
      <c r="N113">
        <v>0.17100000000000001</v>
      </c>
      <c r="P113">
        <v>4.5999999999999999E-2</v>
      </c>
      <c r="R113">
        <v>0.755</v>
      </c>
      <c r="S113">
        <v>40.572000000000003</v>
      </c>
      <c r="U113">
        <v>9.8879999999999999</v>
      </c>
      <c r="V113">
        <v>0.27700000000000002</v>
      </c>
      <c r="X113">
        <v>0.51</v>
      </c>
      <c r="Z113">
        <v>-1E-3</v>
      </c>
      <c r="AA113">
        <v>44.591999999999999</v>
      </c>
      <c r="AB113">
        <v>0.504</v>
      </c>
      <c r="AC113">
        <v>6.5000000000000002E-2</v>
      </c>
      <c r="AD113">
        <v>97.385999999999996</v>
      </c>
    </row>
    <row r="114" spans="1:30" x14ac:dyDescent="0.3">
      <c r="A114" t="s">
        <v>388</v>
      </c>
      <c r="B114" t="s">
        <v>389</v>
      </c>
      <c r="C114" s="1" t="str">
        <f t="shared" si="19"/>
        <v>31:0002</v>
      </c>
      <c r="D114" s="1" t="str">
        <f t="shared" si="20"/>
        <v>31:0001</v>
      </c>
      <c r="E114" t="s">
        <v>44</v>
      </c>
      <c r="F114" t="s">
        <v>390</v>
      </c>
      <c r="H114">
        <v>68.093067700000006</v>
      </c>
      <c r="I114">
        <v>-90.510989300000006</v>
      </c>
      <c r="J114" s="1" t="str">
        <f t="shared" si="22"/>
        <v>Till</v>
      </c>
      <c r="K114" s="1" t="str">
        <f t="shared" si="21"/>
        <v>Grain Mount: 0.25 – 0.50 mm</v>
      </c>
      <c r="L114" t="s">
        <v>335</v>
      </c>
      <c r="M114" s="1" t="str">
        <f t="shared" si="18"/>
        <v>Mg_Ilm</v>
      </c>
      <c r="N114">
        <v>4.9000000000000002E-2</v>
      </c>
      <c r="P114">
        <v>1.0999999999999999E-2</v>
      </c>
      <c r="R114">
        <v>1.246</v>
      </c>
      <c r="S114">
        <v>42.844000000000001</v>
      </c>
      <c r="U114">
        <v>7.0220000000000002</v>
      </c>
      <c r="V114">
        <v>0.33700000000000002</v>
      </c>
      <c r="X114">
        <v>0.59599999999999997</v>
      </c>
      <c r="Z114">
        <v>-1E-3</v>
      </c>
      <c r="AA114">
        <v>45.512999999999998</v>
      </c>
      <c r="AB114">
        <v>0.52800000000000002</v>
      </c>
      <c r="AC114">
        <v>-1E-3</v>
      </c>
      <c r="AD114">
        <v>98.149000000000001</v>
      </c>
    </row>
    <row r="115" spans="1:30" x14ac:dyDescent="0.3">
      <c r="A115" t="s">
        <v>391</v>
      </c>
      <c r="B115" t="s">
        <v>392</v>
      </c>
      <c r="C115" s="1" t="str">
        <f t="shared" si="19"/>
        <v>31:0002</v>
      </c>
      <c r="D115" s="1" t="str">
        <f t="shared" si="20"/>
        <v>31:0001</v>
      </c>
      <c r="E115" t="s">
        <v>44</v>
      </c>
      <c r="F115" t="s">
        <v>393</v>
      </c>
      <c r="H115">
        <v>68.093067700000006</v>
      </c>
      <c r="I115">
        <v>-90.510989300000006</v>
      </c>
      <c r="J115" s="1" t="str">
        <f t="shared" si="22"/>
        <v>Till</v>
      </c>
      <c r="K115" s="1" t="str">
        <f t="shared" si="21"/>
        <v>Grain Mount: 0.25 – 0.50 mm</v>
      </c>
      <c r="L115" t="s">
        <v>335</v>
      </c>
      <c r="M115" s="1" t="str">
        <f t="shared" si="18"/>
        <v>Mg_Ilm</v>
      </c>
      <c r="N115">
        <v>5.0999999999999997E-2</v>
      </c>
      <c r="P115">
        <v>7.0000000000000001E-3</v>
      </c>
      <c r="R115">
        <v>1.1439999999999999</v>
      </c>
      <c r="S115">
        <v>40.847000000000001</v>
      </c>
      <c r="U115">
        <v>8.359</v>
      </c>
      <c r="V115">
        <v>0.27800000000000002</v>
      </c>
      <c r="X115">
        <v>0.497</v>
      </c>
      <c r="Z115">
        <v>-1E-3</v>
      </c>
      <c r="AA115">
        <v>46.432000000000002</v>
      </c>
      <c r="AB115">
        <v>0.54500000000000004</v>
      </c>
      <c r="AC115">
        <v>4.7E-2</v>
      </c>
      <c r="AD115">
        <v>98.210999999999999</v>
      </c>
    </row>
    <row r="116" spans="1:30" x14ac:dyDescent="0.3">
      <c r="A116" t="s">
        <v>394</v>
      </c>
      <c r="B116" t="s">
        <v>395</v>
      </c>
      <c r="C116" s="1" t="str">
        <f t="shared" si="19"/>
        <v>31:0002</v>
      </c>
      <c r="D116" s="1" t="str">
        <f t="shared" si="20"/>
        <v>31:0001</v>
      </c>
      <c r="E116" t="s">
        <v>44</v>
      </c>
      <c r="F116" t="s">
        <v>396</v>
      </c>
      <c r="H116">
        <v>68.093067700000006</v>
      </c>
      <c r="I116">
        <v>-90.510989300000006</v>
      </c>
      <c r="J116" s="1" t="str">
        <f t="shared" si="22"/>
        <v>Till</v>
      </c>
      <c r="K116" s="1" t="str">
        <f t="shared" si="21"/>
        <v>Grain Mount: 0.25 – 0.50 mm</v>
      </c>
      <c r="L116" t="s">
        <v>335</v>
      </c>
      <c r="M116" s="1" t="str">
        <f t="shared" si="18"/>
        <v>Mg_Ilm</v>
      </c>
      <c r="N116">
        <v>0.128</v>
      </c>
      <c r="P116">
        <v>7.0000000000000001E-3</v>
      </c>
      <c r="R116">
        <v>1.4830000000000001</v>
      </c>
      <c r="S116">
        <v>40.984000000000002</v>
      </c>
      <c r="U116">
        <v>7.7370000000000001</v>
      </c>
      <c r="V116">
        <v>0.223</v>
      </c>
      <c r="X116">
        <v>0.35399999999999998</v>
      </c>
      <c r="Z116">
        <v>-1E-3</v>
      </c>
      <c r="AA116">
        <v>46.284999999999997</v>
      </c>
      <c r="AB116">
        <v>0.58499999999999996</v>
      </c>
      <c r="AC116">
        <v>3.7999999999999999E-2</v>
      </c>
      <c r="AD116">
        <v>97.828999999999994</v>
      </c>
    </row>
    <row r="117" spans="1:30" x14ac:dyDescent="0.3">
      <c r="A117" t="s">
        <v>397</v>
      </c>
      <c r="B117" t="s">
        <v>398</v>
      </c>
      <c r="C117" s="1" t="str">
        <f t="shared" si="19"/>
        <v>31:0002</v>
      </c>
      <c r="D117" s="1" t="str">
        <f t="shared" si="20"/>
        <v>31:0001</v>
      </c>
      <c r="E117" t="s">
        <v>44</v>
      </c>
      <c r="F117" t="s">
        <v>399</v>
      </c>
      <c r="H117">
        <v>68.093067700000006</v>
      </c>
      <c r="I117">
        <v>-90.510989300000006</v>
      </c>
      <c r="J117" s="1" t="str">
        <f t="shared" si="22"/>
        <v>Till</v>
      </c>
      <c r="K117" s="1" t="str">
        <f t="shared" si="21"/>
        <v>Grain Mount: 0.25 – 0.50 mm</v>
      </c>
      <c r="L117" t="s">
        <v>335</v>
      </c>
      <c r="M117" s="1" t="str">
        <f t="shared" si="18"/>
        <v>Mg_Ilm</v>
      </c>
      <c r="N117">
        <v>0.14299999999999999</v>
      </c>
      <c r="P117">
        <v>8.9999999999999993E-3</v>
      </c>
      <c r="R117">
        <v>1.617</v>
      </c>
      <c r="S117">
        <v>41.41</v>
      </c>
      <c r="U117">
        <v>7.82</v>
      </c>
      <c r="V117">
        <v>0.307</v>
      </c>
      <c r="X117">
        <v>0.442</v>
      </c>
      <c r="Z117">
        <v>-1E-3</v>
      </c>
      <c r="AA117">
        <v>46.524999999999999</v>
      </c>
      <c r="AB117">
        <v>0.51600000000000001</v>
      </c>
      <c r="AC117">
        <v>2.3E-2</v>
      </c>
      <c r="AD117">
        <v>98.816999999999993</v>
      </c>
    </row>
    <row r="118" spans="1:30" x14ac:dyDescent="0.3">
      <c r="A118" t="s">
        <v>400</v>
      </c>
      <c r="B118" t="s">
        <v>401</v>
      </c>
      <c r="C118" s="1" t="str">
        <f t="shared" si="19"/>
        <v>31:0002</v>
      </c>
      <c r="D118" s="1" t="str">
        <f t="shared" si="20"/>
        <v>31:0001</v>
      </c>
      <c r="E118" t="s">
        <v>44</v>
      </c>
      <c r="F118" t="s">
        <v>402</v>
      </c>
      <c r="H118">
        <v>68.093067700000006</v>
      </c>
      <c r="I118">
        <v>-90.510989300000006</v>
      </c>
      <c r="J118" s="1" t="str">
        <f t="shared" si="22"/>
        <v>Till</v>
      </c>
      <c r="K118" s="1" t="str">
        <f t="shared" si="21"/>
        <v>Grain Mount: 0.25 – 0.50 mm</v>
      </c>
      <c r="L118" t="s">
        <v>335</v>
      </c>
      <c r="M118" s="1" t="str">
        <f t="shared" si="18"/>
        <v>Mg_Ilm</v>
      </c>
      <c r="N118">
        <v>2.4E-2</v>
      </c>
      <c r="P118">
        <v>1.2999999999999999E-2</v>
      </c>
      <c r="R118">
        <v>1.381</v>
      </c>
      <c r="S118">
        <v>40.552</v>
      </c>
      <c r="U118">
        <v>7.9870000000000001</v>
      </c>
      <c r="V118">
        <v>0.29499999999999998</v>
      </c>
      <c r="X118">
        <v>0.52300000000000002</v>
      </c>
      <c r="Z118">
        <v>-1E-3</v>
      </c>
      <c r="AA118">
        <v>48.323999999999998</v>
      </c>
      <c r="AB118">
        <v>0.52200000000000002</v>
      </c>
      <c r="AC118">
        <v>0.1</v>
      </c>
      <c r="AD118">
        <v>99.725999999999999</v>
      </c>
    </row>
    <row r="119" spans="1:30" x14ac:dyDescent="0.3">
      <c r="A119" t="s">
        <v>403</v>
      </c>
      <c r="B119" t="s">
        <v>404</v>
      </c>
      <c r="C119" s="1" t="str">
        <f t="shared" si="19"/>
        <v>31:0002</v>
      </c>
      <c r="D119" s="1" t="str">
        <f t="shared" si="20"/>
        <v>31:0001</v>
      </c>
      <c r="E119" t="s">
        <v>44</v>
      </c>
      <c r="F119" t="s">
        <v>405</v>
      </c>
      <c r="H119">
        <v>68.093067700000006</v>
      </c>
      <c r="I119">
        <v>-90.510989300000006</v>
      </c>
      <c r="J119" s="1" t="str">
        <f t="shared" si="22"/>
        <v>Till</v>
      </c>
      <c r="K119" s="1" t="str">
        <f t="shared" si="21"/>
        <v>Grain Mount: 0.25 – 0.50 mm</v>
      </c>
      <c r="L119" t="s">
        <v>335</v>
      </c>
      <c r="M119" s="1" t="str">
        <f t="shared" si="18"/>
        <v>Mg_Ilm</v>
      </c>
      <c r="N119">
        <v>5.6000000000000001E-2</v>
      </c>
      <c r="P119">
        <v>4.0000000000000001E-3</v>
      </c>
      <c r="R119">
        <v>1.1850000000000001</v>
      </c>
      <c r="S119">
        <v>43.048999999999999</v>
      </c>
      <c r="U119">
        <v>7.0970000000000004</v>
      </c>
      <c r="V119">
        <v>0.28000000000000003</v>
      </c>
      <c r="X119">
        <v>0.54500000000000004</v>
      </c>
      <c r="Z119">
        <v>-1E-3</v>
      </c>
      <c r="AA119">
        <v>46.284999999999997</v>
      </c>
      <c r="AB119">
        <v>0.504</v>
      </c>
      <c r="AC119">
        <v>-1E-3</v>
      </c>
      <c r="AD119">
        <v>99.007999999999996</v>
      </c>
    </row>
    <row r="120" spans="1:30" x14ac:dyDescent="0.3">
      <c r="A120" t="s">
        <v>406</v>
      </c>
      <c r="B120" t="s">
        <v>407</v>
      </c>
      <c r="C120" s="1" t="str">
        <f t="shared" si="19"/>
        <v>31:0002</v>
      </c>
      <c r="D120" s="1" t="str">
        <f t="shared" si="20"/>
        <v>31:0001</v>
      </c>
      <c r="E120" t="s">
        <v>44</v>
      </c>
      <c r="F120" t="s">
        <v>408</v>
      </c>
      <c r="H120">
        <v>68.093067700000006</v>
      </c>
      <c r="I120">
        <v>-90.510989300000006</v>
      </c>
      <c r="J120" s="1" t="str">
        <f t="shared" si="22"/>
        <v>Till</v>
      </c>
      <c r="K120" s="1" t="str">
        <f t="shared" si="21"/>
        <v>Grain Mount: 0.25 – 0.50 mm</v>
      </c>
      <c r="L120" t="s">
        <v>335</v>
      </c>
      <c r="M120" s="1" t="str">
        <f t="shared" si="18"/>
        <v>Mg_Ilm</v>
      </c>
      <c r="N120">
        <v>0.107</v>
      </c>
      <c r="P120">
        <v>5.0000000000000001E-3</v>
      </c>
      <c r="R120">
        <v>1.7050000000000001</v>
      </c>
      <c r="S120">
        <v>41.23</v>
      </c>
      <c r="U120">
        <v>7.8849999999999998</v>
      </c>
      <c r="V120">
        <v>0.32200000000000001</v>
      </c>
      <c r="X120">
        <v>0.434</v>
      </c>
      <c r="Z120">
        <v>-1E-3</v>
      </c>
      <c r="AA120">
        <v>46.683999999999997</v>
      </c>
      <c r="AB120">
        <v>0.44800000000000001</v>
      </c>
      <c r="AC120">
        <v>-1E-3</v>
      </c>
      <c r="AD120">
        <v>98.825000000000003</v>
      </c>
    </row>
    <row r="121" spans="1:30" x14ac:dyDescent="0.3">
      <c r="A121" t="s">
        <v>409</v>
      </c>
      <c r="B121" t="s">
        <v>410</v>
      </c>
      <c r="C121" s="1" t="str">
        <f t="shared" si="19"/>
        <v>31:0002</v>
      </c>
      <c r="D121" s="1" t="str">
        <f t="shared" si="20"/>
        <v>31:0001</v>
      </c>
      <c r="E121" t="s">
        <v>44</v>
      </c>
      <c r="F121" t="s">
        <v>411</v>
      </c>
      <c r="H121">
        <v>68.093067700000006</v>
      </c>
      <c r="I121">
        <v>-90.510989300000006</v>
      </c>
      <c r="J121" s="1" t="str">
        <f t="shared" si="22"/>
        <v>Till</v>
      </c>
      <c r="K121" s="1" t="str">
        <f t="shared" si="21"/>
        <v>Grain Mount: 0.25 – 0.50 mm</v>
      </c>
      <c r="L121" t="s">
        <v>335</v>
      </c>
      <c r="M121" s="1" t="str">
        <f t="shared" si="18"/>
        <v>Mg_Ilm</v>
      </c>
      <c r="N121">
        <v>4.9000000000000002E-2</v>
      </c>
      <c r="P121">
        <v>3.5999999999999997E-2</v>
      </c>
      <c r="R121">
        <v>1.4139999999999999</v>
      </c>
      <c r="S121">
        <v>40.122</v>
      </c>
      <c r="U121">
        <v>8.5690000000000008</v>
      </c>
      <c r="V121">
        <v>0.35599999999999998</v>
      </c>
      <c r="X121">
        <v>0.40699999999999997</v>
      </c>
      <c r="Z121">
        <v>-1E-3</v>
      </c>
      <c r="AA121">
        <v>48.067999999999998</v>
      </c>
      <c r="AB121">
        <v>0.439</v>
      </c>
      <c r="AC121">
        <v>9.5000000000000001E-2</v>
      </c>
      <c r="AD121">
        <v>99.561000000000007</v>
      </c>
    </row>
    <row r="122" spans="1:30" x14ac:dyDescent="0.3">
      <c r="A122" t="s">
        <v>412</v>
      </c>
      <c r="B122" t="s">
        <v>413</v>
      </c>
      <c r="C122" s="1" t="str">
        <f t="shared" si="19"/>
        <v>31:0002</v>
      </c>
      <c r="D122" s="1" t="str">
        <f t="shared" si="20"/>
        <v>31:0001</v>
      </c>
      <c r="E122" t="s">
        <v>44</v>
      </c>
      <c r="F122" t="s">
        <v>414</v>
      </c>
      <c r="H122">
        <v>68.093067700000006</v>
      </c>
      <c r="I122">
        <v>-90.510989300000006</v>
      </c>
      <c r="J122" s="1" t="str">
        <f t="shared" si="22"/>
        <v>Till</v>
      </c>
      <c r="K122" s="1" t="str">
        <f t="shared" si="21"/>
        <v>Grain Mount: 0.25 – 0.50 mm</v>
      </c>
      <c r="L122" t="s">
        <v>335</v>
      </c>
      <c r="M122" s="1" t="str">
        <f t="shared" si="18"/>
        <v>Mg_Ilm</v>
      </c>
      <c r="N122">
        <v>0.35799999999999998</v>
      </c>
      <c r="P122">
        <v>3.5999999999999997E-2</v>
      </c>
      <c r="R122">
        <v>5.1999999999999998E-2</v>
      </c>
      <c r="S122">
        <v>38.195999999999998</v>
      </c>
      <c r="U122">
        <v>10.407999999999999</v>
      </c>
      <c r="V122">
        <v>0.44400000000000001</v>
      </c>
      <c r="X122">
        <v>0.17399999999999999</v>
      </c>
      <c r="Z122">
        <v>-1E-3</v>
      </c>
      <c r="AA122">
        <v>48.281999999999996</v>
      </c>
      <c r="AB122">
        <v>0.41</v>
      </c>
      <c r="AC122">
        <v>3.2000000000000001E-2</v>
      </c>
      <c r="AD122">
        <v>98.397000000000006</v>
      </c>
    </row>
    <row r="123" spans="1:30" x14ac:dyDescent="0.3">
      <c r="A123" t="s">
        <v>415</v>
      </c>
      <c r="B123" t="s">
        <v>416</v>
      </c>
      <c r="C123" s="1" t="str">
        <f t="shared" si="19"/>
        <v>31:0002</v>
      </c>
      <c r="D123" s="1" t="str">
        <f t="shared" si="20"/>
        <v>31:0001</v>
      </c>
      <c r="E123" t="s">
        <v>44</v>
      </c>
      <c r="F123" t="s">
        <v>417</v>
      </c>
      <c r="H123">
        <v>68.093067700000006</v>
      </c>
      <c r="I123">
        <v>-90.510989300000006</v>
      </c>
      <c r="J123" s="1" t="str">
        <f t="shared" si="22"/>
        <v>Till</v>
      </c>
      <c r="K123" s="1" t="str">
        <f t="shared" si="21"/>
        <v>Grain Mount: 0.25 – 0.50 mm</v>
      </c>
      <c r="L123" t="s">
        <v>335</v>
      </c>
      <c r="M123" s="1" t="str">
        <f>HYPERLINK("https://geochem.nrcan.gc.ca/cdogs/content/kwd/kwd030596_e.htm", "Prv")</f>
        <v>Prv</v>
      </c>
      <c r="N123">
        <v>4.1000000000000002E-2</v>
      </c>
      <c r="P123">
        <v>40.716000000000001</v>
      </c>
      <c r="R123">
        <v>5.3999999999999999E-2</v>
      </c>
      <c r="S123">
        <v>0.93700000000000006</v>
      </c>
      <c r="U123">
        <v>-1E-3</v>
      </c>
      <c r="V123">
        <v>7.1999999999999995E-2</v>
      </c>
      <c r="X123">
        <v>0.56200000000000006</v>
      </c>
      <c r="Z123">
        <v>-1E-3</v>
      </c>
      <c r="AA123">
        <v>56.037999999999997</v>
      </c>
      <c r="AB123">
        <v>0.30499999999999999</v>
      </c>
      <c r="AC123">
        <v>-1E-3</v>
      </c>
      <c r="AD123">
        <v>98.727999999999994</v>
      </c>
    </row>
    <row r="124" spans="1:30" x14ac:dyDescent="0.3">
      <c r="A124" t="s">
        <v>418</v>
      </c>
      <c r="B124" t="s">
        <v>419</v>
      </c>
      <c r="C124" s="1" t="str">
        <f t="shared" si="19"/>
        <v>31:0002</v>
      </c>
      <c r="D124" s="1" t="str">
        <f t="shared" si="20"/>
        <v>31:0001</v>
      </c>
      <c r="E124" t="s">
        <v>44</v>
      </c>
      <c r="F124" t="s">
        <v>420</v>
      </c>
      <c r="H124">
        <v>68.093067700000006</v>
      </c>
      <c r="I124">
        <v>-90.510989300000006</v>
      </c>
      <c r="J124" s="1" t="str">
        <f t="shared" si="22"/>
        <v>Till</v>
      </c>
      <c r="K124" s="1" t="str">
        <f t="shared" si="21"/>
        <v>Grain Mount: 0.25 – 0.50 mm</v>
      </c>
      <c r="L124" t="s">
        <v>335</v>
      </c>
      <c r="M124" s="1" t="str">
        <f t="shared" ref="M124:M135" si="23">HYPERLINK("https://geochem.nrcan.gc.ca/cdogs/content/kwd/kwd030538_e.htm", "Mg_Ilm")</f>
        <v>Mg_Ilm</v>
      </c>
      <c r="N124">
        <v>4.1000000000000002E-2</v>
      </c>
      <c r="P124">
        <v>1.0999999999999999E-2</v>
      </c>
      <c r="R124">
        <v>1.734</v>
      </c>
      <c r="S124">
        <v>40.021000000000001</v>
      </c>
      <c r="U124">
        <v>8.1329999999999991</v>
      </c>
      <c r="V124">
        <v>0.30299999999999999</v>
      </c>
      <c r="X124">
        <v>0.45200000000000001</v>
      </c>
      <c r="Z124">
        <v>-1E-3</v>
      </c>
      <c r="AA124">
        <v>48.033000000000001</v>
      </c>
      <c r="AB124">
        <v>0.42899999999999999</v>
      </c>
      <c r="AC124">
        <v>-1E-3</v>
      </c>
      <c r="AD124">
        <v>99.161000000000001</v>
      </c>
    </row>
    <row r="125" spans="1:30" x14ac:dyDescent="0.3">
      <c r="A125" t="s">
        <v>421</v>
      </c>
      <c r="B125" t="s">
        <v>422</v>
      </c>
      <c r="C125" s="1" t="str">
        <f t="shared" si="19"/>
        <v>31:0002</v>
      </c>
      <c r="D125" s="1" t="str">
        <f t="shared" si="20"/>
        <v>31:0001</v>
      </c>
      <c r="E125" t="s">
        <v>44</v>
      </c>
      <c r="F125" t="s">
        <v>423</v>
      </c>
      <c r="H125">
        <v>68.093067700000006</v>
      </c>
      <c r="I125">
        <v>-90.510989300000006</v>
      </c>
      <c r="J125" s="1" t="str">
        <f t="shared" si="22"/>
        <v>Till</v>
      </c>
      <c r="K125" s="1" t="str">
        <f t="shared" si="21"/>
        <v>Grain Mount: 0.25 – 0.50 mm</v>
      </c>
      <c r="L125" t="s">
        <v>335</v>
      </c>
      <c r="M125" s="1" t="str">
        <f t="shared" si="23"/>
        <v>Mg_Ilm</v>
      </c>
      <c r="N125">
        <v>0.151</v>
      </c>
      <c r="P125">
        <v>2.9000000000000001E-2</v>
      </c>
      <c r="R125">
        <v>2.544</v>
      </c>
      <c r="S125">
        <v>35.593000000000004</v>
      </c>
      <c r="U125">
        <v>10.536</v>
      </c>
      <c r="V125">
        <v>0.28399999999999997</v>
      </c>
      <c r="X125">
        <v>0.31900000000000001</v>
      </c>
      <c r="Z125">
        <v>-1E-3</v>
      </c>
      <c r="AA125">
        <v>48.353999999999999</v>
      </c>
      <c r="AB125">
        <v>0.34399999999999997</v>
      </c>
      <c r="AC125">
        <v>-1E-3</v>
      </c>
      <c r="AD125">
        <v>98.156000000000006</v>
      </c>
    </row>
    <row r="126" spans="1:30" x14ac:dyDescent="0.3">
      <c r="A126" t="s">
        <v>424</v>
      </c>
      <c r="B126" t="s">
        <v>425</v>
      </c>
      <c r="C126" s="1" t="str">
        <f t="shared" si="19"/>
        <v>31:0002</v>
      </c>
      <c r="D126" s="1" t="str">
        <f t="shared" si="20"/>
        <v>31:0001</v>
      </c>
      <c r="E126" t="s">
        <v>44</v>
      </c>
      <c r="F126" t="s">
        <v>426</v>
      </c>
      <c r="H126">
        <v>68.093067700000006</v>
      </c>
      <c r="I126">
        <v>-90.510989300000006</v>
      </c>
      <c r="J126" s="1" t="str">
        <f t="shared" si="22"/>
        <v>Till</v>
      </c>
      <c r="K126" s="1" t="str">
        <f t="shared" si="21"/>
        <v>Grain Mount: 0.25 – 0.50 mm</v>
      </c>
      <c r="L126" t="s">
        <v>335</v>
      </c>
      <c r="M126" s="1" t="str">
        <f t="shared" si="23"/>
        <v>Mg_Ilm</v>
      </c>
      <c r="N126">
        <v>0.219</v>
      </c>
      <c r="P126">
        <v>9.1999999999999998E-2</v>
      </c>
      <c r="R126">
        <v>1.369</v>
      </c>
      <c r="S126">
        <v>33.557000000000002</v>
      </c>
      <c r="U126">
        <v>12.355</v>
      </c>
      <c r="V126">
        <v>0.38600000000000001</v>
      </c>
      <c r="X126">
        <v>0.44600000000000001</v>
      </c>
      <c r="Z126">
        <v>-1E-3</v>
      </c>
      <c r="AA126">
        <v>49.610999999999997</v>
      </c>
      <c r="AB126">
        <v>0.46300000000000002</v>
      </c>
      <c r="AC126">
        <v>6.3E-2</v>
      </c>
      <c r="AD126">
        <v>98.564999999999998</v>
      </c>
    </row>
    <row r="127" spans="1:30" x14ac:dyDescent="0.3">
      <c r="A127" t="s">
        <v>427</v>
      </c>
      <c r="B127" t="s">
        <v>428</v>
      </c>
      <c r="C127" s="1" t="str">
        <f t="shared" si="19"/>
        <v>31:0002</v>
      </c>
      <c r="D127" s="1" t="str">
        <f t="shared" si="20"/>
        <v>31:0001</v>
      </c>
      <c r="E127" t="s">
        <v>44</v>
      </c>
      <c r="F127" t="s">
        <v>429</v>
      </c>
      <c r="H127">
        <v>68.093067700000006</v>
      </c>
      <c r="I127">
        <v>-90.510989300000006</v>
      </c>
      <c r="J127" s="1" t="str">
        <f t="shared" si="22"/>
        <v>Till</v>
      </c>
      <c r="K127" s="1" t="str">
        <f t="shared" si="21"/>
        <v>Grain Mount: 0.25 – 0.50 mm</v>
      </c>
      <c r="L127" t="s">
        <v>335</v>
      </c>
      <c r="M127" s="1" t="str">
        <f t="shared" si="23"/>
        <v>Mg_Ilm</v>
      </c>
      <c r="N127">
        <v>9.8000000000000004E-2</v>
      </c>
      <c r="P127">
        <v>1.2999999999999999E-2</v>
      </c>
      <c r="R127">
        <v>2.2120000000000002</v>
      </c>
      <c r="S127">
        <v>37.856999999999999</v>
      </c>
      <c r="U127">
        <v>8.9380000000000006</v>
      </c>
      <c r="V127">
        <v>0.308</v>
      </c>
      <c r="X127">
        <v>0.46400000000000002</v>
      </c>
      <c r="Z127">
        <v>-1E-3</v>
      </c>
      <c r="AA127">
        <v>47.57</v>
      </c>
      <c r="AB127">
        <v>0.52</v>
      </c>
      <c r="AC127">
        <v>1.7999999999999999E-2</v>
      </c>
      <c r="AD127">
        <v>98.003</v>
      </c>
    </row>
    <row r="128" spans="1:30" x14ac:dyDescent="0.3">
      <c r="A128" t="s">
        <v>430</v>
      </c>
      <c r="B128" t="s">
        <v>431</v>
      </c>
      <c r="C128" s="1" t="str">
        <f t="shared" si="19"/>
        <v>31:0002</v>
      </c>
      <c r="D128" s="1" t="str">
        <f t="shared" si="20"/>
        <v>31:0001</v>
      </c>
      <c r="E128" t="s">
        <v>44</v>
      </c>
      <c r="F128" t="s">
        <v>432</v>
      </c>
      <c r="H128">
        <v>68.093067700000006</v>
      </c>
      <c r="I128">
        <v>-90.510989300000006</v>
      </c>
      <c r="J128" s="1" t="str">
        <f t="shared" si="22"/>
        <v>Till</v>
      </c>
      <c r="K128" s="1" t="str">
        <f t="shared" ref="K128:K146" si="24">HYPERLINK("https://geochem.nrcan.gc.ca/cdogs/content/kwd/kwd080044_e.htm", "Grain Mount: 0.50 – 1.00 mm")</f>
        <v>Grain Mount: 0.50 – 1.00 mm</v>
      </c>
      <c r="L128" t="s">
        <v>335</v>
      </c>
      <c r="M128" s="1" t="str">
        <f t="shared" si="23"/>
        <v>Mg_Ilm</v>
      </c>
      <c r="N128">
        <v>2.4E-2</v>
      </c>
      <c r="P128">
        <v>1E-3</v>
      </c>
      <c r="R128">
        <v>1.3879999999999999</v>
      </c>
      <c r="S128">
        <v>40.671999999999997</v>
      </c>
      <c r="U128">
        <v>8.09</v>
      </c>
      <c r="V128">
        <v>0.32900000000000001</v>
      </c>
      <c r="X128">
        <v>0.46200000000000002</v>
      </c>
      <c r="Z128">
        <v>-1E-3</v>
      </c>
      <c r="AA128">
        <v>47.363</v>
      </c>
      <c r="AB128">
        <v>0.41299999999999998</v>
      </c>
      <c r="AC128">
        <v>2.1999999999999999E-2</v>
      </c>
      <c r="AD128">
        <v>98.766999999999996</v>
      </c>
    </row>
    <row r="129" spans="1:30" x14ac:dyDescent="0.3">
      <c r="A129" t="s">
        <v>433</v>
      </c>
      <c r="B129" t="s">
        <v>434</v>
      </c>
      <c r="C129" s="1" t="str">
        <f t="shared" si="19"/>
        <v>31:0002</v>
      </c>
      <c r="D129" s="1" t="str">
        <f t="shared" si="20"/>
        <v>31:0001</v>
      </c>
      <c r="E129" t="s">
        <v>44</v>
      </c>
      <c r="F129" t="s">
        <v>435</v>
      </c>
      <c r="H129">
        <v>68.093067700000006</v>
      </c>
      <c r="I129">
        <v>-90.510989300000006</v>
      </c>
      <c r="J129" s="1" t="str">
        <f t="shared" si="22"/>
        <v>Till</v>
      </c>
      <c r="K129" s="1" t="str">
        <f t="shared" si="24"/>
        <v>Grain Mount: 0.50 – 1.00 mm</v>
      </c>
      <c r="L129" t="s">
        <v>335</v>
      </c>
      <c r="M129" s="1" t="str">
        <f t="shared" si="23"/>
        <v>Mg_Ilm</v>
      </c>
      <c r="N129">
        <v>5.1999999999999998E-2</v>
      </c>
      <c r="P129">
        <v>1.0999999999999999E-2</v>
      </c>
      <c r="R129">
        <v>1.2370000000000001</v>
      </c>
      <c r="S129">
        <v>41.027000000000001</v>
      </c>
      <c r="U129">
        <v>8.4090000000000007</v>
      </c>
      <c r="V129">
        <v>0.27800000000000002</v>
      </c>
      <c r="X129">
        <v>0.48699999999999999</v>
      </c>
      <c r="Z129">
        <v>-1E-3</v>
      </c>
      <c r="AA129">
        <v>47.372999999999998</v>
      </c>
      <c r="AB129">
        <v>0.504</v>
      </c>
      <c r="AC129">
        <v>-1E-3</v>
      </c>
      <c r="AD129">
        <v>99.382000000000005</v>
      </c>
    </row>
    <row r="130" spans="1:30" x14ac:dyDescent="0.3">
      <c r="A130" t="s">
        <v>436</v>
      </c>
      <c r="B130" t="s">
        <v>437</v>
      </c>
      <c r="C130" s="1" t="str">
        <f t="shared" ref="C130:C161" si="25">HYPERLINK("https://geochem.nrcan.gc.ca/cdogs/content/bdl/bdl310002_e.htm", "31:0002")</f>
        <v>31:0002</v>
      </c>
      <c r="D130" s="1" t="str">
        <f t="shared" ref="D130:D161" si="26">HYPERLINK("https://geochem.nrcan.gc.ca/cdogs/content/svy/svy310001_e.htm", "31:0001")</f>
        <v>31:0001</v>
      </c>
      <c r="E130" t="s">
        <v>44</v>
      </c>
      <c r="F130" t="s">
        <v>438</v>
      </c>
      <c r="H130">
        <v>68.093067700000006</v>
      </c>
      <c r="I130">
        <v>-90.510989300000006</v>
      </c>
      <c r="J130" s="1" t="str">
        <f t="shared" si="22"/>
        <v>Till</v>
      </c>
      <c r="K130" s="1" t="str">
        <f t="shared" si="24"/>
        <v>Grain Mount: 0.50 – 1.00 mm</v>
      </c>
      <c r="L130" t="s">
        <v>335</v>
      </c>
      <c r="M130" s="1" t="str">
        <f t="shared" si="23"/>
        <v>Mg_Ilm</v>
      </c>
      <c r="N130">
        <v>0.41499999999999998</v>
      </c>
      <c r="P130">
        <v>0.09</v>
      </c>
      <c r="R130">
        <v>1.5629999999999999</v>
      </c>
      <c r="S130">
        <v>29.236000000000001</v>
      </c>
      <c r="U130">
        <v>13.989000000000001</v>
      </c>
      <c r="V130">
        <v>0.39800000000000002</v>
      </c>
      <c r="X130">
        <v>7.4999999999999997E-2</v>
      </c>
      <c r="Z130">
        <v>-1E-3</v>
      </c>
      <c r="AA130">
        <v>52.704999999999998</v>
      </c>
      <c r="AB130">
        <v>0.31900000000000001</v>
      </c>
      <c r="AC130">
        <v>-1E-3</v>
      </c>
      <c r="AD130">
        <v>98.796000000000006</v>
      </c>
    </row>
    <row r="131" spans="1:30" x14ac:dyDescent="0.3">
      <c r="A131" t="s">
        <v>439</v>
      </c>
      <c r="B131" t="s">
        <v>440</v>
      </c>
      <c r="C131" s="1" t="str">
        <f t="shared" si="25"/>
        <v>31:0002</v>
      </c>
      <c r="D131" s="1" t="str">
        <f t="shared" si="26"/>
        <v>31:0001</v>
      </c>
      <c r="E131" t="s">
        <v>44</v>
      </c>
      <c r="F131" t="s">
        <v>441</v>
      </c>
      <c r="H131">
        <v>68.093067700000006</v>
      </c>
      <c r="I131">
        <v>-90.510989300000006</v>
      </c>
      <c r="J131" s="1" t="str">
        <f t="shared" si="22"/>
        <v>Till</v>
      </c>
      <c r="K131" s="1" t="str">
        <f t="shared" si="24"/>
        <v>Grain Mount: 0.50 – 1.00 mm</v>
      </c>
      <c r="L131" t="s">
        <v>335</v>
      </c>
      <c r="M131" s="1" t="str">
        <f t="shared" si="23"/>
        <v>Mg_Ilm</v>
      </c>
      <c r="N131">
        <v>0.39400000000000002</v>
      </c>
      <c r="P131">
        <v>1.0999999999999999E-2</v>
      </c>
      <c r="R131">
        <v>7.8E-2</v>
      </c>
      <c r="S131">
        <v>39.713999999999999</v>
      </c>
      <c r="U131">
        <v>8.8559999999999999</v>
      </c>
      <c r="V131">
        <v>0.29799999999999999</v>
      </c>
      <c r="X131">
        <v>0.16</v>
      </c>
      <c r="Z131">
        <v>-1E-3</v>
      </c>
      <c r="AA131">
        <v>49.125999999999998</v>
      </c>
      <c r="AB131">
        <v>0.44700000000000001</v>
      </c>
      <c r="AC131">
        <v>7.4999999999999997E-2</v>
      </c>
      <c r="AD131">
        <v>99.164000000000001</v>
      </c>
    </row>
    <row r="132" spans="1:30" x14ac:dyDescent="0.3">
      <c r="A132" t="s">
        <v>442</v>
      </c>
      <c r="B132" t="s">
        <v>443</v>
      </c>
      <c r="C132" s="1" t="str">
        <f t="shared" si="25"/>
        <v>31:0002</v>
      </c>
      <c r="D132" s="1" t="str">
        <f t="shared" si="26"/>
        <v>31:0001</v>
      </c>
      <c r="E132" t="s">
        <v>44</v>
      </c>
      <c r="F132" t="s">
        <v>444</v>
      </c>
      <c r="H132">
        <v>68.093067700000006</v>
      </c>
      <c r="I132">
        <v>-90.510989300000006</v>
      </c>
      <c r="J132" s="1" t="str">
        <f t="shared" si="22"/>
        <v>Till</v>
      </c>
      <c r="K132" s="1" t="str">
        <f t="shared" si="24"/>
        <v>Grain Mount: 0.50 – 1.00 mm</v>
      </c>
      <c r="L132" t="s">
        <v>335</v>
      </c>
      <c r="M132" s="1" t="str">
        <f t="shared" si="23"/>
        <v>Mg_Ilm</v>
      </c>
      <c r="N132">
        <v>0.16800000000000001</v>
      </c>
      <c r="P132">
        <v>5.3999999999999999E-2</v>
      </c>
      <c r="R132">
        <v>1.446</v>
      </c>
      <c r="S132">
        <v>35.499000000000002</v>
      </c>
      <c r="U132">
        <v>11.622</v>
      </c>
      <c r="V132">
        <v>0.32400000000000001</v>
      </c>
      <c r="X132">
        <v>0.40100000000000002</v>
      </c>
      <c r="Z132">
        <v>-1E-3</v>
      </c>
      <c r="AA132">
        <v>49.314</v>
      </c>
      <c r="AB132">
        <v>0.50900000000000001</v>
      </c>
      <c r="AC132">
        <v>4.0000000000000001E-3</v>
      </c>
      <c r="AD132">
        <v>99.346000000000004</v>
      </c>
    </row>
    <row r="133" spans="1:30" x14ac:dyDescent="0.3">
      <c r="A133" t="s">
        <v>445</v>
      </c>
      <c r="B133" t="s">
        <v>446</v>
      </c>
      <c r="C133" s="1" t="str">
        <f t="shared" si="25"/>
        <v>31:0002</v>
      </c>
      <c r="D133" s="1" t="str">
        <f t="shared" si="26"/>
        <v>31:0001</v>
      </c>
      <c r="E133" t="s">
        <v>44</v>
      </c>
      <c r="F133" t="s">
        <v>447</v>
      </c>
      <c r="H133">
        <v>68.093067700000006</v>
      </c>
      <c r="I133">
        <v>-90.510989300000006</v>
      </c>
      <c r="J133" s="1" t="str">
        <f t="shared" si="22"/>
        <v>Till</v>
      </c>
      <c r="K133" s="1" t="str">
        <f t="shared" si="24"/>
        <v>Grain Mount: 0.50 – 1.00 mm</v>
      </c>
      <c r="L133" t="s">
        <v>335</v>
      </c>
      <c r="M133" s="1" t="str">
        <f t="shared" si="23"/>
        <v>Mg_Ilm</v>
      </c>
      <c r="N133">
        <v>0.154</v>
      </c>
      <c r="P133">
        <v>8.9999999999999993E-3</v>
      </c>
      <c r="R133">
        <v>1.667</v>
      </c>
      <c r="S133">
        <v>41.564</v>
      </c>
      <c r="U133">
        <v>7.6890000000000001</v>
      </c>
      <c r="V133">
        <v>0.3</v>
      </c>
      <c r="X133">
        <v>0.37</v>
      </c>
      <c r="Z133">
        <v>-1E-3</v>
      </c>
      <c r="AA133">
        <v>46.454000000000001</v>
      </c>
      <c r="AB133">
        <v>0.46400000000000002</v>
      </c>
      <c r="AC133">
        <v>4.8000000000000001E-2</v>
      </c>
      <c r="AD133">
        <v>98.724999999999994</v>
      </c>
    </row>
    <row r="134" spans="1:30" x14ac:dyDescent="0.3">
      <c r="A134" t="s">
        <v>448</v>
      </c>
      <c r="B134" t="s">
        <v>449</v>
      </c>
      <c r="C134" s="1" t="str">
        <f t="shared" si="25"/>
        <v>31:0002</v>
      </c>
      <c r="D134" s="1" t="str">
        <f t="shared" si="26"/>
        <v>31:0001</v>
      </c>
      <c r="E134" t="s">
        <v>44</v>
      </c>
      <c r="F134" t="s">
        <v>450</v>
      </c>
      <c r="H134">
        <v>68.093067700000006</v>
      </c>
      <c r="I134">
        <v>-90.510989300000006</v>
      </c>
      <c r="J134" s="1" t="str">
        <f t="shared" ref="J134:J152" si="27">HYPERLINK("https://geochem.nrcan.gc.ca/cdogs/content/kwd/kwd020044_e.htm", "Till")</f>
        <v>Till</v>
      </c>
      <c r="K134" s="1" t="str">
        <f t="shared" si="24"/>
        <v>Grain Mount: 0.50 – 1.00 mm</v>
      </c>
      <c r="L134" t="s">
        <v>335</v>
      </c>
      <c r="M134" s="1" t="str">
        <f t="shared" si="23"/>
        <v>Mg_Ilm</v>
      </c>
      <c r="N134">
        <v>5.1999999999999998E-2</v>
      </c>
      <c r="P134">
        <v>4.0000000000000001E-3</v>
      </c>
      <c r="R134">
        <v>1.397</v>
      </c>
      <c r="S134">
        <v>40.764000000000003</v>
      </c>
      <c r="U134">
        <v>7.89</v>
      </c>
      <c r="V134">
        <v>0.35099999999999998</v>
      </c>
      <c r="X134">
        <v>0.50700000000000001</v>
      </c>
      <c r="Z134">
        <v>-1E-3</v>
      </c>
      <c r="AA134">
        <v>47.701000000000001</v>
      </c>
      <c r="AB134">
        <v>0.46</v>
      </c>
      <c r="AC134">
        <v>0.109</v>
      </c>
      <c r="AD134">
        <v>99.239000000000004</v>
      </c>
    </row>
    <row r="135" spans="1:30" x14ac:dyDescent="0.3">
      <c r="A135" t="s">
        <v>451</v>
      </c>
      <c r="B135" t="s">
        <v>452</v>
      </c>
      <c r="C135" s="1" t="str">
        <f t="shared" si="25"/>
        <v>31:0002</v>
      </c>
      <c r="D135" s="1" t="str">
        <f t="shared" si="26"/>
        <v>31:0001</v>
      </c>
      <c r="E135" t="s">
        <v>44</v>
      </c>
      <c r="F135" t="s">
        <v>453</v>
      </c>
      <c r="H135">
        <v>68.093067700000006</v>
      </c>
      <c r="I135">
        <v>-90.510989300000006</v>
      </c>
      <c r="J135" s="1" t="str">
        <f t="shared" si="27"/>
        <v>Till</v>
      </c>
      <c r="K135" s="1" t="str">
        <f t="shared" si="24"/>
        <v>Grain Mount: 0.50 – 1.00 mm</v>
      </c>
      <c r="L135" t="s">
        <v>335</v>
      </c>
      <c r="M135" s="1" t="str">
        <f t="shared" si="23"/>
        <v>Mg_Ilm</v>
      </c>
      <c r="N135">
        <v>5.6000000000000001E-2</v>
      </c>
      <c r="P135">
        <v>8.0000000000000002E-3</v>
      </c>
      <c r="R135">
        <v>1.859</v>
      </c>
      <c r="S135">
        <v>39.627000000000002</v>
      </c>
      <c r="U135">
        <v>7.9720000000000004</v>
      </c>
      <c r="V135">
        <v>0.29599999999999999</v>
      </c>
      <c r="X135">
        <v>0.4</v>
      </c>
      <c r="Z135">
        <v>-1E-3</v>
      </c>
      <c r="AA135">
        <v>47.622999999999998</v>
      </c>
      <c r="AB135">
        <v>0.35599999999999998</v>
      </c>
      <c r="AC135">
        <v>-1E-3</v>
      </c>
      <c r="AD135">
        <v>98.200999999999993</v>
      </c>
    </row>
    <row r="136" spans="1:30" x14ac:dyDescent="0.3">
      <c r="A136" t="s">
        <v>454</v>
      </c>
      <c r="B136" t="s">
        <v>455</v>
      </c>
      <c r="C136" s="1" t="str">
        <f t="shared" si="25"/>
        <v>31:0002</v>
      </c>
      <c r="D136" s="1" t="str">
        <f t="shared" si="26"/>
        <v>31:0001</v>
      </c>
      <c r="E136" t="s">
        <v>44</v>
      </c>
      <c r="F136" t="s">
        <v>456</v>
      </c>
      <c r="H136">
        <v>68.093067700000006</v>
      </c>
      <c r="I136">
        <v>-90.510989300000006</v>
      </c>
      <c r="J136" s="1" t="str">
        <f t="shared" si="27"/>
        <v>Till</v>
      </c>
      <c r="K136" s="1" t="str">
        <f t="shared" si="24"/>
        <v>Grain Mount: 0.50 – 1.00 mm</v>
      </c>
      <c r="L136" t="s">
        <v>335</v>
      </c>
      <c r="M136" s="1" t="str">
        <f>HYPERLINK("https://geochem.nrcan.gc.ca/cdogs/content/kwd/kwd030535_e.htm", "Unident")</f>
        <v>Unident</v>
      </c>
      <c r="N136">
        <v>3.8730000000000002</v>
      </c>
      <c r="P136">
        <v>0.67</v>
      </c>
      <c r="R136">
        <v>1.0069999999999999</v>
      </c>
      <c r="S136">
        <v>64.158000000000001</v>
      </c>
      <c r="U136">
        <v>8.6419999999999995</v>
      </c>
      <c r="V136">
        <v>0.95199999999999996</v>
      </c>
      <c r="X136">
        <v>-1E-3</v>
      </c>
      <c r="Z136">
        <v>-1E-3</v>
      </c>
      <c r="AA136">
        <v>17.367000000000001</v>
      </c>
      <c r="AB136">
        <v>0.127</v>
      </c>
      <c r="AC136">
        <v>0.57599999999999996</v>
      </c>
      <c r="AD136">
        <v>97.375</v>
      </c>
    </row>
    <row r="137" spans="1:30" x14ac:dyDescent="0.3">
      <c r="A137" t="s">
        <v>457</v>
      </c>
      <c r="B137" t="s">
        <v>458</v>
      </c>
      <c r="C137" s="1" t="str">
        <f t="shared" si="25"/>
        <v>31:0002</v>
      </c>
      <c r="D137" s="1" t="str">
        <f t="shared" si="26"/>
        <v>31:0001</v>
      </c>
      <c r="E137" t="s">
        <v>44</v>
      </c>
      <c r="F137" t="s">
        <v>459</v>
      </c>
      <c r="H137">
        <v>68.093067700000006</v>
      </c>
      <c r="I137">
        <v>-90.510989300000006</v>
      </c>
      <c r="J137" s="1" t="str">
        <f t="shared" si="27"/>
        <v>Till</v>
      </c>
      <c r="K137" s="1" t="str">
        <f t="shared" si="24"/>
        <v>Grain Mount: 0.50 – 1.00 mm</v>
      </c>
      <c r="L137" t="s">
        <v>335</v>
      </c>
      <c r="M137" s="1" t="str">
        <f>HYPERLINK("https://geochem.nrcan.gc.ca/cdogs/content/kwd/kwd030596_e.htm", "Prv")</f>
        <v>Prv</v>
      </c>
      <c r="N137">
        <v>6.4000000000000001E-2</v>
      </c>
      <c r="P137">
        <v>39.420999999999999</v>
      </c>
      <c r="R137">
        <v>5.8000000000000003E-2</v>
      </c>
      <c r="S137">
        <v>1.0840000000000001</v>
      </c>
      <c r="U137">
        <v>-1E-3</v>
      </c>
      <c r="V137">
        <v>4.1000000000000002E-2</v>
      </c>
      <c r="X137">
        <v>0.63</v>
      </c>
      <c r="Z137">
        <v>-1E-3</v>
      </c>
      <c r="AA137">
        <v>55.533999999999999</v>
      </c>
      <c r="AB137">
        <v>0.27600000000000002</v>
      </c>
      <c r="AC137">
        <v>-1E-3</v>
      </c>
      <c r="AD137">
        <v>97.111999999999995</v>
      </c>
    </row>
    <row r="138" spans="1:30" x14ac:dyDescent="0.3">
      <c r="A138" t="s">
        <v>460</v>
      </c>
      <c r="B138" t="s">
        <v>461</v>
      </c>
      <c r="C138" s="1" t="str">
        <f t="shared" si="25"/>
        <v>31:0002</v>
      </c>
      <c r="D138" s="1" t="str">
        <f t="shared" si="26"/>
        <v>31:0001</v>
      </c>
      <c r="E138" t="s">
        <v>44</v>
      </c>
      <c r="F138" t="s">
        <v>462</v>
      </c>
      <c r="H138">
        <v>68.093067700000006</v>
      </c>
      <c r="I138">
        <v>-90.510989300000006</v>
      </c>
      <c r="J138" s="1" t="str">
        <f t="shared" si="27"/>
        <v>Till</v>
      </c>
      <c r="K138" s="1" t="str">
        <f t="shared" si="24"/>
        <v>Grain Mount: 0.50 – 1.00 mm</v>
      </c>
      <c r="L138" t="s">
        <v>335</v>
      </c>
      <c r="M138" s="1" t="str">
        <f t="shared" ref="M138:M145" si="28">HYPERLINK("https://geochem.nrcan.gc.ca/cdogs/content/kwd/kwd030538_e.htm", "Mg_Ilm")</f>
        <v>Mg_Ilm</v>
      </c>
      <c r="N138">
        <v>5.3999999999999999E-2</v>
      </c>
      <c r="P138">
        <v>4.0000000000000001E-3</v>
      </c>
      <c r="R138">
        <v>1.1759999999999999</v>
      </c>
      <c r="S138">
        <v>43.369</v>
      </c>
      <c r="U138">
        <v>7.1079999999999997</v>
      </c>
      <c r="V138">
        <v>0.255</v>
      </c>
      <c r="X138">
        <v>0.54300000000000004</v>
      </c>
      <c r="Z138">
        <v>-1E-3</v>
      </c>
      <c r="AA138">
        <v>45.009</v>
      </c>
      <c r="AB138">
        <v>0.58399999999999996</v>
      </c>
      <c r="AC138">
        <v>-1E-3</v>
      </c>
      <c r="AD138">
        <v>98.106999999999999</v>
      </c>
    </row>
    <row r="139" spans="1:30" x14ac:dyDescent="0.3">
      <c r="A139" t="s">
        <v>463</v>
      </c>
      <c r="B139" t="s">
        <v>464</v>
      </c>
      <c r="C139" s="1" t="str">
        <f t="shared" si="25"/>
        <v>31:0002</v>
      </c>
      <c r="D139" s="1" t="str">
        <f t="shared" si="26"/>
        <v>31:0001</v>
      </c>
      <c r="E139" t="s">
        <v>44</v>
      </c>
      <c r="F139" t="s">
        <v>465</v>
      </c>
      <c r="H139">
        <v>68.093067700000006</v>
      </c>
      <c r="I139">
        <v>-90.510989300000006</v>
      </c>
      <c r="J139" s="1" t="str">
        <f t="shared" si="27"/>
        <v>Till</v>
      </c>
      <c r="K139" s="1" t="str">
        <f t="shared" si="24"/>
        <v>Grain Mount: 0.50 – 1.00 mm</v>
      </c>
      <c r="L139" t="s">
        <v>335</v>
      </c>
      <c r="M139" s="1" t="str">
        <f t="shared" si="28"/>
        <v>Mg_Ilm</v>
      </c>
      <c r="N139">
        <v>1.4999999999999999E-2</v>
      </c>
      <c r="P139">
        <v>2.5999999999999999E-2</v>
      </c>
      <c r="R139">
        <v>1.413</v>
      </c>
      <c r="S139">
        <v>37.256</v>
      </c>
      <c r="U139">
        <v>10.327</v>
      </c>
      <c r="V139">
        <v>0.30199999999999999</v>
      </c>
      <c r="X139">
        <v>0.36599999999999999</v>
      </c>
      <c r="Z139">
        <v>-1E-3</v>
      </c>
      <c r="AA139">
        <v>48.104999999999997</v>
      </c>
      <c r="AB139">
        <v>0.49099999999999999</v>
      </c>
      <c r="AC139">
        <v>-1E-3</v>
      </c>
      <c r="AD139">
        <v>98.304000000000002</v>
      </c>
    </row>
    <row r="140" spans="1:30" x14ac:dyDescent="0.3">
      <c r="A140" t="s">
        <v>466</v>
      </c>
      <c r="B140" t="s">
        <v>467</v>
      </c>
      <c r="C140" s="1" t="str">
        <f t="shared" si="25"/>
        <v>31:0002</v>
      </c>
      <c r="D140" s="1" t="str">
        <f t="shared" si="26"/>
        <v>31:0001</v>
      </c>
      <c r="E140" t="s">
        <v>44</v>
      </c>
      <c r="F140" t="s">
        <v>468</v>
      </c>
      <c r="H140">
        <v>68.093067700000006</v>
      </c>
      <c r="I140">
        <v>-90.510989300000006</v>
      </c>
      <c r="J140" s="1" t="str">
        <f t="shared" si="27"/>
        <v>Till</v>
      </c>
      <c r="K140" s="1" t="str">
        <f t="shared" si="24"/>
        <v>Grain Mount: 0.50 – 1.00 mm</v>
      </c>
      <c r="L140" t="s">
        <v>335</v>
      </c>
      <c r="M140" s="1" t="str">
        <f t="shared" si="28"/>
        <v>Mg_Ilm</v>
      </c>
      <c r="N140">
        <v>8.1000000000000003E-2</v>
      </c>
      <c r="P140">
        <v>5.8000000000000003E-2</v>
      </c>
      <c r="R140">
        <v>1.448</v>
      </c>
      <c r="S140">
        <v>36.481000000000002</v>
      </c>
      <c r="U140">
        <v>11.015000000000001</v>
      </c>
      <c r="V140">
        <v>0.36599999999999999</v>
      </c>
      <c r="X140">
        <v>0.36399999999999999</v>
      </c>
      <c r="Z140">
        <v>-1E-3</v>
      </c>
      <c r="AA140">
        <v>47.667999999999999</v>
      </c>
      <c r="AB140">
        <v>0.51300000000000001</v>
      </c>
      <c r="AC140">
        <v>-1E-3</v>
      </c>
      <c r="AD140">
        <v>97.998999999999995</v>
      </c>
    </row>
    <row r="141" spans="1:30" x14ac:dyDescent="0.3">
      <c r="A141" t="s">
        <v>469</v>
      </c>
      <c r="B141" t="s">
        <v>470</v>
      </c>
      <c r="C141" s="1" t="str">
        <f t="shared" si="25"/>
        <v>31:0002</v>
      </c>
      <c r="D141" s="1" t="str">
        <f t="shared" si="26"/>
        <v>31:0001</v>
      </c>
      <c r="E141" t="s">
        <v>44</v>
      </c>
      <c r="F141" t="s">
        <v>471</v>
      </c>
      <c r="H141">
        <v>68.093067700000006</v>
      </c>
      <c r="I141">
        <v>-90.510989300000006</v>
      </c>
      <c r="J141" s="1" t="str">
        <f t="shared" si="27"/>
        <v>Till</v>
      </c>
      <c r="K141" s="1" t="str">
        <f t="shared" si="24"/>
        <v>Grain Mount: 0.50 – 1.00 mm</v>
      </c>
      <c r="L141" t="s">
        <v>335</v>
      </c>
      <c r="M141" s="1" t="str">
        <f t="shared" si="28"/>
        <v>Mg_Ilm</v>
      </c>
      <c r="N141">
        <v>0.126</v>
      </c>
      <c r="P141">
        <v>5.0000000000000001E-3</v>
      </c>
      <c r="R141">
        <v>1.4870000000000001</v>
      </c>
      <c r="S141">
        <v>41.889000000000003</v>
      </c>
      <c r="U141">
        <v>7.6870000000000003</v>
      </c>
      <c r="V141">
        <v>0.29599999999999999</v>
      </c>
      <c r="X141">
        <v>0.503</v>
      </c>
      <c r="Z141">
        <v>-1E-3</v>
      </c>
      <c r="AA141">
        <v>45.875</v>
      </c>
      <c r="AB141">
        <v>0.497</v>
      </c>
      <c r="AC141">
        <v>4.5999999999999999E-2</v>
      </c>
      <c r="AD141">
        <v>98.415999999999997</v>
      </c>
    </row>
    <row r="142" spans="1:30" x14ac:dyDescent="0.3">
      <c r="A142" t="s">
        <v>472</v>
      </c>
      <c r="B142" t="s">
        <v>473</v>
      </c>
      <c r="C142" s="1" t="str">
        <f t="shared" si="25"/>
        <v>31:0002</v>
      </c>
      <c r="D142" s="1" t="str">
        <f t="shared" si="26"/>
        <v>31:0001</v>
      </c>
      <c r="E142" t="s">
        <v>44</v>
      </c>
      <c r="F142" t="s">
        <v>474</v>
      </c>
      <c r="H142">
        <v>68.093067700000006</v>
      </c>
      <c r="I142">
        <v>-90.510989300000006</v>
      </c>
      <c r="J142" s="1" t="str">
        <f t="shared" si="27"/>
        <v>Till</v>
      </c>
      <c r="K142" s="1" t="str">
        <f t="shared" si="24"/>
        <v>Grain Mount: 0.50 – 1.00 mm</v>
      </c>
      <c r="L142" t="s">
        <v>335</v>
      </c>
      <c r="M142" s="1" t="str">
        <f t="shared" si="28"/>
        <v>Mg_Ilm</v>
      </c>
      <c r="N142">
        <v>6.6000000000000003E-2</v>
      </c>
      <c r="P142">
        <v>8.9999999999999993E-3</v>
      </c>
      <c r="R142">
        <v>1.9590000000000001</v>
      </c>
      <c r="S142">
        <v>38.683</v>
      </c>
      <c r="U142">
        <v>8.75</v>
      </c>
      <c r="V142">
        <v>0.30199999999999999</v>
      </c>
      <c r="X142">
        <v>0.52</v>
      </c>
      <c r="Z142">
        <v>-1E-3</v>
      </c>
      <c r="AA142">
        <v>48.502000000000002</v>
      </c>
      <c r="AB142">
        <v>0.42799999999999999</v>
      </c>
      <c r="AC142">
        <v>0.09</v>
      </c>
      <c r="AD142">
        <v>99.313999999999993</v>
      </c>
    </row>
    <row r="143" spans="1:30" x14ac:dyDescent="0.3">
      <c r="A143" t="s">
        <v>475</v>
      </c>
      <c r="B143" t="s">
        <v>476</v>
      </c>
      <c r="C143" s="1" t="str">
        <f t="shared" si="25"/>
        <v>31:0002</v>
      </c>
      <c r="D143" s="1" t="str">
        <f t="shared" si="26"/>
        <v>31:0001</v>
      </c>
      <c r="E143" t="s">
        <v>44</v>
      </c>
      <c r="F143" t="s">
        <v>477</v>
      </c>
      <c r="H143">
        <v>68.093067700000006</v>
      </c>
      <c r="I143">
        <v>-90.510989300000006</v>
      </c>
      <c r="J143" s="1" t="str">
        <f t="shared" si="27"/>
        <v>Till</v>
      </c>
      <c r="K143" s="1" t="str">
        <f t="shared" si="24"/>
        <v>Grain Mount: 0.50 – 1.00 mm</v>
      </c>
      <c r="L143" t="s">
        <v>335</v>
      </c>
      <c r="M143" s="1" t="str">
        <f t="shared" si="28"/>
        <v>Mg_Ilm</v>
      </c>
      <c r="N143">
        <v>7.4999999999999997E-2</v>
      </c>
      <c r="P143">
        <v>5.0000000000000001E-3</v>
      </c>
      <c r="R143">
        <v>1.194</v>
      </c>
      <c r="S143">
        <v>41.703000000000003</v>
      </c>
      <c r="U143">
        <v>7.6740000000000004</v>
      </c>
      <c r="V143">
        <v>0.308</v>
      </c>
      <c r="X143">
        <v>0.53700000000000003</v>
      </c>
      <c r="Z143">
        <v>-1E-3</v>
      </c>
      <c r="AA143">
        <v>47.158999999999999</v>
      </c>
      <c r="AB143">
        <v>0.56599999999999995</v>
      </c>
      <c r="AC143">
        <v>-1E-3</v>
      </c>
      <c r="AD143">
        <v>99.225999999999999</v>
      </c>
    </row>
    <row r="144" spans="1:30" x14ac:dyDescent="0.3">
      <c r="A144" t="s">
        <v>478</v>
      </c>
      <c r="B144" t="s">
        <v>479</v>
      </c>
      <c r="C144" s="1" t="str">
        <f t="shared" si="25"/>
        <v>31:0002</v>
      </c>
      <c r="D144" s="1" t="str">
        <f t="shared" si="26"/>
        <v>31:0001</v>
      </c>
      <c r="E144" t="s">
        <v>44</v>
      </c>
      <c r="F144" t="s">
        <v>480</v>
      </c>
      <c r="H144">
        <v>68.093067700000006</v>
      </c>
      <c r="I144">
        <v>-90.510989300000006</v>
      </c>
      <c r="J144" s="1" t="str">
        <f t="shared" si="27"/>
        <v>Till</v>
      </c>
      <c r="K144" s="1" t="str">
        <f t="shared" si="24"/>
        <v>Grain Mount: 0.50 – 1.00 mm</v>
      </c>
      <c r="L144" t="s">
        <v>335</v>
      </c>
      <c r="M144" s="1" t="str">
        <f t="shared" si="28"/>
        <v>Mg_Ilm</v>
      </c>
      <c r="N144">
        <v>6.6000000000000003E-2</v>
      </c>
      <c r="P144">
        <v>4.0000000000000001E-3</v>
      </c>
      <c r="R144">
        <v>1.159</v>
      </c>
      <c r="S144">
        <v>43.896999999999998</v>
      </c>
      <c r="U144">
        <v>7.0010000000000003</v>
      </c>
      <c r="V144">
        <v>0.26500000000000001</v>
      </c>
      <c r="X144">
        <v>0.59599999999999997</v>
      </c>
      <c r="Z144">
        <v>-1E-3</v>
      </c>
      <c r="AA144">
        <v>45.201000000000001</v>
      </c>
      <c r="AB144">
        <v>0.52</v>
      </c>
      <c r="AC144">
        <v>-1E-3</v>
      </c>
      <c r="AD144">
        <v>98.712000000000003</v>
      </c>
    </row>
    <row r="145" spans="1:30" x14ac:dyDescent="0.3">
      <c r="A145" t="s">
        <v>481</v>
      </c>
      <c r="B145" t="s">
        <v>482</v>
      </c>
      <c r="C145" s="1" t="str">
        <f t="shared" si="25"/>
        <v>31:0002</v>
      </c>
      <c r="D145" s="1" t="str">
        <f t="shared" si="26"/>
        <v>31:0001</v>
      </c>
      <c r="E145" t="s">
        <v>44</v>
      </c>
      <c r="F145" t="s">
        <v>483</v>
      </c>
      <c r="H145">
        <v>68.093067700000006</v>
      </c>
      <c r="I145">
        <v>-90.510989300000006</v>
      </c>
      <c r="J145" s="1" t="str">
        <f t="shared" si="27"/>
        <v>Till</v>
      </c>
      <c r="K145" s="1" t="str">
        <f t="shared" si="24"/>
        <v>Grain Mount: 0.50 – 1.00 mm</v>
      </c>
      <c r="L145" t="s">
        <v>335</v>
      </c>
      <c r="M145" s="1" t="str">
        <f t="shared" si="28"/>
        <v>Mg_Ilm</v>
      </c>
      <c r="N145">
        <v>0.38100000000000001</v>
      </c>
      <c r="P145">
        <v>0.11</v>
      </c>
      <c r="R145">
        <v>0.90600000000000003</v>
      </c>
      <c r="S145">
        <v>28.986000000000001</v>
      </c>
      <c r="U145">
        <v>14.944000000000001</v>
      </c>
      <c r="V145">
        <v>0.46400000000000002</v>
      </c>
      <c r="X145">
        <v>9.8000000000000004E-2</v>
      </c>
      <c r="Z145">
        <v>-1E-3</v>
      </c>
      <c r="AA145">
        <v>53.021999999999998</v>
      </c>
      <c r="AB145">
        <v>0.34799999999999998</v>
      </c>
      <c r="AC145">
        <v>-1E-3</v>
      </c>
      <c r="AD145">
        <v>99.263999999999996</v>
      </c>
    </row>
    <row r="146" spans="1:30" x14ac:dyDescent="0.3">
      <c r="A146" t="s">
        <v>484</v>
      </c>
      <c r="B146" t="s">
        <v>485</v>
      </c>
      <c r="C146" s="1" t="str">
        <f t="shared" si="25"/>
        <v>31:0002</v>
      </c>
      <c r="D146" s="1" t="str">
        <f t="shared" si="26"/>
        <v>31:0001</v>
      </c>
      <c r="E146" t="s">
        <v>44</v>
      </c>
      <c r="F146" t="s">
        <v>486</v>
      </c>
      <c r="H146">
        <v>68.093067700000006</v>
      </c>
      <c r="I146">
        <v>-90.510989300000006</v>
      </c>
      <c r="J146" s="1" t="str">
        <f t="shared" si="27"/>
        <v>Till</v>
      </c>
      <c r="K146" s="1" t="str">
        <f t="shared" si="24"/>
        <v>Grain Mount: 0.50 – 1.00 mm</v>
      </c>
      <c r="L146" t="s">
        <v>335</v>
      </c>
      <c r="M146" s="1" t="str">
        <f>HYPERLINK("https://geochem.nrcan.gc.ca/cdogs/content/kwd/kwd030535_e.htm", "Unident")</f>
        <v>Unident</v>
      </c>
      <c r="N146">
        <v>5.9610000000000003</v>
      </c>
      <c r="P146">
        <v>6.8000000000000005E-2</v>
      </c>
      <c r="R146">
        <v>5.0199999999999996</v>
      </c>
      <c r="S146">
        <v>49.508000000000003</v>
      </c>
      <c r="U146">
        <v>14.744999999999999</v>
      </c>
      <c r="V146">
        <v>0.66800000000000004</v>
      </c>
      <c r="X146">
        <v>-1E-3</v>
      </c>
      <c r="Z146">
        <v>-1E-3</v>
      </c>
      <c r="AA146">
        <v>22.015999999999998</v>
      </c>
      <c r="AB146">
        <v>0.24099999999999999</v>
      </c>
      <c r="AC146">
        <v>0.151</v>
      </c>
      <c r="AD146">
        <v>98.382000000000005</v>
      </c>
    </row>
    <row r="147" spans="1:30" x14ac:dyDescent="0.3">
      <c r="A147" t="s">
        <v>487</v>
      </c>
      <c r="B147" t="s">
        <v>488</v>
      </c>
      <c r="C147" s="1" t="str">
        <f t="shared" si="25"/>
        <v>31:0002</v>
      </c>
      <c r="D147" s="1" t="str">
        <f t="shared" si="26"/>
        <v>31:0001</v>
      </c>
      <c r="E147" t="s">
        <v>44</v>
      </c>
      <c r="F147" t="s">
        <v>489</v>
      </c>
      <c r="H147">
        <v>68.093067700000006</v>
      </c>
      <c r="I147">
        <v>-90.510989300000006</v>
      </c>
      <c r="J147" s="1" t="str">
        <f t="shared" si="27"/>
        <v>Till</v>
      </c>
      <c r="K147" s="1" t="str">
        <f>HYPERLINK("https://geochem.nrcan.gc.ca/cdogs/content/kwd/kwd080043_e.htm", "Grain Mount: 0.25 – 0.50 mm")</f>
        <v>Grain Mount: 0.25 – 0.50 mm</v>
      </c>
      <c r="L147" t="s">
        <v>335</v>
      </c>
      <c r="M147" s="1" t="str">
        <f t="shared" ref="M147:M163" si="29">HYPERLINK("https://geochem.nrcan.gc.ca/cdogs/content/kwd/kwd030538_e.htm", "Mg_Ilm")</f>
        <v>Mg_Ilm</v>
      </c>
      <c r="N147">
        <v>9.8000000000000004E-2</v>
      </c>
      <c r="P147">
        <v>5.0000000000000001E-3</v>
      </c>
      <c r="R147">
        <v>3.5030000000000001</v>
      </c>
      <c r="S147">
        <v>38.518999999999998</v>
      </c>
      <c r="U147">
        <v>8.3740000000000006</v>
      </c>
      <c r="V147">
        <v>0.311</v>
      </c>
      <c r="X147">
        <v>0.27</v>
      </c>
      <c r="Z147">
        <v>-1E-3</v>
      </c>
      <c r="AA147">
        <v>47.49</v>
      </c>
      <c r="AB147">
        <v>0.40600000000000003</v>
      </c>
      <c r="AC147">
        <v>6.7000000000000004E-2</v>
      </c>
      <c r="AD147">
        <v>99.046000000000006</v>
      </c>
    </row>
    <row r="148" spans="1:30" x14ac:dyDescent="0.3">
      <c r="A148" t="s">
        <v>490</v>
      </c>
      <c r="B148" t="s">
        <v>491</v>
      </c>
      <c r="C148" s="1" t="str">
        <f t="shared" si="25"/>
        <v>31:0002</v>
      </c>
      <c r="D148" s="1" t="str">
        <f t="shared" si="26"/>
        <v>31:0001</v>
      </c>
      <c r="E148" t="s">
        <v>44</v>
      </c>
      <c r="F148" t="s">
        <v>492</v>
      </c>
      <c r="H148">
        <v>68.093067700000006</v>
      </c>
      <c r="I148">
        <v>-90.510989300000006</v>
      </c>
      <c r="J148" s="1" t="str">
        <f t="shared" si="27"/>
        <v>Till</v>
      </c>
      <c r="K148" s="1" t="str">
        <f>HYPERLINK("https://geochem.nrcan.gc.ca/cdogs/content/kwd/kwd080045_e.htm", "Grain Mount: 1.00 – 2.00 mm")</f>
        <v>Grain Mount: 1.00 – 2.00 mm</v>
      </c>
      <c r="L148" t="s">
        <v>335</v>
      </c>
      <c r="M148" s="1" t="str">
        <f t="shared" si="29"/>
        <v>Mg_Ilm</v>
      </c>
      <c r="N148">
        <v>0.434</v>
      </c>
      <c r="P148">
        <v>2.3E-2</v>
      </c>
      <c r="R148">
        <v>0.44500000000000001</v>
      </c>
      <c r="S148">
        <v>34.817</v>
      </c>
      <c r="U148">
        <v>11.397</v>
      </c>
      <c r="V148">
        <v>0.26300000000000001</v>
      </c>
      <c r="X148">
        <v>7.3999999999999996E-2</v>
      </c>
      <c r="Z148">
        <v>-1E-3</v>
      </c>
      <c r="AA148">
        <v>51.576000000000001</v>
      </c>
      <c r="AB148">
        <v>0.439</v>
      </c>
      <c r="AC148">
        <v>7.2999999999999995E-2</v>
      </c>
      <c r="AD148">
        <v>99.546000000000006</v>
      </c>
    </row>
    <row r="149" spans="1:30" x14ac:dyDescent="0.3">
      <c r="A149" t="s">
        <v>493</v>
      </c>
      <c r="B149" t="s">
        <v>494</v>
      </c>
      <c r="C149" s="1" t="str">
        <f t="shared" si="25"/>
        <v>31:0002</v>
      </c>
      <c r="D149" s="1" t="str">
        <f t="shared" si="26"/>
        <v>31:0001</v>
      </c>
      <c r="E149" t="s">
        <v>44</v>
      </c>
      <c r="F149" t="s">
        <v>495</v>
      </c>
      <c r="H149">
        <v>68.093067700000006</v>
      </c>
      <c r="I149">
        <v>-90.510989300000006</v>
      </c>
      <c r="J149" s="1" t="str">
        <f t="shared" si="27"/>
        <v>Till</v>
      </c>
      <c r="K149" s="1" t="str">
        <f>HYPERLINK("https://geochem.nrcan.gc.ca/cdogs/content/kwd/kwd080045_e.htm", "Grain Mount: 1.00 – 2.00 mm")</f>
        <v>Grain Mount: 1.00 – 2.00 mm</v>
      </c>
      <c r="L149" t="s">
        <v>335</v>
      </c>
      <c r="M149" s="1" t="str">
        <f t="shared" si="29"/>
        <v>Mg_Ilm</v>
      </c>
      <c r="N149">
        <v>0.48499999999999999</v>
      </c>
      <c r="P149">
        <v>3.5999999999999997E-2</v>
      </c>
      <c r="R149">
        <v>0.30599999999999999</v>
      </c>
      <c r="S149">
        <v>33.396999999999998</v>
      </c>
      <c r="U149">
        <v>11.821</v>
      </c>
      <c r="V149">
        <v>0.27300000000000002</v>
      </c>
      <c r="X149">
        <v>0.15</v>
      </c>
      <c r="Z149">
        <v>-1E-3</v>
      </c>
      <c r="AA149">
        <v>52.823999999999998</v>
      </c>
      <c r="AB149">
        <v>0.54400000000000004</v>
      </c>
      <c r="AC149">
        <v>0.09</v>
      </c>
      <c r="AD149">
        <v>99.930999999999997</v>
      </c>
    </row>
    <row r="150" spans="1:30" x14ac:dyDescent="0.3">
      <c r="A150" t="s">
        <v>496</v>
      </c>
      <c r="B150" t="s">
        <v>497</v>
      </c>
      <c r="C150" s="1" t="str">
        <f t="shared" si="25"/>
        <v>31:0002</v>
      </c>
      <c r="D150" s="1" t="str">
        <f t="shared" si="26"/>
        <v>31:0001</v>
      </c>
      <c r="E150" t="s">
        <v>44</v>
      </c>
      <c r="F150" t="s">
        <v>498</v>
      </c>
      <c r="H150">
        <v>68.093067700000006</v>
      </c>
      <c r="I150">
        <v>-90.510989300000006</v>
      </c>
      <c r="J150" s="1" t="str">
        <f t="shared" si="27"/>
        <v>Till</v>
      </c>
      <c r="K150" s="1" t="str">
        <f t="shared" ref="K150:K156" si="30">HYPERLINK("https://geochem.nrcan.gc.ca/cdogs/content/kwd/kwd080044_e.htm", "Grain Mount: 0.50 – 1.00 mm")</f>
        <v>Grain Mount: 0.50 – 1.00 mm</v>
      </c>
      <c r="L150" t="s">
        <v>335</v>
      </c>
      <c r="M150" s="1" t="str">
        <f t="shared" si="29"/>
        <v>Mg_Ilm</v>
      </c>
      <c r="N150">
        <v>3.4000000000000002E-2</v>
      </c>
      <c r="P150">
        <v>4.0000000000000001E-3</v>
      </c>
      <c r="R150">
        <v>1.169</v>
      </c>
      <c r="S150">
        <v>42.988</v>
      </c>
      <c r="U150">
        <v>7.2939999999999996</v>
      </c>
      <c r="V150">
        <v>0.30399999999999999</v>
      </c>
      <c r="X150">
        <v>0.39400000000000002</v>
      </c>
      <c r="Z150">
        <v>-1E-3</v>
      </c>
      <c r="AA150">
        <v>46.146999999999998</v>
      </c>
      <c r="AB150">
        <v>0.53400000000000003</v>
      </c>
      <c r="AC150">
        <v>-1E-3</v>
      </c>
      <c r="AD150">
        <v>98.872</v>
      </c>
    </row>
    <row r="151" spans="1:30" x14ac:dyDescent="0.3">
      <c r="A151" t="s">
        <v>499</v>
      </c>
      <c r="B151" t="s">
        <v>500</v>
      </c>
      <c r="C151" s="1" t="str">
        <f t="shared" si="25"/>
        <v>31:0002</v>
      </c>
      <c r="D151" s="1" t="str">
        <f t="shared" si="26"/>
        <v>31:0001</v>
      </c>
      <c r="E151" t="s">
        <v>44</v>
      </c>
      <c r="F151" t="s">
        <v>501</v>
      </c>
      <c r="H151">
        <v>68.093067700000006</v>
      </c>
      <c r="I151">
        <v>-90.510989300000006</v>
      </c>
      <c r="J151" s="1" t="str">
        <f t="shared" si="27"/>
        <v>Till</v>
      </c>
      <c r="K151" s="1" t="str">
        <f t="shared" si="30"/>
        <v>Grain Mount: 0.50 – 1.00 mm</v>
      </c>
      <c r="L151" t="s">
        <v>335</v>
      </c>
      <c r="M151" s="1" t="str">
        <f t="shared" si="29"/>
        <v>Mg_Ilm</v>
      </c>
      <c r="N151">
        <v>4.9000000000000002E-2</v>
      </c>
      <c r="P151">
        <v>8.0000000000000002E-3</v>
      </c>
      <c r="R151">
        <v>2.3820000000000001</v>
      </c>
      <c r="S151">
        <v>39.124000000000002</v>
      </c>
      <c r="U151">
        <v>8.4429999999999996</v>
      </c>
      <c r="V151">
        <v>0.32400000000000001</v>
      </c>
      <c r="X151">
        <v>0.38</v>
      </c>
      <c r="Z151">
        <v>-1E-3</v>
      </c>
      <c r="AA151">
        <v>47.585999999999999</v>
      </c>
      <c r="AB151">
        <v>0.40799999999999997</v>
      </c>
      <c r="AC151">
        <v>-1E-3</v>
      </c>
      <c r="AD151">
        <v>98.707999999999998</v>
      </c>
    </row>
    <row r="152" spans="1:30" x14ac:dyDescent="0.3">
      <c r="A152" t="s">
        <v>502</v>
      </c>
      <c r="B152" t="s">
        <v>503</v>
      </c>
      <c r="C152" s="1" t="str">
        <f t="shared" si="25"/>
        <v>31:0002</v>
      </c>
      <c r="D152" s="1" t="str">
        <f t="shared" si="26"/>
        <v>31:0001</v>
      </c>
      <c r="E152" t="s">
        <v>44</v>
      </c>
      <c r="F152" t="s">
        <v>504</v>
      </c>
      <c r="H152">
        <v>68.093067700000006</v>
      </c>
      <c r="I152">
        <v>-90.510989300000006</v>
      </c>
      <c r="J152" s="1" t="str">
        <f t="shared" si="27"/>
        <v>Till</v>
      </c>
      <c r="K152" s="1" t="str">
        <f t="shared" si="30"/>
        <v>Grain Mount: 0.50 – 1.00 mm</v>
      </c>
      <c r="L152" t="s">
        <v>335</v>
      </c>
      <c r="M152" s="1" t="str">
        <f t="shared" si="29"/>
        <v>Mg_Ilm</v>
      </c>
      <c r="N152">
        <v>-1E-3</v>
      </c>
      <c r="P152">
        <v>1.6E-2</v>
      </c>
      <c r="R152">
        <v>1.417</v>
      </c>
      <c r="S152">
        <v>35.811</v>
      </c>
      <c r="U152">
        <v>11.683999999999999</v>
      </c>
      <c r="V152">
        <v>0.374</v>
      </c>
      <c r="X152">
        <v>0.45200000000000001</v>
      </c>
      <c r="Z152">
        <v>-1E-3</v>
      </c>
      <c r="AA152">
        <v>49.098999999999997</v>
      </c>
      <c r="AB152">
        <v>0.52600000000000002</v>
      </c>
      <c r="AC152">
        <v>-1E-3</v>
      </c>
      <c r="AD152">
        <v>99.382999999999996</v>
      </c>
    </row>
    <row r="153" spans="1:30" x14ac:dyDescent="0.3">
      <c r="A153" t="s">
        <v>505</v>
      </c>
      <c r="B153" t="s">
        <v>506</v>
      </c>
      <c r="C153" s="1" t="str">
        <f t="shared" si="25"/>
        <v>31:0002</v>
      </c>
      <c r="D153" s="1" t="str">
        <f t="shared" si="26"/>
        <v>31:0001</v>
      </c>
      <c r="E153" t="s">
        <v>95</v>
      </c>
      <c r="F153" t="s">
        <v>507</v>
      </c>
      <c r="H153">
        <v>68.499080599999999</v>
      </c>
      <c r="I153">
        <v>-90.596174700000006</v>
      </c>
      <c r="J153" s="1" t="str">
        <f>HYPERLINK("https://geochem.nrcan.gc.ca/cdogs/content/kwd/kwd020073_e.htm", "Esker")</f>
        <v>Esker</v>
      </c>
      <c r="K153" s="1" t="str">
        <f t="shared" si="30"/>
        <v>Grain Mount: 0.50 – 1.00 mm</v>
      </c>
      <c r="L153" t="s">
        <v>335</v>
      </c>
      <c r="M153" s="1" t="str">
        <f t="shared" si="29"/>
        <v>Mg_Ilm</v>
      </c>
      <c r="N153">
        <v>0.42799999999999999</v>
      </c>
      <c r="P153">
        <v>1.7999999999999999E-2</v>
      </c>
      <c r="R153">
        <v>0.90900000000000003</v>
      </c>
      <c r="S153">
        <v>33.21</v>
      </c>
      <c r="U153">
        <v>11.645</v>
      </c>
      <c r="V153">
        <v>0.26200000000000001</v>
      </c>
      <c r="X153">
        <v>0.183</v>
      </c>
      <c r="Z153">
        <v>-1E-3</v>
      </c>
      <c r="AA153">
        <v>51.902000000000001</v>
      </c>
      <c r="AB153">
        <v>0.497</v>
      </c>
      <c r="AC153">
        <v>4.1000000000000002E-2</v>
      </c>
      <c r="AD153">
        <v>99.097999999999999</v>
      </c>
    </row>
    <row r="154" spans="1:30" x14ac:dyDescent="0.3">
      <c r="A154" t="s">
        <v>508</v>
      </c>
      <c r="B154" t="s">
        <v>509</v>
      </c>
      <c r="C154" s="1" t="str">
        <f t="shared" si="25"/>
        <v>31:0002</v>
      </c>
      <c r="D154" s="1" t="str">
        <f t="shared" si="26"/>
        <v>31:0001</v>
      </c>
      <c r="E154" t="s">
        <v>95</v>
      </c>
      <c r="F154" t="s">
        <v>510</v>
      </c>
      <c r="H154">
        <v>68.499080599999999</v>
      </c>
      <c r="I154">
        <v>-90.596174700000006</v>
      </c>
      <c r="J154" s="1" t="str">
        <f>HYPERLINK("https://geochem.nrcan.gc.ca/cdogs/content/kwd/kwd020073_e.htm", "Esker")</f>
        <v>Esker</v>
      </c>
      <c r="K154" s="1" t="str">
        <f t="shared" si="30"/>
        <v>Grain Mount: 0.50 – 1.00 mm</v>
      </c>
      <c r="L154" t="s">
        <v>335</v>
      </c>
      <c r="M154" s="1" t="str">
        <f t="shared" si="29"/>
        <v>Mg_Ilm</v>
      </c>
      <c r="N154">
        <v>0.39800000000000002</v>
      </c>
      <c r="P154">
        <v>0.02</v>
      </c>
      <c r="R154">
        <v>0.998</v>
      </c>
      <c r="S154">
        <v>35.066000000000003</v>
      </c>
      <c r="U154">
        <v>10.798</v>
      </c>
      <c r="V154">
        <v>0.29099999999999998</v>
      </c>
      <c r="X154">
        <v>0.187</v>
      </c>
      <c r="Z154">
        <v>-1E-3</v>
      </c>
      <c r="AA154">
        <v>51.088999999999999</v>
      </c>
      <c r="AB154">
        <v>0.51300000000000001</v>
      </c>
      <c r="AC154">
        <v>0.1</v>
      </c>
      <c r="AD154">
        <v>99.465999999999994</v>
      </c>
    </row>
    <row r="155" spans="1:30" x14ac:dyDescent="0.3">
      <c r="A155" t="s">
        <v>511</v>
      </c>
      <c r="B155" t="s">
        <v>512</v>
      </c>
      <c r="C155" s="1" t="str">
        <f t="shared" si="25"/>
        <v>31:0002</v>
      </c>
      <c r="D155" s="1" t="str">
        <f t="shared" si="26"/>
        <v>31:0001</v>
      </c>
      <c r="E155" t="s">
        <v>95</v>
      </c>
      <c r="F155" t="s">
        <v>513</v>
      </c>
      <c r="H155">
        <v>68.499080599999999</v>
      </c>
      <c r="I155">
        <v>-90.596174700000006</v>
      </c>
      <c r="J155" s="1" t="str">
        <f>HYPERLINK("https://geochem.nrcan.gc.ca/cdogs/content/kwd/kwd020073_e.htm", "Esker")</f>
        <v>Esker</v>
      </c>
      <c r="K155" s="1" t="str">
        <f t="shared" si="30"/>
        <v>Grain Mount: 0.50 – 1.00 mm</v>
      </c>
      <c r="L155" t="s">
        <v>335</v>
      </c>
      <c r="M155" s="1" t="str">
        <f t="shared" si="29"/>
        <v>Mg_Ilm</v>
      </c>
      <c r="N155">
        <v>0.73099999999999998</v>
      </c>
      <c r="P155">
        <v>2.1999999999999999E-2</v>
      </c>
      <c r="R155">
        <v>0.96099999999999997</v>
      </c>
      <c r="S155">
        <v>31.911999999999999</v>
      </c>
      <c r="U155">
        <v>12.8</v>
      </c>
      <c r="V155">
        <v>0.24199999999999999</v>
      </c>
      <c r="X155">
        <v>9.4E-2</v>
      </c>
      <c r="Z155">
        <v>-1E-3</v>
      </c>
      <c r="AA155">
        <v>52.716999999999999</v>
      </c>
      <c r="AB155">
        <v>0.52500000000000002</v>
      </c>
      <c r="AC155">
        <v>2.5999999999999999E-2</v>
      </c>
      <c r="AD155">
        <v>100.033</v>
      </c>
    </row>
    <row r="156" spans="1:30" x14ac:dyDescent="0.3">
      <c r="A156" t="s">
        <v>514</v>
      </c>
      <c r="B156" t="s">
        <v>515</v>
      </c>
      <c r="C156" s="1" t="str">
        <f t="shared" si="25"/>
        <v>31:0002</v>
      </c>
      <c r="D156" s="1" t="str">
        <f t="shared" si="26"/>
        <v>31:0001</v>
      </c>
      <c r="E156" t="s">
        <v>95</v>
      </c>
      <c r="F156" t="s">
        <v>516</v>
      </c>
      <c r="H156">
        <v>68.499080599999999</v>
      </c>
      <c r="I156">
        <v>-90.596174700000006</v>
      </c>
      <c r="J156" s="1" t="str">
        <f>HYPERLINK("https://geochem.nrcan.gc.ca/cdogs/content/kwd/kwd020073_e.htm", "Esker")</f>
        <v>Esker</v>
      </c>
      <c r="K156" s="1" t="str">
        <f t="shared" si="30"/>
        <v>Grain Mount: 0.50 – 1.00 mm</v>
      </c>
      <c r="L156" t="s">
        <v>335</v>
      </c>
      <c r="M156" s="1" t="str">
        <f t="shared" si="29"/>
        <v>Mg_Ilm</v>
      </c>
      <c r="N156">
        <v>0.73299999999999998</v>
      </c>
      <c r="P156">
        <v>3.3000000000000002E-2</v>
      </c>
      <c r="R156">
        <v>0.94799999999999995</v>
      </c>
      <c r="S156">
        <v>31.567</v>
      </c>
      <c r="U156">
        <v>12.654999999999999</v>
      </c>
      <c r="V156">
        <v>0.308</v>
      </c>
      <c r="X156">
        <v>3.4000000000000002E-2</v>
      </c>
      <c r="Z156">
        <v>-1E-3</v>
      </c>
      <c r="AA156">
        <v>52.712000000000003</v>
      </c>
      <c r="AB156">
        <v>0.50900000000000001</v>
      </c>
      <c r="AC156">
        <v>4.0000000000000001E-3</v>
      </c>
      <c r="AD156">
        <v>99.507999999999996</v>
      </c>
    </row>
    <row r="157" spans="1:30" x14ac:dyDescent="0.3">
      <c r="A157" t="s">
        <v>517</v>
      </c>
      <c r="B157" t="s">
        <v>518</v>
      </c>
      <c r="C157" s="1" t="str">
        <f t="shared" si="25"/>
        <v>31:0002</v>
      </c>
      <c r="D157" s="1" t="str">
        <f t="shared" si="26"/>
        <v>31:0001</v>
      </c>
      <c r="E157" t="s">
        <v>105</v>
      </c>
      <c r="F157" t="s">
        <v>519</v>
      </c>
      <c r="H157">
        <v>68.333350800000005</v>
      </c>
      <c r="I157">
        <v>-89.793139100000005</v>
      </c>
      <c r="J157" s="1" t="str">
        <f t="shared" ref="J157:J167" si="31">HYPERLINK("https://geochem.nrcan.gc.ca/cdogs/content/kwd/kwd020044_e.htm", "Till")</f>
        <v>Till</v>
      </c>
      <c r="K157" s="1" t="str">
        <f t="shared" ref="K157:K162" si="32">HYPERLINK("https://geochem.nrcan.gc.ca/cdogs/content/kwd/kwd080043_e.htm", "Grain Mount: 0.25 – 0.50 mm")</f>
        <v>Grain Mount: 0.25 – 0.50 mm</v>
      </c>
      <c r="L157" t="s">
        <v>335</v>
      </c>
      <c r="M157" s="1" t="str">
        <f t="shared" si="29"/>
        <v>Mg_Ilm</v>
      </c>
      <c r="N157">
        <v>7.0999999999999994E-2</v>
      </c>
      <c r="P157">
        <v>1.0999999999999999E-2</v>
      </c>
      <c r="R157">
        <v>4.66</v>
      </c>
      <c r="S157">
        <v>38.648000000000003</v>
      </c>
      <c r="U157">
        <v>8.8019999999999996</v>
      </c>
      <c r="V157">
        <v>0.315</v>
      </c>
      <c r="X157">
        <v>0.45300000000000001</v>
      </c>
      <c r="Z157">
        <v>-1E-3</v>
      </c>
      <c r="AA157">
        <v>44.42</v>
      </c>
      <c r="AB157">
        <v>0.48499999999999999</v>
      </c>
      <c r="AC157">
        <v>6.7000000000000004E-2</v>
      </c>
      <c r="AD157">
        <v>97.936000000000007</v>
      </c>
    </row>
    <row r="158" spans="1:30" x14ac:dyDescent="0.3">
      <c r="A158" t="s">
        <v>520</v>
      </c>
      <c r="B158" t="s">
        <v>521</v>
      </c>
      <c r="C158" s="1" t="str">
        <f t="shared" si="25"/>
        <v>31:0002</v>
      </c>
      <c r="D158" s="1" t="str">
        <f t="shared" si="26"/>
        <v>31:0001</v>
      </c>
      <c r="E158" t="s">
        <v>105</v>
      </c>
      <c r="F158" t="s">
        <v>522</v>
      </c>
      <c r="H158">
        <v>68.333350800000005</v>
      </c>
      <c r="I158">
        <v>-89.793139100000005</v>
      </c>
      <c r="J158" s="1" t="str">
        <f t="shared" si="31"/>
        <v>Till</v>
      </c>
      <c r="K158" s="1" t="str">
        <f t="shared" si="32"/>
        <v>Grain Mount: 0.25 – 0.50 mm</v>
      </c>
      <c r="L158" t="s">
        <v>335</v>
      </c>
      <c r="M158" s="1" t="str">
        <f t="shared" si="29"/>
        <v>Mg_Ilm</v>
      </c>
      <c r="N158">
        <v>0.748</v>
      </c>
      <c r="P158">
        <v>2.5999999999999999E-2</v>
      </c>
      <c r="R158">
        <v>0.47199999999999998</v>
      </c>
      <c r="S158">
        <v>30.151</v>
      </c>
      <c r="U158">
        <v>13.237</v>
      </c>
      <c r="V158">
        <v>0.25</v>
      </c>
      <c r="X158">
        <v>0.184</v>
      </c>
      <c r="Z158">
        <v>-1E-3</v>
      </c>
      <c r="AA158">
        <v>48.762</v>
      </c>
      <c r="AB158">
        <v>0.504</v>
      </c>
      <c r="AC158">
        <v>3.5999999999999997E-2</v>
      </c>
      <c r="AD158">
        <v>94.373999999999995</v>
      </c>
    </row>
    <row r="159" spans="1:30" x14ac:dyDescent="0.3">
      <c r="A159" t="s">
        <v>523</v>
      </c>
      <c r="B159" t="s">
        <v>524</v>
      </c>
      <c r="C159" s="1" t="str">
        <f t="shared" si="25"/>
        <v>31:0002</v>
      </c>
      <c r="D159" s="1" t="str">
        <f t="shared" si="26"/>
        <v>31:0001</v>
      </c>
      <c r="E159" t="s">
        <v>105</v>
      </c>
      <c r="F159" t="s">
        <v>525</v>
      </c>
      <c r="H159">
        <v>68.333350800000005</v>
      </c>
      <c r="I159">
        <v>-89.793139100000005</v>
      </c>
      <c r="J159" s="1" t="str">
        <f t="shared" si="31"/>
        <v>Till</v>
      </c>
      <c r="K159" s="1" t="str">
        <f t="shared" si="32"/>
        <v>Grain Mount: 0.25 – 0.50 mm</v>
      </c>
      <c r="L159" t="s">
        <v>335</v>
      </c>
      <c r="M159" s="1" t="str">
        <f t="shared" si="29"/>
        <v>Mg_Ilm</v>
      </c>
      <c r="N159">
        <v>0.44400000000000001</v>
      </c>
      <c r="P159">
        <v>1.7999999999999999E-2</v>
      </c>
      <c r="R159">
        <v>0.27300000000000002</v>
      </c>
      <c r="S159">
        <v>35.665999999999997</v>
      </c>
      <c r="U159">
        <v>10.651</v>
      </c>
      <c r="V159">
        <v>0.309</v>
      </c>
      <c r="X159">
        <v>0.16300000000000001</v>
      </c>
      <c r="Z159">
        <v>-1E-3</v>
      </c>
      <c r="AA159">
        <v>50.338999999999999</v>
      </c>
      <c r="AB159">
        <v>0.56999999999999995</v>
      </c>
      <c r="AC159">
        <v>0.13300000000000001</v>
      </c>
      <c r="AD159">
        <v>98.567999999999998</v>
      </c>
    </row>
    <row r="160" spans="1:30" x14ac:dyDescent="0.3">
      <c r="A160" t="s">
        <v>526</v>
      </c>
      <c r="B160" t="s">
        <v>527</v>
      </c>
      <c r="C160" s="1" t="str">
        <f t="shared" si="25"/>
        <v>31:0002</v>
      </c>
      <c r="D160" s="1" t="str">
        <f t="shared" si="26"/>
        <v>31:0001</v>
      </c>
      <c r="E160" t="s">
        <v>105</v>
      </c>
      <c r="F160" t="s">
        <v>528</v>
      </c>
      <c r="H160">
        <v>68.333350800000005</v>
      </c>
      <c r="I160">
        <v>-89.793139100000005</v>
      </c>
      <c r="J160" s="1" t="str">
        <f t="shared" si="31"/>
        <v>Till</v>
      </c>
      <c r="K160" s="1" t="str">
        <f t="shared" si="32"/>
        <v>Grain Mount: 0.25 – 0.50 mm</v>
      </c>
      <c r="L160" t="s">
        <v>335</v>
      </c>
      <c r="M160" s="1" t="str">
        <f t="shared" si="29"/>
        <v>Mg_Ilm</v>
      </c>
      <c r="N160">
        <v>-1E-3</v>
      </c>
      <c r="P160">
        <v>8.9999999999999993E-3</v>
      </c>
      <c r="R160">
        <v>3.488</v>
      </c>
      <c r="S160">
        <v>41.284999999999997</v>
      </c>
      <c r="U160">
        <v>7.75</v>
      </c>
      <c r="V160">
        <v>0.378</v>
      </c>
      <c r="X160">
        <v>0.755</v>
      </c>
      <c r="Z160">
        <v>-1E-3</v>
      </c>
      <c r="AA160">
        <v>43.314999999999998</v>
      </c>
      <c r="AB160">
        <v>0.43099999999999999</v>
      </c>
      <c r="AC160">
        <v>-1E-3</v>
      </c>
      <c r="AD160">
        <v>97.414000000000001</v>
      </c>
    </row>
    <row r="161" spans="1:30" x14ac:dyDescent="0.3">
      <c r="A161" t="s">
        <v>529</v>
      </c>
      <c r="B161" t="s">
        <v>530</v>
      </c>
      <c r="C161" s="1" t="str">
        <f t="shared" si="25"/>
        <v>31:0002</v>
      </c>
      <c r="D161" s="1" t="str">
        <f t="shared" si="26"/>
        <v>31:0001</v>
      </c>
      <c r="E161" t="s">
        <v>105</v>
      </c>
      <c r="F161" t="s">
        <v>531</v>
      </c>
      <c r="H161">
        <v>68.333350800000005</v>
      </c>
      <c r="I161">
        <v>-89.793139100000005</v>
      </c>
      <c r="J161" s="1" t="str">
        <f t="shared" si="31"/>
        <v>Till</v>
      </c>
      <c r="K161" s="1" t="str">
        <f t="shared" si="32"/>
        <v>Grain Mount: 0.25 – 0.50 mm</v>
      </c>
      <c r="L161" t="s">
        <v>335</v>
      </c>
      <c r="M161" s="1" t="str">
        <f t="shared" si="29"/>
        <v>Mg_Ilm</v>
      </c>
      <c r="N161">
        <v>0.52500000000000002</v>
      </c>
      <c r="P161">
        <v>2.3E-2</v>
      </c>
      <c r="R161">
        <v>0.32300000000000001</v>
      </c>
      <c r="S161">
        <v>34.149000000000001</v>
      </c>
      <c r="U161">
        <v>11.72</v>
      </c>
      <c r="V161">
        <v>0.249</v>
      </c>
      <c r="X161">
        <v>0.05</v>
      </c>
      <c r="Z161">
        <v>-1E-3</v>
      </c>
      <c r="AA161">
        <v>51.103999999999999</v>
      </c>
      <c r="AB161">
        <v>0.42799999999999999</v>
      </c>
      <c r="AC161">
        <v>-1E-3</v>
      </c>
      <c r="AD161">
        <v>98.573999999999998</v>
      </c>
    </row>
    <row r="162" spans="1:30" x14ac:dyDescent="0.3">
      <c r="A162" t="s">
        <v>532</v>
      </c>
      <c r="B162" t="s">
        <v>533</v>
      </c>
      <c r="C162" s="1" t="str">
        <f t="shared" ref="C162:C185" si="33">HYPERLINK("https://geochem.nrcan.gc.ca/cdogs/content/bdl/bdl310002_e.htm", "31:0002")</f>
        <v>31:0002</v>
      </c>
      <c r="D162" s="1" t="str">
        <f t="shared" ref="D162:D185" si="34">HYPERLINK("https://geochem.nrcan.gc.ca/cdogs/content/svy/svy310001_e.htm", "31:0001")</f>
        <v>31:0001</v>
      </c>
      <c r="E162" t="s">
        <v>105</v>
      </c>
      <c r="F162" t="s">
        <v>534</v>
      </c>
      <c r="H162">
        <v>68.333350800000005</v>
      </c>
      <c r="I162">
        <v>-89.793139100000005</v>
      </c>
      <c r="J162" s="1" t="str">
        <f t="shared" si="31"/>
        <v>Till</v>
      </c>
      <c r="K162" s="1" t="str">
        <f t="shared" si="32"/>
        <v>Grain Mount: 0.25 – 0.50 mm</v>
      </c>
      <c r="L162" t="s">
        <v>335</v>
      </c>
      <c r="M162" s="1" t="str">
        <f t="shared" si="29"/>
        <v>Mg_Ilm</v>
      </c>
      <c r="N162">
        <v>0.33600000000000002</v>
      </c>
      <c r="P162">
        <v>1.4999999999999999E-2</v>
      </c>
      <c r="R162">
        <v>0.40699999999999997</v>
      </c>
      <c r="S162">
        <v>34.204000000000001</v>
      </c>
      <c r="U162">
        <v>11.455</v>
      </c>
      <c r="V162">
        <v>0.219</v>
      </c>
      <c r="X162">
        <v>0.12</v>
      </c>
      <c r="Z162">
        <v>-1E-3</v>
      </c>
      <c r="AA162">
        <v>51.198999999999998</v>
      </c>
      <c r="AB162">
        <v>0.53500000000000003</v>
      </c>
      <c r="AC162">
        <v>2.8000000000000001E-2</v>
      </c>
      <c r="AD162">
        <v>98.522999999999996</v>
      </c>
    </row>
    <row r="163" spans="1:30" x14ac:dyDescent="0.3">
      <c r="A163" t="s">
        <v>535</v>
      </c>
      <c r="B163" t="s">
        <v>536</v>
      </c>
      <c r="C163" s="1" t="str">
        <f t="shared" si="33"/>
        <v>31:0002</v>
      </c>
      <c r="D163" s="1" t="str">
        <f t="shared" si="34"/>
        <v>31:0001</v>
      </c>
      <c r="E163" t="s">
        <v>55</v>
      </c>
      <c r="F163" t="s">
        <v>537</v>
      </c>
      <c r="H163">
        <v>68.133978900000002</v>
      </c>
      <c r="I163">
        <v>-89.785005900000002</v>
      </c>
      <c r="J163" s="1" t="str">
        <f t="shared" si="31"/>
        <v>Till</v>
      </c>
      <c r="K163" s="1" t="str">
        <f>HYPERLINK("https://geochem.nrcan.gc.ca/cdogs/content/kwd/kwd080044_e.htm", "Grain Mount: 0.50 – 1.00 mm")</f>
        <v>Grain Mount: 0.50 – 1.00 mm</v>
      </c>
      <c r="L163" t="s">
        <v>335</v>
      </c>
      <c r="M163" s="1" t="str">
        <f t="shared" si="29"/>
        <v>Mg_Ilm</v>
      </c>
      <c r="N163">
        <v>8.5000000000000006E-2</v>
      </c>
      <c r="P163">
        <v>2E-3</v>
      </c>
      <c r="R163">
        <v>5.6070000000000002</v>
      </c>
      <c r="S163">
        <v>36.393999999999998</v>
      </c>
      <c r="U163">
        <v>9.4979999999999993</v>
      </c>
      <c r="V163">
        <v>0.34399999999999997</v>
      </c>
      <c r="X163">
        <v>0.307</v>
      </c>
      <c r="Z163">
        <v>-1E-3</v>
      </c>
      <c r="AA163">
        <v>46.365000000000002</v>
      </c>
      <c r="AB163">
        <v>0.47</v>
      </c>
      <c r="AC163">
        <v>-1E-3</v>
      </c>
      <c r="AD163">
        <v>99.076999999999998</v>
      </c>
    </row>
    <row r="164" spans="1:30" x14ac:dyDescent="0.3">
      <c r="A164" t="s">
        <v>538</v>
      </c>
      <c r="B164" t="s">
        <v>539</v>
      </c>
      <c r="C164" s="1" t="str">
        <f t="shared" si="33"/>
        <v>31:0002</v>
      </c>
      <c r="D164" s="1" t="str">
        <f t="shared" si="34"/>
        <v>31:0001</v>
      </c>
      <c r="E164" t="s">
        <v>37</v>
      </c>
      <c r="F164" t="s">
        <v>540</v>
      </c>
      <c r="H164">
        <v>68.1164342</v>
      </c>
      <c r="I164">
        <v>-90.614170900000005</v>
      </c>
      <c r="J164" s="1" t="str">
        <f t="shared" si="31"/>
        <v>Till</v>
      </c>
      <c r="K164" s="1" t="str">
        <f t="shared" ref="K164:K185" si="35">HYPERLINK("https://geochem.nrcan.gc.ca/cdogs/content/kwd/kwd080043_e.htm", "Grain Mount: 0.25 – 0.50 mm")</f>
        <v>Grain Mount: 0.25 – 0.50 mm</v>
      </c>
      <c r="L164" t="s">
        <v>541</v>
      </c>
      <c r="M164" s="1" t="str">
        <f t="shared" ref="M164:M172" si="36">HYPERLINK("https://geochem.nrcan.gc.ca/cdogs/content/kwd/kwd030545_e.htm", "Ol")</f>
        <v>Ol</v>
      </c>
      <c r="N164">
        <v>-1E-3</v>
      </c>
      <c r="O164">
        <v>-1E-3</v>
      </c>
      <c r="P164">
        <v>1.7999999999999999E-2</v>
      </c>
      <c r="R164">
        <v>-1E-3</v>
      </c>
      <c r="S164">
        <v>27.742000000000001</v>
      </c>
      <c r="T164">
        <v>0.01</v>
      </c>
      <c r="U164">
        <v>34.362000000000002</v>
      </c>
      <c r="V164">
        <v>0.312</v>
      </c>
      <c r="W164">
        <v>1.2999999999999999E-2</v>
      </c>
      <c r="Y164">
        <v>-1E-3</v>
      </c>
      <c r="Z164">
        <v>36.524000000000001</v>
      </c>
      <c r="AA164">
        <v>-1E-3</v>
      </c>
      <c r="AD164">
        <v>98.984999999999999</v>
      </c>
    </row>
    <row r="165" spans="1:30" x14ac:dyDescent="0.3">
      <c r="A165" t="s">
        <v>542</v>
      </c>
      <c r="B165" t="s">
        <v>543</v>
      </c>
      <c r="C165" s="1" t="str">
        <f t="shared" si="33"/>
        <v>31:0002</v>
      </c>
      <c r="D165" s="1" t="str">
        <f t="shared" si="34"/>
        <v>31:0001</v>
      </c>
      <c r="E165" t="s">
        <v>128</v>
      </c>
      <c r="F165" t="s">
        <v>544</v>
      </c>
      <c r="H165">
        <v>68.100604399999995</v>
      </c>
      <c r="I165">
        <v>-90.530562200000006</v>
      </c>
      <c r="J165" s="1" t="str">
        <f t="shared" si="31"/>
        <v>Till</v>
      </c>
      <c r="K165" s="1" t="str">
        <f t="shared" si="35"/>
        <v>Grain Mount: 0.25 – 0.50 mm</v>
      </c>
      <c r="L165" t="s">
        <v>541</v>
      </c>
      <c r="M165" s="1" t="str">
        <f t="shared" si="36"/>
        <v>Ol</v>
      </c>
      <c r="N165">
        <v>-1E-3</v>
      </c>
      <c r="O165">
        <v>-1E-3</v>
      </c>
      <c r="P165">
        <v>2.9000000000000001E-2</v>
      </c>
      <c r="R165">
        <v>-1E-3</v>
      </c>
      <c r="S165">
        <v>26.402000000000001</v>
      </c>
      <c r="T165">
        <v>6.0000000000000001E-3</v>
      </c>
      <c r="U165">
        <v>35.899000000000001</v>
      </c>
      <c r="V165">
        <v>0.37</v>
      </c>
      <c r="W165">
        <v>0.01</v>
      </c>
      <c r="Y165">
        <v>-1E-3</v>
      </c>
      <c r="Z165">
        <v>37.088999999999999</v>
      </c>
      <c r="AA165">
        <v>-1E-3</v>
      </c>
      <c r="AD165">
        <v>99.808000000000007</v>
      </c>
    </row>
    <row r="166" spans="1:30" x14ac:dyDescent="0.3">
      <c r="A166" t="s">
        <v>545</v>
      </c>
      <c r="B166" t="s">
        <v>546</v>
      </c>
      <c r="C166" s="1" t="str">
        <f t="shared" si="33"/>
        <v>31:0002</v>
      </c>
      <c r="D166" s="1" t="str">
        <f t="shared" si="34"/>
        <v>31:0001</v>
      </c>
      <c r="E166" t="s">
        <v>65</v>
      </c>
      <c r="F166" t="s">
        <v>547</v>
      </c>
      <c r="H166">
        <v>68.176231900000005</v>
      </c>
      <c r="I166">
        <v>-89.499876799999996</v>
      </c>
      <c r="J166" s="1" t="str">
        <f t="shared" si="31"/>
        <v>Till</v>
      </c>
      <c r="K166" s="1" t="str">
        <f t="shared" si="35"/>
        <v>Grain Mount: 0.25 – 0.50 mm</v>
      </c>
      <c r="L166" t="s">
        <v>541</v>
      </c>
      <c r="M166" s="1" t="str">
        <f t="shared" si="36"/>
        <v>Ol</v>
      </c>
      <c r="N166">
        <v>3.0000000000000001E-3</v>
      </c>
      <c r="O166">
        <v>-1E-3</v>
      </c>
      <c r="P166">
        <v>1.6E-2</v>
      </c>
      <c r="R166">
        <v>3.5000000000000003E-2</v>
      </c>
      <c r="S166">
        <v>20.849</v>
      </c>
      <c r="T166">
        <v>-1E-3</v>
      </c>
      <c r="U166">
        <v>40.179000000000002</v>
      </c>
      <c r="V166">
        <v>0.218</v>
      </c>
      <c r="W166">
        <v>8.0000000000000002E-3</v>
      </c>
      <c r="Y166">
        <v>0.14099999999999999</v>
      </c>
      <c r="Z166">
        <v>37.86</v>
      </c>
      <c r="AA166">
        <v>-1E-3</v>
      </c>
      <c r="AD166">
        <v>99.313000000000002</v>
      </c>
    </row>
    <row r="167" spans="1:30" x14ac:dyDescent="0.3">
      <c r="A167" t="s">
        <v>548</v>
      </c>
      <c r="B167" t="s">
        <v>549</v>
      </c>
      <c r="C167" s="1" t="str">
        <f t="shared" si="33"/>
        <v>31:0002</v>
      </c>
      <c r="D167" s="1" t="str">
        <f t="shared" si="34"/>
        <v>31:0001</v>
      </c>
      <c r="E167" t="s">
        <v>44</v>
      </c>
      <c r="F167" t="s">
        <v>550</v>
      </c>
      <c r="H167">
        <v>68.093067700000006</v>
      </c>
      <c r="I167">
        <v>-90.510989300000006</v>
      </c>
      <c r="J167" s="1" t="str">
        <f t="shared" si="31"/>
        <v>Till</v>
      </c>
      <c r="K167" s="1" t="str">
        <f t="shared" si="35"/>
        <v>Grain Mount: 0.25 – 0.50 mm</v>
      </c>
      <c r="L167" t="s">
        <v>541</v>
      </c>
      <c r="M167" s="1" t="str">
        <f t="shared" si="36"/>
        <v>Ol</v>
      </c>
      <c r="N167">
        <v>4.1000000000000002E-2</v>
      </c>
      <c r="O167">
        <v>5.0000000000000001E-3</v>
      </c>
      <c r="P167">
        <v>5.8000000000000003E-2</v>
      </c>
      <c r="R167">
        <v>3.7999999999999999E-2</v>
      </c>
      <c r="S167">
        <v>9.5730000000000004</v>
      </c>
      <c r="T167">
        <v>-1E-3</v>
      </c>
      <c r="U167">
        <v>48.898000000000003</v>
      </c>
      <c r="V167">
        <v>0.09</v>
      </c>
      <c r="W167">
        <v>1.2999999999999999E-2</v>
      </c>
      <c r="Y167">
        <v>0.372</v>
      </c>
      <c r="Z167">
        <v>39.680999999999997</v>
      </c>
      <c r="AA167">
        <v>4.2999999999999997E-2</v>
      </c>
      <c r="AD167">
        <v>98.817999999999998</v>
      </c>
    </row>
    <row r="168" spans="1:30" x14ac:dyDescent="0.3">
      <c r="A168" t="s">
        <v>551</v>
      </c>
      <c r="B168" t="s">
        <v>552</v>
      </c>
      <c r="C168" s="1" t="str">
        <f t="shared" si="33"/>
        <v>31:0002</v>
      </c>
      <c r="D168" s="1" t="str">
        <f t="shared" si="34"/>
        <v>31:0001</v>
      </c>
      <c r="E168" t="s">
        <v>95</v>
      </c>
      <c r="F168" t="s">
        <v>553</v>
      </c>
      <c r="H168">
        <v>68.499080599999999</v>
      </c>
      <c r="I168">
        <v>-90.596174700000006</v>
      </c>
      <c r="J168" s="1" t="str">
        <f>HYPERLINK("https://geochem.nrcan.gc.ca/cdogs/content/kwd/kwd020073_e.htm", "Esker")</f>
        <v>Esker</v>
      </c>
      <c r="K168" s="1" t="str">
        <f t="shared" si="35"/>
        <v>Grain Mount: 0.25 – 0.50 mm</v>
      </c>
      <c r="L168" t="s">
        <v>541</v>
      </c>
      <c r="M168" s="1" t="str">
        <f t="shared" si="36"/>
        <v>Ol</v>
      </c>
      <c r="N168">
        <v>-1E-3</v>
      </c>
      <c r="O168">
        <v>-1E-3</v>
      </c>
      <c r="P168">
        <v>8.2000000000000003E-2</v>
      </c>
      <c r="R168">
        <v>0.09</v>
      </c>
      <c r="S168">
        <v>11.882999999999999</v>
      </c>
      <c r="T168">
        <v>3.0000000000000001E-3</v>
      </c>
      <c r="U168">
        <v>47.706000000000003</v>
      </c>
      <c r="V168">
        <v>0.16300000000000001</v>
      </c>
      <c r="W168">
        <v>2.5000000000000001E-2</v>
      </c>
      <c r="Y168">
        <v>0.42799999999999999</v>
      </c>
      <c r="Z168">
        <v>39.923999999999999</v>
      </c>
      <c r="AA168">
        <v>-1E-3</v>
      </c>
      <c r="AD168">
        <v>100.309</v>
      </c>
    </row>
    <row r="169" spans="1:30" x14ac:dyDescent="0.3">
      <c r="A169" t="s">
        <v>554</v>
      </c>
      <c r="B169" t="s">
        <v>555</v>
      </c>
      <c r="C169" s="1" t="str">
        <f t="shared" si="33"/>
        <v>31:0002</v>
      </c>
      <c r="D169" s="1" t="str">
        <f t="shared" si="34"/>
        <v>31:0001</v>
      </c>
      <c r="E169" t="s">
        <v>95</v>
      </c>
      <c r="F169" t="s">
        <v>556</v>
      </c>
      <c r="H169">
        <v>68.499080599999999</v>
      </c>
      <c r="I169">
        <v>-90.596174700000006</v>
      </c>
      <c r="J169" s="1" t="str">
        <f>HYPERLINK("https://geochem.nrcan.gc.ca/cdogs/content/kwd/kwd020073_e.htm", "Esker")</f>
        <v>Esker</v>
      </c>
      <c r="K169" s="1" t="str">
        <f t="shared" si="35"/>
        <v>Grain Mount: 0.25 – 0.50 mm</v>
      </c>
      <c r="L169" t="s">
        <v>541</v>
      </c>
      <c r="M169" s="1" t="str">
        <f t="shared" si="36"/>
        <v>Ol</v>
      </c>
      <c r="N169">
        <v>3.2000000000000001E-2</v>
      </c>
      <c r="O169">
        <v>-1E-3</v>
      </c>
      <c r="P169">
        <v>2.5999999999999999E-2</v>
      </c>
      <c r="R169">
        <v>2.7E-2</v>
      </c>
      <c r="S169">
        <v>9.3829999999999991</v>
      </c>
      <c r="T169">
        <v>-1E-3</v>
      </c>
      <c r="U169">
        <v>49.984000000000002</v>
      </c>
      <c r="V169">
        <v>0.126</v>
      </c>
      <c r="W169">
        <v>8.9999999999999993E-3</v>
      </c>
      <c r="Y169">
        <v>0.36599999999999999</v>
      </c>
      <c r="Z169">
        <v>40.082000000000001</v>
      </c>
      <c r="AA169">
        <v>6.5000000000000002E-2</v>
      </c>
      <c r="AD169">
        <v>100.105</v>
      </c>
    </row>
    <row r="170" spans="1:30" x14ac:dyDescent="0.3">
      <c r="A170" t="s">
        <v>557</v>
      </c>
      <c r="B170" t="s">
        <v>558</v>
      </c>
      <c r="C170" s="1" t="str">
        <f t="shared" si="33"/>
        <v>31:0002</v>
      </c>
      <c r="D170" s="1" t="str">
        <f t="shared" si="34"/>
        <v>31:0001</v>
      </c>
      <c r="E170" t="s">
        <v>105</v>
      </c>
      <c r="F170" t="s">
        <v>559</v>
      </c>
      <c r="H170">
        <v>68.333350800000005</v>
      </c>
      <c r="I170">
        <v>-89.793139100000005</v>
      </c>
      <c r="J170" s="1" t="str">
        <f t="shared" ref="J170:J182" si="37">HYPERLINK("https://geochem.nrcan.gc.ca/cdogs/content/kwd/kwd020044_e.htm", "Till")</f>
        <v>Till</v>
      </c>
      <c r="K170" s="1" t="str">
        <f t="shared" si="35"/>
        <v>Grain Mount: 0.25 – 0.50 mm</v>
      </c>
      <c r="L170" t="s">
        <v>541</v>
      </c>
      <c r="M170" s="1" t="str">
        <f t="shared" si="36"/>
        <v>Ol</v>
      </c>
      <c r="N170">
        <v>-1E-3</v>
      </c>
      <c r="O170">
        <v>1.4999999999999999E-2</v>
      </c>
      <c r="P170">
        <v>1.2999999999999999E-2</v>
      </c>
      <c r="R170">
        <v>-1E-3</v>
      </c>
      <c r="S170">
        <v>19.337</v>
      </c>
      <c r="T170">
        <v>1E-3</v>
      </c>
      <c r="U170">
        <v>41.473999999999997</v>
      </c>
      <c r="V170">
        <v>0.309</v>
      </c>
      <c r="W170">
        <v>8.0000000000000002E-3</v>
      </c>
      <c r="Y170">
        <v>0.192</v>
      </c>
      <c r="Z170">
        <v>38.587000000000003</v>
      </c>
      <c r="AA170">
        <v>-1E-3</v>
      </c>
      <c r="AD170">
        <v>99.94</v>
      </c>
    </row>
    <row r="171" spans="1:30" x14ac:dyDescent="0.3">
      <c r="A171" t="s">
        <v>560</v>
      </c>
      <c r="B171" t="s">
        <v>561</v>
      </c>
      <c r="C171" s="1" t="str">
        <f t="shared" si="33"/>
        <v>31:0002</v>
      </c>
      <c r="D171" s="1" t="str">
        <f t="shared" si="34"/>
        <v>31:0001</v>
      </c>
      <c r="E171" t="s">
        <v>105</v>
      </c>
      <c r="F171" t="s">
        <v>562</v>
      </c>
      <c r="H171">
        <v>68.333350800000005</v>
      </c>
      <c r="I171">
        <v>-89.793139100000005</v>
      </c>
      <c r="J171" s="1" t="str">
        <f t="shared" si="37"/>
        <v>Till</v>
      </c>
      <c r="K171" s="1" t="str">
        <f t="shared" si="35"/>
        <v>Grain Mount: 0.25 – 0.50 mm</v>
      </c>
      <c r="L171" t="s">
        <v>541</v>
      </c>
      <c r="M171" s="1" t="str">
        <f t="shared" si="36"/>
        <v>Ol</v>
      </c>
      <c r="N171">
        <v>1.2999999999999999E-2</v>
      </c>
      <c r="O171">
        <v>-1E-3</v>
      </c>
      <c r="P171">
        <v>8.9999999999999993E-3</v>
      </c>
      <c r="R171">
        <v>-1E-3</v>
      </c>
      <c r="S171">
        <v>10.497999999999999</v>
      </c>
      <c r="T171">
        <v>1.4999999999999999E-2</v>
      </c>
      <c r="U171">
        <v>48.707999999999998</v>
      </c>
      <c r="V171">
        <v>0.17499999999999999</v>
      </c>
      <c r="W171">
        <v>-1E-3</v>
      </c>
      <c r="Y171">
        <v>0.39300000000000002</v>
      </c>
      <c r="Z171">
        <v>39.902000000000001</v>
      </c>
      <c r="AA171">
        <v>-1E-3</v>
      </c>
      <c r="AD171">
        <v>99.715999999999994</v>
      </c>
    </row>
    <row r="172" spans="1:30" x14ac:dyDescent="0.3">
      <c r="A172" t="s">
        <v>563</v>
      </c>
      <c r="B172" t="s">
        <v>564</v>
      </c>
      <c r="C172" s="1" t="str">
        <f t="shared" si="33"/>
        <v>31:0002</v>
      </c>
      <c r="D172" s="1" t="str">
        <f t="shared" si="34"/>
        <v>31:0001</v>
      </c>
      <c r="E172" t="s">
        <v>105</v>
      </c>
      <c r="F172" t="s">
        <v>565</v>
      </c>
      <c r="H172">
        <v>68.333350800000005</v>
      </c>
      <c r="I172">
        <v>-89.793139100000005</v>
      </c>
      <c r="J172" s="1" t="str">
        <f t="shared" si="37"/>
        <v>Till</v>
      </c>
      <c r="K172" s="1" t="str">
        <f t="shared" si="35"/>
        <v>Grain Mount: 0.25 – 0.50 mm</v>
      </c>
      <c r="L172" t="s">
        <v>541</v>
      </c>
      <c r="M172" s="1" t="str">
        <f t="shared" si="36"/>
        <v>Ol</v>
      </c>
      <c r="N172">
        <v>1.4999999999999999E-2</v>
      </c>
      <c r="O172">
        <v>4.2000000000000003E-2</v>
      </c>
      <c r="P172">
        <v>1.2E-2</v>
      </c>
      <c r="R172">
        <v>1.0999999999999999E-2</v>
      </c>
      <c r="S172">
        <v>16.805</v>
      </c>
      <c r="T172">
        <v>3.0000000000000001E-3</v>
      </c>
      <c r="U172">
        <v>43.36</v>
      </c>
      <c r="V172">
        <v>0.17599999999999999</v>
      </c>
      <c r="W172">
        <v>-1E-3</v>
      </c>
      <c r="Y172">
        <v>4.9000000000000002E-2</v>
      </c>
      <c r="Z172">
        <v>38.734000000000002</v>
      </c>
      <c r="AA172">
        <v>-1E-3</v>
      </c>
      <c r="AD172">
        <v>99.212000000000003</v>
      </c>
    </row>
    <row r="173" spans="1:30" x14ac:dyDescent="0.3">
      <c r="A173" t="s">
        <v>566</v>
      </c>
      <c r="B173" t="s">
        <v>567</v>
      </c>
      <c r="C173" s="1" t="str">
        <f t="shared" si="33"/>
        <v>31:0002</v>
      </c>
      <c r="D173" s="1" t="str">
        <f t="shared" si="34"/>
        <v>31:0001</v>
      </c>
      <c r="E173" t="s">
        <v>568</v>
      </c>
      <c r="F173" t="s">
        <v>569</v>
      </c>
      <c r="H173">
        <v>69.094714600000003</v>
      </c>
      <c r="I173">
        <v>-90.829963199999995</v>
      </c>
      <c r="J173" s="1" t="str">
        <f t="shared" si="37"/>
        <v>Till</v>
      </c>
      <c r="K173" s="1" t="str">
        <f t="shared" si="35"/>
        <v>Grain Mount: 0.25 – 0.50 mm</v>
      </c>
      <c r="L173" t="s">
        <v>570</v>
      </c>
      <c r="M173" s="1" t="str">
        <f>HYPERLINK("https://geochem.nrcan.gc.ca/cdogs/content/kwd/kwd030537_e.htm", "Crn")</f>
        <v>Crn</v>
      </c>
      <c r="N173">
        <v>99.51</v>
      </c>
      <c r="P173">
        <v>-1E-3</v>
      </c>
      <c r="R173">
        <v>0.34699999999999998</v>
      </c>
      <c r="S173">
        <v>0.48699999999999999</v>
      </c>
      <c r="U173">
        <v>4.0000000000000001E-3</v>
      </c>
      <c r="V173">
        <v>-1E-3</v>
      </c>
      <c r="Y173">
        <v>2.1999999999999999E-2</v>
      </c>
      <c r="Z173">
        <v>-1E-3</v>
      </c>
      <c r="AA173">
        <v>-1E-3</v>
      </c>
      <c r="AD173">
        <v>100.373</v>
      </c>
    </row>
    <row r="174" spans="1:30" x14ac:dyDescent="0.3">
      <c r="A174" t="s">
        <v>571</v>
      </c>
      <c r="B174" t="s">
        <v>572</v>
      </c>
      <c r="C174" s="1" t="str">
        <f t="shared" si="33"/>
        <v>31:0002</v>
      </c>
      <c r="D174" s="1" t="str">
        <f t="shared" si="34"/>
        <v>31:0001</v>
      </c>
      <c r="E174" t="s">
        <v>573</v>
      </c>
      <c r="F174" t="s">
        <v>574</v>
      </c>
      <c r="H174">
        <v>69.596383000000003</v>
      </c>
      <c r="I174">
        <v>-92.306282699999997</v>
      </c>
      <c r="J174" s="1" t="str">
        <f t="shared" si="37"/>
        <v>Till</v>
      </c>
      <c r="K174" s="1" t="str">
        <f t="shared" si="35"/>
        <v>Grain Mount: 0.25 – 0.50 mm</v>
      </c>
      <c r="L174" t="s">
        <v>570</v>
      </c>
      <c r="M174" s="1" t="str">
        <f t="shared" ref="M174:M182" si="38">HYPERLINK("https://geochem.nrcan.gc.ca/cdogs/content/kwd/kwd030545_e.htm", "Ol")</f>
        <v>Ol</v>
      </c>
      <c r="N174">
        <v>7.0000000000000001E-3</v>
      </c>
      <c r="P174">
        <v>4.0000000000000001E-3</v>
      </c>
      <c r="R174">
        <v>4.0000000000000001E-3</v>
      </c>
      <c r="S174">
        <v>16.949000000000002</v>
      </c>
      <c r="U174">
        <v>43.372999999999998</v>
      </c>
      <c r="V174">
        <v>0.315</v>
      </c>
      <c r="Y174">
        <v>0.19</v>
      </c>
      <c r="Z174">
        <v>39.225999999999999</v>
      </c>
      <c r="AA174">
        <v>-1E-3</v>
      </c>
      <c r="AD174">
        <v>100.071</v>
      </c>
    </row>
    <row r="175" spans="1:30" x14ac:dyDescent="0.3">
      <c r="A175" t="s">
        <v>575</v>
      </c>
      <c r="B175" t="s">
        <v>576</v>
      </c>
      <c r="C175" s="1" t="str">
        <f t="shared" si="33"/>
        <v>31:0002</v>
      </c>
      <c r="D175" s="1" t="str">
        <f t="shared" si="34"/>
        <v>31:0001</v>
      </c>
      <c r="E175" t="s">
        <v>573</v>
      </c>
      <c r="F175" t="s">
        <v>577</v>
      </c>
      <c r="H175">
        <v>69.596383000000003</v>
      </c>
      <c r="I175">
        <v>-92.306282699999997</v>
      </c>
      <c r="J175" s="1" t="str">
        <f t="shared" si="37"/>
        <v>Till</v>
      </c>
      <c r="K175" s="1" t="str">
        <f t="shared" si="35"/>
        <v>Grain Mount: 0.25 – 0.50 mm</v>
      </c>
      <c r="L175" t="s">
        <v>570</v>
      </c>
      <c r="M175" s="1" t="str">
        <f t="shared" si="38"/>
        <v>Ol</v>
      </c>
      <c r="N175">
        <v>-1E-3</v>
      </c>
      <c r="P175">
        <v>2.5000000000000001E-2</v>
      </c>
      <c r="R175">
        <v>2.4E-2</v>
      </c>
      <c r="S175">
        <v>17.114999999999998</v>
      </c>
      <c r="U175">
        <v>43.368000000000002</v>
      </c>
      <c r="V175">
        <v>0.32900000000000001</v>
      </c>
      <c r="Y175">
        <v>0.23699999999999999</v>
      </c>
      <c r="Z175">
        <v>38.610999999999997</v>
      </c>
      <c r="AA175">
        <v>3.0000000000000001E-3</v>
      </c>
      <c r="AD175">
        <v>99.715000000000003</v>
      </c>
    </row>
    <row r="176" spans="1:30" x14ac:dyDescent="0.3">
      <c r="A176" t="s">
        <v>578</v>
      </c>
      <c r="B176" t="s">
        <v>579</v>
      </c>
      <c r="C176" s="1" t="str">
        <f t="shared" si="33"/>
        <v>31:0002</v>
      </c>
      <c r="D176" s="1" t="str">
        <f t="shared" si="34"/>
        <v>31:0001</v>
      </c>
      <c r="E176" t="s">
        <v>573</v>
      </c>
      <c r="F176" t="s">
        <v>580</v>
      </c>
      <c r="H176">
        <v>69.596383000000003</v>
      </c>
      <c r="I176">
        <v>-92.306282699999997</v>
      </c>
      <c r="J176" s="1" t="str">
        <f t="shared" si="37"/>
        <v>Till</v>
      </c>
      <c r="K176" s="1" t="str">
        <f t="shared" si="35"/>
        <v>Grain Mount: 0.25 – 0.50 mm</v>
      </c>
      <c r="L176" t="s">
        <v>570</v>
      </c>
      <c r="M176" s="1" t="str">
        <f t="shared" si="38"/>
        <v>Ol</v>
      </c>
      <c r="N176">
        <v>3.0000000000000001E-3</v>
      </c>
      <c r="P176">
        <v>1.9E-2</v>
      </c>
      <c r="R176">
        <v>5.0000000000000001E-3</v>
      </c>
      <c r="S176">
        <v>17.719000000000001</v>
      </c>
      <c r="U176">
        <v>43.182000000000002</v>
      </c>
      <c r="V176">
        <v>0.32200000000000001</v>
      </c>
      <c r="Y176">
        <v>0.249</v>
      </c>
      <c r="Z176">
        <v>38.814999999999998</v>
      </c>
      <c r="AA176">
        <v>1.2999999999999999E-2</v>
      </c>
      <c r="AD176">
        <v>100.33199999999999</v>
      </c>
    </row>
    <row r="177" spans="1:30" x14ac:dyDescent="0.3">
      <c r="A177" t="s">
        <v>581</v>
      </c>
      <c r="B177" t="s">
        <v>582</v>
      </c>
      <c r="C177" s="1" t="str">
        <f t="shared" si="33"/>
        <v>31:0002</v>
      </c>
      <c r="D177" s="1" t="str">
        <f t="shared" si="34"/>
        <v>31:0001</v>
      </c>
      <c r="E177" t="s">
        <v>583</v>
      </c>
      <c r="F177" t="s">
        <v>584</v>
      </c>
      <c r="H177">
        <v>69.368288000000007</v>
      </c>
      <c r="I177">
        <v>-91.658217100000002</v>
      </c>
      <c r="J177" s="1" t="str">
        <f t="shared" si="37"/>
        <v>Till</v>
      </c>
      <c r="K177" s="1" t="str">
        <f t="shared" si="35"/>
        <v>Grain Mount: 0.25 – 0.50 mm</v>
      </c>
      <c r="L177" t="s">
        <v>570</v>
      </c>
      <c r="M177" s="1" t="str">
        <f t="shared" si="38"/>
        <v>Ol</v>
      </c>
      <c r="N177">
        <v>-1E-3</v>
      </c>
      <c r="P177">
        <v>1.6E-2</v>
      </c>
      <c r="R177">
        <v>-1E-3</v>
      </c>
      <c r="S177">
        <v>23.875</v>
      </c>
      <c r="U177">
        <v>38.188000000000002</v>
      </c>
      <c r="V177">
        <v>0.373</v>
      </c>
      <c r="Y177">
        <v>3.9E-2</v>
      </c>
      <c r="Z177">
        <v>37.671999999999997</v>
      </c>
      <c r="AA177">
        <v>-1E-3</v>
      </c>
      <c r="AD177">
        <v>100.16500000000001</v>
      </c>
    </row>
    <row r="178" spans="1:30" x14ac:dyDescent="0.3">
      <c r="A178" t="s">
        <v>585</v>
      </c>
      <c r="B178" t="s">
        <v>586</v>
      </c>
      <c r="C178" s="1" t="str">
        <f t="shared" si="33"/>
        <v>31:0002</v>
      </c>
      <c r="D178" s="1" t="str">
        <f t="shared" si="34"/>
        <v>31:0001</v>
      </c>
      <c r="E178" t="s">
        <v>587</v>
      </c>
      <c r="F178" t="s">
        <v>588</v>
      </c>
      <c r="H178">
        <v>69.4010727</v>
      </c>
      <c r="I178">
        <v>-90.758540300000007</v>
      </c>
      <c r="J178" s="1" t="str">
        <f t="shared" si="37"/>
        <v>Till</v>
      </c>
      <c r="K178" s="1" t="str">
        <f t="shared" si="35"/>
        <v>Grain Mount: 0.25 – 0.50 mm</v>
      </c>
      <c r="L178" t="s">
        <v>570</v>
      </c>
      <c r="M178" s="1" t="str">
        <f t="shared" si="38"/>
        <v>Ol</v>
      </c>
      <c r="N178">
        <v>2.5999999999999999E-2</v>
      </c>
      <c r="P178">
        <v>2E-3</v>
      </c>
      <c r="R178">
        <v>-1E-3</v>
      </c>
      <c r="S178">
        <v>13.343999999999999</v>
      </c>
      <c r="U178">
        <v>46.252000000000002</v>
      </c>
      <c r="V178">
        <v>0.23599999999999999</v>
      </c>
      <c r="Y178">
        <v>0.47699999999999998</v>
      </c>
      <c r="Z178">
        <v>39.76</v>
      </c>
      <c r="AA178">
        <v>-1E-3</v>
      </c>
      <c r="AD178">
        <v>100.1</v>
      </c>
    </row>
    <row r="179" spans="1:30" x14ac:dyDescent="0.3">
      <c r="A179" t="s">
        <v>589</v>
      </c>
      <c r="B179" t="s">
        <v>590</v>
      </c>
      <c r="C179" s="1" t="str">
        <f t="shared" si="33"/>
        <v>31:0002</v>
      </c>
      <c r="D179" s="1" t="str">
        <f t="shared" si="34"/>
        <v>31:0001</v>
      </c>
      <c r="E179" t="s">
        <v>587</v>
      </c>
      <c r="F179" t="s">
        <v>591</v>
      </c>
      <c r="H179">
        <v>69.4010727</v>
      </c>
      <c r="I179">
        <v>-90.758540300000007</v>
      </c>
      <c r="J179" s="1" t="str">
        <f t="shared" si="37"/>
        <v>Till</v>
      </c>
      <c r="K179" s="1" t="str">
        <f t="shared" si="35"/>
        <v>Grain Mount: 0.25 – 0.50 mm</v>
      </c>
      <c r="L179" t="s">
        <v>570</v>
      </c>
      <c r="M179" s="1" t="str">
        <f t="shared" si="38"/>
        <v>Ol</v>
      </c>
      <c r="N179">
        <v>8.9999999999999993E-3</v>
      </c>
      <c r="P179">
        <v>7.0000000000000001E-3</v>
      </c>
      <c r="R179">
        <v>-1E-3</v>
      </c>
      <c r="S179">
        <v>21.382999999999999</v>
      </c>
      <c r="U179">
        <v>40.037999999999997</v>
      </c>
      <c r="V179">
        <v>0.28000000000000003</v>
      </c>
      <c r="Y179">
        <v>0.21199999999999999</v>
      </c>
      <c r="Z179">
        <v>38.372</v>
      </c>
      <c r="AA179">
        <v>3.5999999999999997E-2</v>
      </c>
      <c r="AD179">
        <v>100.34</v>
      </c>
    </row>
    <row r="180" spans="1:30" x14ac:dyDescent="0.3">
      <c r="A180" t="s">
        <v>592</v>
      </c>
      <c r="B180" t="s">
        <v>593</v>
      </c>
      <c r="C180" s="1" t="str">
        <f t="shared" si="33"/>
        <v>31:0002</v>
      </c>
      <c r="D180" s="1" t="str">
        <f t="shared" si="34"/>
        <v>31:0001</v>
      </c>
      <c r="E180" t="s">
        <v>587</v>
      </c>
      <c r="F180" t="s">
        <v>594</v>
      </c>
      <c r="H180">
        <v>69.4010727</v>
      </c>
      <c r="I180">
        <v>-90.758540300000007</v>
      </c>
      <c r="J180" s="1" t="str">
        <f t="shared" si="37"/>
        <v>Till</v>
      </c>
      <c r="K180" s="1" t="str">
        <f t="shared" si="35"/>
        <v>Grain Mount: 0.25 – 0.50 mm</v>
      </c>
      <c r="L180" t="s">
        <v>570</v>
      </c>
      <c r="M180" s="1" t="str">
        <f t="shared" si="38"/>
        <v>Ol</v>
      </c>
      <c r="N180">
        <v>3.0000000000000001E-3</v>
      </c>
      <c r="P180">
        <v>1.9E-2</v>
      </c>
      <c r="R180">
        <v>2.7E-2</v>
      </c>
      <c r="S180">
        <v>13.173</v>
      </c>
      <c r="U180">
        <v>45.9</v>
      </c>
      <c r="V180">
        <v>0.13</v>
      </c>
      <c r="Y180">
        <v>0.5</v>
      </c>
      <c r="Z180">
        <v>39.465000000000003</v>
      </c>
      <c r="AA180">
        <v>1.4999999999999999E-2</v>
      </c>
      <c r="AD180">
        <v>99.236000000000004</v>
      </c>
    </row>
    <row r="181" spans="1:30" x14ac:dyDescent="0.3">
      <c r="A181" t="s">
        <v>595</v>
      </c>
      <c r="B181" t="s">
        <v>596</v>
      </c>
      <c r="C181" s="1" t="str">
        <f t="shared" si="33"/>
        <v>31:0002</v>
      </c>
      <c r="D181" s="1" t="str">
        <f t="shared" si="34"/>
        <v>31:0001</v>
      </c>
      <c r="E181" t="s">
        <v>597</v>
      </c>
      <c r="F181" t="s">
        <v>598</v>
      </c>
      <c r="H181">
        <v>69.256083099999998</v>
      </c>
      <c r="I181">
        <v>-91.363421399999993</v>
      </c>
      <c r="J181" s="1" t="str">
        <f t="shared" si="37"/>
        <v>Till</v>
      </c>
      <c r="K181" s="1" t="str">
        <f t="shared" si="35"/>
        <v>Grain Mount: 0.25 – 0.50 mm</v>
      </c>
      <c r="L181" t="s">
        <v>570</v>
      </c>
      <c r="M181" s="1" t="str">
        <f t="shared" si="38"/>
        <v>Ol</v>
      </c>
      <c r="N181">
        <v>-1E-3</v>
      </c>
      <c r="P181">
        <v>-1E-3</v>
      </c>
      <c r="R181">
        <v>1.9E-2</v>
      </c>
      <c r="S181">
        <v>26.652999999999999</v>
      </c>
      <c r="U181">
        <v>35.966000000000001</v>
      </c>
      <c r="V181">
        <v>0.40899999999999997</v>
      </c>
      <c r="Y181">
        <v>0.193</v>
      </c>
      <c r="Z181">
        <v>37.206000000000003</v>
      </c>
      <c r="AA181">
        <v>1.7999999999999999E-2</v>
      </c>
      <c r="AD181">
        <v>100.465</v>
      </c>
    </row>
    <row r="182" spans="1:30" x14ac:dyDescent="0.3">
      <c r="A182" t="s">
        <v>599</v>
      </c>
      <c r="B182" t="s">
        <v>600</v>
      </c>
      <c r="C182" s="1" t="str">
        <f t="shared" si="33"/>
        <v>31:0002</v>
      </c>
      <c r="D182" s="1" t="str">
        <f t="shared" si="34"/>
        <v>31:0001</v>
      </c>
      <c r="E182" t="s">
        <v>601</v>
      </c>
      <c r="F182" t="s">
        <v>602</v>
      </c>
      <c r="H182">
        <v>69.164683800000006</v>
      </c>
      <c r="I182">
        <v>-91.016499800000005</v>
      </c>
      <c r="J182" s="1" t="str">
        <f t="shared" si="37"/>
        <v>Till</v>
      </c>
      <c r="K182" s="1" t="str">
        <f t="shared" si="35"/>
        <v>Grain Mount: 0.25 – 0.50 mm</v>
      </c>
      <c r="L182" t="s">
        <v>570</v>
      </c>
      <c r="M182" s="1" t="str">
        <f t="shared" si="38"/>
        <v>Ol</v>
      </c>
      <c r="N182">
        <v>-1E-3</v>
      </c>
      <c r="P182">
        <v>2.5000000000000001E-2</v>
      </c>
      <c r="R182">
        <v>-1E-3</v>
      </c>
      <c r="S182">
        <v>20.864999999999998</v>
      </c>
      <c r="U182">
        <v>40.299999999999997</v>
      </c>
      <c r="V182">
        <v>0.32500000000000001</v>
      </c>
      <c r="Y182">
        <v>0.155</v>
      </c>
      <c r="Z182">
        <v>38.746000000000002</v>
      </c>
      <c r="AA182">
        <v>2.3E-2</v>
      </c>
      <c r="AD182">
        <v>100.441</v>
      </c>
    </row>
    <row r="183" spans="1:30" x14ac:dyDescent="0.3">
      <c r="A183" t="s">
        <v>603</v>
      </c>
      <c r="B183" t="s">
        <v>604</v>
      </c>
      <c r="C183" s="1" t="str">
        <f t="shared" si="33"/>
        <v>31:0002</v>
      </c>
      <c r="D183" s="1" t="str">
        <f t="shared" si="34"/>
        <v>31:0001</v>
      </c>
      <c r="E183" t="s">
        <v>223</v>
      </c>
      <c r="F183" t="s">
        <v>605</v>
      </c>
      <c r="H183">
        <v>68.647319800000005</v>
      </c>
      <c r="I183">
        <v>-90.538192899999999</v>
      </c>
      <c r="J183" s="1" t="str">
        <f>HYPERLINK("https://geochem.nrcan.gc.ca/cdogs/content/kwd/kwd020073_e.htm", "Esker")</f>
        <v>Esker</v>
      </c>
      <c r="K183" s="1" t="str">
        <f t="shared" si="35"/>
        <v>Grain Mount: 0.25 – 0.50 mm</v>
      </c>
      <c r="L183" t="s">
        <v>606</v>
      </c>
      <c r="M183" s="1" t="str">
        <f>HYPERLINK("https://geochem.nrcan.gc.ca/cdogs/content/kwd/kwd030126_e.htm", "St")</f>
        <v>St</v>
      </c>
    </row>
    <row r="184" spans="1:30" x14ac:dyDescent="0.3">
      <c r="A184" t="s">
        <v>607</v>
      </c>
      <c r="B184" t="s">
        <v>608</v>
      </c>
      <c r="C184" s="1" t="str">
        <f t="shared" si="33"/>
        <v>31:0002</v>
      </c>
      <c r="D184" s="1" t="str">
        <f t="shared" si="34"/>
        <v>31:0001</v>
      </c>
      <c r="E184" t="s">
        <v>44</v>
      </c>
      <c r="F184" t="s">
        <v>609</v>
      </c>
      <c r="H184">
        <v>68.093067700000006</v>
      </c>
      <c r="I184">
        <v>-90.510989300000006</v>
      </c>
      <c r="J184" s="1" t="str">
        <f>HYPERLINK("https://geochem.nrcan.gc.ca/cdogs/content/kwd/kwd020044_e.htm", "Till")</f>
        <v>Till</v>
      </c>
      <c r="K184" s="1" t="str">
        <f t="shared" si="35"/>
        <v>Grain Mount: 0.25 – 0.50 mm</v>
      </c>
      <c r="L184" t="s">
        <v>606</v>
      </c>
      <c r="M184" s="1" t="str">
        <f>HYPERLINK("https://geochem.nrcan.gc.ca/cdogs/content/kwd/kwd030524_e.htm", "Alm")</f>
        <v>Alm</v>
      </c>
    </row>
    <row r="185" spans="1:30" x14ac:dyDescent="0.3">
      <c r="A185" t="s">
        <v>610</v>
      </c>
      <c r="B185" t="s">
        <v>611</v>
      </c>
      <c r="C185" s="1" t="str">
        <f t="shared" si="33"/>
        <v>31:0002</v>
      </c>
      <c r="D185" s="1" t="str">
        <f t="shared" si="34"/>
        <v>31:0001</v>
      </c>
      <c r="E185" t="s">
        <v>55</v>
      </c>
      <c r="F185" t="s">
        <v>612</v>
      </c>
      <c r="H185">
        <v>68.133978900000002</v>
      </c>
      <c r="I185">
        <v>-89.785005900000002</v>
      </c>
      <c r="J185" s="1" t="str">
        <f>HYPERLINK("https://geochem.nrcan.gc.ca/cdogs/content/kwd/kwd020044_e.htm", "Till")</f>
        <v>Till</v>
      </c>
      <c r="K185" s="1" t="str">
        <f t="shared" si="35"/>
        <v>Grain Mount: 0.25 – 0.50 mm</v>
      </c>
      <c r="L185" t="s">
        <v>606</v>
      </c>
      <c r="M185" s="1" t="str">
        <f>HYPERLINK("https://geochem.nrcan.gc.ca/cdogs/content/kwd/kwd030545_e.htm", "Ol")</f>
        <v>Ol</v>
      </c>
    </row>
  </sheetData>
  <autoFilter ref="A1:M18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svy310001_pkg_0160a.xlsx</vt:lpstr>
      <vt:lpstr>pkg_0160a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2025-05-23T10:36:51Z</dcterms:created>
  <dcterms:modified xsi:type="dcterms:W3CDTF">2025-05-30T07:19:17Z</dcterms:modified>
</cp:coreProperties>
</file>