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17_pkg_0438b.xlsx" sheetId="1" r:id="rId1"/>
  </sheets>
  <definedNames>
    <definedName name="_xlnm._FilterDatabase" localSheetId="0" hidden="1">svy210217_pkg_0438b.xlsx!$A$1:$N$1028</definedName>
    <definedName name="pkg_0438b">svy210217_pkg_0438b.xlsx!$A$1:$P$1028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4" i="1"/>
  <c r="K195" i="1"/>
  <c r="K196" i="1"/>
  <c r="K197" i="1"/>
  <c r="K198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6" i="1"/>
  <c r="K218" i="1"/>
  <c r="K219" i="1"/>
  <c r="K220" i="1"/>
  <c r="K221" i="1"/>
  <c r="K223" i="1"/>
  <c r="K224" i="1"/>
  <c r="K226" i="1"/>
  <c r="K227" i="1"/>
  <c r="K228" i="1"/>
  <c r="K229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2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4" i="1"/>
  <c r="K306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7" i="1"/>
  <c r="K330" i="1"/>
  <c r="K331" i="1"/>
  <c r="K332" i="1"/>
  <c r="K333" i="1"/>
  <c r="K334" i="1"/>
  <c r="K335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5" i="1"/>
  <c r="K386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4" i="1"/>
  <c r="K405" i="1"/>
  <c r="K406" i="1"/>
  <c r="K408" i="1"/>
  <c r="K409" i="1"/>
  <c r="K410" i="1"/>
  <c r="K411" i="1"/>
  <c r="K412" i="1"/>
  <c r="K414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4" i="1"/>
  <c r="K475" i="1"/>
  <c r="K476" i="1"/>
  <c r="K477" i="1"/>
  <c r="K478" i="1"/>
  <c r="K479" i="1"/>
  <c r="K480" i="1"/>
  <c r="K481" i="1"/>
  <c r="K482" i="1"/>
  <c r="K483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4" i="1"/>
  <c r="K785" i="1"/>
  <c r="K786" i="1"/>
  <c r="K787" i="1"/>
  <c r="K789" i="1"/>
  <c r="K790" i="1"/>
  <c r="K791" i="1"/>
  <c r="K792" i="1"/>
  <c r="K793" i="1"/>
  <c r="K795" i="1"/>
  <c r="K796" i="1"/>
  <c r="K797" i="1"/>
  <c r="K798" i="1"/>
  <c r="K799" i="1"/>
  <c r="K800" i="1"/>
  <c r="K801" i="1"/>
  <c r="K802" i="1"/>
  <c r="K803" i="1"/>
  <c r="K804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0" i="1"/>
  <c r="K841" i="1"/>
  <c r="K843" i="1"/>
  <c r="K844" i="1"/>
  <c r="K846" i="1"/>
  <c r="K847" i="1"/>
  <c r="K848" i="1"/>
  <c r="K849" i="1"/>
  <c r="K850" i="1"/>
  <c r="K851" i="1"/>
  <c r="K852" i="1"/>
  <c r="K853" i="1"/>
  <c r="K854" i="1"/>
  <c r="K856" i="1"/>
  <c r="K857" i="1"/>
  <c r="K858" i="1"/>
  <c r="K859" i="1"/>
  <c r="K860" i="1"/>
  <c r="K861" i="1"/>
  <c r="K863" i="1"/>
  <c r="K864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9" i="1"/>
  <c r="K880" i="1"/>
  <c r="K881" i="1"/>
  <c r="K883" i="1"/>
  <c r="K884" i="1"/>
  <c r="K885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2" i="1"/>
  <c r="K903" i="1"/>
  <c r="K904" i="1"/>
  <c r="K905" i="1"/>
  <c r="K906" i="1"/>
  <c r="K907" i="1"/>
  <c r="K908" i="1"/>
  <c r="K909" i="1"/>
  <c r="K911" i="1"/>
  <c r="K912" i="1"/>
  <c r="K913" i="1"/>
  <c r="K914" i="1"/>
  <c r="K915" i="1"/>
  <c r="K916" i="1"/>
  <c r="K917" i="1"/>
  <c r="K918" i="1"/>
  <c r="K919" i="1"/>
  <c r="K920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7" i="1"/>
  <c r="K938" i="1"/>
  <c r="K939" i="1"/>
  <c r="K940" i="1"/>
  <c r="K941" i="1"/>
  <c r="K943" i="1"/>
  <c r="K944" i="1"/>
  <c r="K945" i="1"/>
  <c r="K946" i="1"/>
  <c r="K948" i="1"/>
  <c r="K949" i="1"/>
  <c r="K950" i="1"/>
  <c r="K951" i="1"/>
  <c r="K952" i="1"/>
  <c r="K953" i="1"/>
  <c r="K954" i="1"/>
  <c r="K955" i="1"/>
  <c r="K957" i="1"/>
  <c r="K958" i="1"/>
  <c r="K959" i="1"/>
  <c r="K960" i="1"/>
  <c r="K962" i="1"/>
  <c r="K964" i="1"/>
  <c r="K965" i="1"/>
  <c r="K966" i="1"/>
  <c r="K968" i="1"/>
  <c r="K969" i="1"/>
  <c r="K970" i="1"/>
  <c r="K972" i="1"/>
  <c r="K973" i="1"/>
  <c r="K974" i="1"/>
  <c r="K975" i="1"/>
  <c r="K976" i="1"/>
  <c r="K979" i="1"/>
  <c r="K980" i="1"/>
  <c r="K981" i="1"/>
  <c r="K982" i="1"/>
  <c r="K983" i="1"/>
  <c r="K984" i="1"/>
  <c r="K985" i="1"/>
  <c r="K986" i="1"/>
  <c r="K987" i="1"/>
  <c r="K988" i="1"/>
  <c r="K990" i="1"/>
  <c r="K991" i="1"/>
  <c r="K992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1" i="1"/>
  <c r="K1012" i="1"/>
  <c r="K1014" i="1"/>
  <c r="K1015" i="1"/>
  <c r="K1016" i="1"/>
  <c r="K1017" i="1"/>
  <c r="K1018" i="1"/>
  <c r="K1019" i="1"/>
  <c r="K1020" i="1"/>
  <c r="K1021" i="1"/>
  <c r="K1023" i="1"/>
  <c r="K1024" i="1"/>
  <c r="K1025" i="1"/>
  <c r="K1026" i="1"/>
  <c r="K1027" i="1"/>
  <c r="K102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4" i="1"/>
  <c r="J195" i="1"/>
  <c r="J196" i="1"/>
  <c r="J197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6" i="1"/>
  <c r="J218" i="1"/>
  <c r="J219" i="1"/>
  <c r="J220" i="1"/>
  <c r="J221" i="1"/>
  <c r="J223" i="1"/>
  <c r="J224" i="1"/>
  <c r="J226" i="1"/>
  <c r="J227" i="1"/>
  <c r="J228" i="1"/>
  <c r="J229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2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4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30" i="1"/>
  <c r="J331" i="1"/>
  <c r="J332" i="1"/>
  <c r="J333" i="1"/>
  <c r="J334" i="1"/>
  <c r="J335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4" i="1"/>
  <c r="J355" i="1"/>
  <c r="J356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5" i="1"/>
  <c r="J386" i="1"/>
  <c r="J390" i="1"/>
  <c r="J391" i="1"/>
  <c r="J392" i="1"/>
  <c r="J393" i="1"/>
  <c r="J395" i="1"/>
  <c r="J396" i="1"/>
  <c r="J397" i="1"/>
  <c r="J398" i="1"/>
  <c r="J399" i="1"/>
  <c r="J400" i="1"/>
  <c r="J401" i="1"/>
  <c r="J402" i="1"/>
  <c r="J404" i="1"/>
  <c r="J405" i="1"/>
  <c r="J406" i="1"/>
  <c r="J408" i="1"/>
  <c r="J409" i="1"/>
  <c r="J410" i="1"/>
  <c r="J411" i="1"/>
  <c r="J412" i="1"/>
  <c r="J414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4" i="1"/>
  <c r="J475" i="1"/>
  <c r="J476" i="1"/>
  <c r="J477" i="1"/>
  <c r="J478" i="1"/>
  <c r="J479" i="1"/>
  <c r="J480" i="1"/>
  <c r="J481" i="1"/>
  <c r="J482" i="1"/>
  <c r="J483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4" i="1"/>
  <c r="J785" i="1"/>
  <c r="J786" i="1"/>
  <c r="J787" i="1"/>
  <c r="J789" i="1"/>
  <c r="J790" i="1"/>
  <c r="J791" i="1"/>
  <c r="J792" i="1"/>
  <c r="J793" i="1"/>
  <c r="J795" i="1"/>
  <c r="J796" i="1"/>
  <c r="J797" i="1"/>
  <c r="J798" i="1"/>
  <c r="J799" i="1"/>
  <c r="J800" i="1"/>
  <c r="J801" i="1"/>
  <c r="J802" i="1"/>
  <c r="J803" i="1"/>
  <c r="J804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0" i="1"/>
  <c r="J841" i="1"/>
  <c r="J843" i="1"/>
  <c r="J844" i="1"/>
  <c r="J846" i="1"/>
  <c r="J847" i="1"/>
  <c r="J848" i="1"/>
  <c r="J849" i="1"/>
  <c r="J850" i="1"/>
  <c r="J851" i="1"/>
  <c r="J852" i="1"/>
  <c r="J853" i="1"/>
  <c r="J854" i="1"/>
  <c r="J856" i="1"/>
  <c r="J857" i="1"/>
  <c r="J858" i="1"/>
  <c r="J859" i="1"/>
  <c r="J860" i="1"/>
  <c r="J861" i="1"/>
  <c r="J863" i="1"/>
  <c r="J864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9" i="1"/>
  <c r="J880" i="1"/>
  <c r="J881" i="1"/>
  <c r="J883" i="1"/>
  <c r="J884" i="1"/>
  <c r="J885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2" i="1"/>
  <c r="J903" i="1"/>
  <c r="J904" i="1"/>
  <c r="J905" i="1"/>
  <c r="J906" i="1"/>
  <c r="J907" i="1"/>
  <c r="J908" i="1"/>
  <c r="J909" i="1"/>
  <c r="J911" i="1"/>
  <c r="J912" i="1"/>
  <c r="J913" i="1"/>
  <c r="J914" i="1"/>
  <c r="J915" i="1"/>
  <c r="J916" i="1"/>
  <c r="J917" i="1"/>
  <c r="J918" i="1"/>
  <c r="J919" i="1"/>
  <c r="J920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7" i="1"/>
  <c r="J938" i="1"/>
  <c r="J939" i="1"/>
  <c r="J940" i="1"/>
  <c r="J941" i="1"/>
  <c r="J943" i="1"/>
  <c r="J944" i="1"/>
  <c r="J945" i="1"/>
  <c r="J946" i="1"/>
  <c r="J948" i="1"/>
  <c r="J949" i="1"/>
  <c r="J950" i="1"/>
  <c r="J951" i="1"/>
  <c r="J952" i="1"/>
  <c r="J953" i="1"/>
  <c r="J954" i="1"/>
  <c r="J955" i="1"/>
  <c r="J957" i="1"/>
  <c r="J958" i="1"/>
  <c r="J959" i="1"/>
  <c r="J960" i="1"/>
  <c r="J962" i="1"/>
  <c r="J964" i="1"/>
  <c r="J965" i="1"/>
  <c r="J966" i="1"/>
  <c r="J968" i="1"/>
  <c r="J969" i="1"/>
  <c r="J970" i="1"/>
  <c r="J972" i="1"/>
  <c r="J973" i="1"/>
  <c r="J974" i="1"/>
  <c r="J975" i="1"/>
  <c r="J976" i="1"/>
  <c r="J979" i="1"/>
  <c r="J980" i="1"/>
  <c r="J981" i="1"/>
  <c r="J982" i="1"/>
  <c r="J983" i="1"/>
  <c r="J984" i="1"/>
  <c r="J985" i="1"/>
  <c r="J986" i="1"/>
  <c r="J987" i="1"/>
  <c r="J988" i="1"/>
  <c r="J990" i="1"/>
  <c r="J991" i="1"/>
  <c r="J992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1" i="1"/>
  <c r="J1012" i="1"/>
  <c r="J1014" i="1"/>
  <c r="J1015" i="1"/>
  <c r="J1016" i="1"/>
  <c r="J1017" i="1"/>
  <c r="J1018" i="1"/>
  <c r="J1019" i="1"/>
  <c r="J1020" i="1"/>
  <c r="J1021" i="1"/>
  <c r="J1023" i="1"/>
  <c r="J1024" i="1"/>
  <c r="J1025" i="1"/>
  <c r="J1026" i="1"/>
  <c r="J1027" i="1"/>
  <c r="J1028" i="1"/>
  <c r="G192" i="1"/>
  <c r="G193" i="1"/>
  <c r="G200" i="1"/>
  <c r="G215" i="1"/>
  <c r="G217" i="1"/>
  <c r="G222" i="1"/>
  <c r="G225" i="1"/>
  <c r="G230" i="1"/>
  <c r="G248" i="1"/>
  <c r="G253" i="1"/>
  <c r="G254" i="1"/>
  <c r="G278" i="1"/>
  <c r="G279" i="1"/>
  <c r="G287" i="1"/>
  <c r="G303" i="1"/>
  <c r="G305" i="1"/>
  <c r="G317" i="1"/>
  <c r="G328" i="1"/>
  <c r="G329" i="1"/>
  <c r="G336" i="1"/>
  <c r="G353" i="1"/>
  <c r="G357" i="1"/>
  <c r="G374" i="1"/>
  <c r="G383" i="1"/>
  <c r="G384" i="1"/>
  <c r="G387" i="1"/>
  <c r="G388" i="1"/>
  <c r="G389" i="1"/>
  <c r="G394" i="1"/>
  <c r="G403" i="1"/>
  <c r="G407" i="1"/>
  <c r="G413" i="1"/>
  <c r="G415" i="1"/>
  <c r="G459" i="1"/>
  <c r="G473" i="1"/>
  <c r="G484" i="1"/>
  <c r="G517" i="1"/>
  <c r="G783" i="1"/>
  <c r="G788" i="1"/>
  <c r="G794" i="1"/>
  <c r="G805" i="1"/>
  <c r="G820" i="1"/>
  <c r="G835" i="1"/>
  <c r="G842" i="1"/>
  <c r="G845" i="1"/>
  <c r="G855" i="1"/>
  <c r="G862" i="1"/>
  <c r="G865" i="1"/>
  <c r="G878" i="1"/>
  <c r="G882" i="1"/>
  <c r="G886" i="1"/>
  <c r="G900" i="1"/>
  <c r="G901" i="1"/>
  <c r="G910" i="1"/>
  <c r="G921" i="1"/>
  <c r="G922" i="1"/>
  <c r="G936" i="1"/>
  <c r="G942" i="1"/>
  <c r="G947" i="1"/>
  <c r="G956" i="1"/>
  <c r="G961" i="1"/>
  <c r="G963" i="1"/>
  <c r="G967" i="1"/>
  <c r="G971" i="1"/>
  <c r="G977" i="1"/>
  <c r="G978" i="1"/>
  <c r="G989" i="1"/>
  <c r="G993" i="1"/>
  <c r="G1007" i="1"/>
  <c r="G1010" i="1"/>
  <c r="G1013" i="1"/>
  <c r="G102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</calcChain>
</file>

<file path=xl/sharedStrings.xml><?xml version="1.0" encoding="utf-8"?>
<sst xmlns="http://schemas.openxmlformats.org/spreadsheetml/2006/main" count="5151" uniqueCount="3883">
  <si>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</si>
  <si>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</si>
  <si>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</si>
  <si>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</si>
  <si>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</si>
  <si>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</si>
  <si>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</si>
  <si>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</si>
  <si>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</si>
  <si>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</si>
  <si>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</si>
  <si>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</si>
  <si>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</si>
  <si>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</si>
  <si>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</t>
  </si>
  <si>
    <t>Wt_INA</t>
  </si>
  <si>
    <t>042D  :871003:00:------:--</t>
  </si>
  <si>
    <t>21:0733:000001</t>
  </si>
  <si>
    <t>21:0215:000002</t>
  </si>
  <si>
    <t>21:0215:000002:0001:0001:00</t>
  </si>
  <si>
    <t>0101:s__01</t>
  </si>
  <si>
    <t>042D  :871005:00:------:--</t>
  </si>
  <si>
    <t>21:0733:000002</t>
  </si>
  <si>
    <t>21:0215:000003</t>
  </si>
  <si>
    <t>21:0215:000003:0001:0001:00</t>
  </si>
  <si>
    <t>0102:s__02</t>
  </si>
  <si>
    <t>042D  :871007:00:------:--</t>
  </si>
  <si>
    <t>21:0733:000003</t>
  </si>
  <si>
    <t>21:0215:000005</t>
  </si>
  <si>
    <t>21:0215:000005:0001:0001:00</t>
  </si>
  <si>
    <t>0103:s__03</t>
  </si>
  <si>
    <t>042D  :871009:00:------:--</t>
  </si>
  <si>
    <t>21:0733:000004</t>
  </si>
  <si>
    <t>21:0215:000007</t>
  </si>
  <si>
    <t>21:0215:000007:0001:0001:00</t>
  </si>
  <si>
    <t>0104:s__04</t>
  </si>
  <si>
    <t>042D  :871010:00:------:--</t>
  </si>
  <si>
    <t>21:0733:000005</t>
  </si>
  <si>
    <t>21:0215:000008</t>
  </si>
  <si>
    <t>21:0215:000008:0001:0001:00</t>
  </si>
  <si>
    <t>0105:s__05</t>
  </si>
  <si>
    <t>042D  :871011:00:------:--</t>
  </si>
  <si>
    <t>21:0733:000006</t>
  </si>
  <si>
    <t>21:0215:000009</t>
  </si>
  <si>
    <t>21:0215:000009:0001:0001:00</t>
  </si>
  <si>
    <t>0106:s__06</t>
  </si>
  <si>
    <t>042D  :871012:10:------:--</t>
  </si>
  <si>
    <t>21:0733:000007</t>
  </si>
  <si>
    <t>21:0215:000010</t>
  </si>
  <si>
    <t>21:0215:000010:0001:0001:01</t>
  </si>
  <si>
    <t>0071:ff__1</t>
  </si>
  <si>
    <t>042D  :871013:20:871012:10</t>
  </si>
  <si>
    <t>21:0733:000008</t>
  </si>
  <si>
    <t>21:0215:000010:0002:0001:00</t>
  </si>
  <si>
    <t>0072:ff__1</t>
  </si>
  <si>
    <t>042D  :871015:00:------:--</t>
  </si>
  <si>
    <t>21:0733:000009</t>
  </si>
  <si>
    <t>21:0215:000012</t>
  </si>
  <si>
    <t>21:0215:000012:0001:0001:00</t>
  </si>
  <si>
    <t>0107:s__07</t>
  </si>
  <si>
    <t>042D  :871017:00:------:--</t>
  </si>
  <si>
    <t>21:0733:000010</t>
  </si>
  <si>
    <t>21:0215:000014</t>
  </si>
  <si>
    <t>21:0215:000014:0001:0001:00</t>
  </si>
  <si>
    <t>0108:s__08</t>
  </si>
  <si>
    <t>042D  :871018:00:------:--</t>
  </si>
  <si>
    <t>21:0733:000011</t>
  </si>
  <si>
    <t>21:0215:000015</t>
  </si>
  <si>
    <t>21:0215:000015:0001:0001:00</t>
  </si>
  <si>
    <t>0109:s__09</t>
  </si>
  <si>
    <t>042D  :871023:00:------:--</t>
  </si>
  <si>
    <t>21:0733:000012</t>
  </si>
  <si>
    <t>21:0215:000018</t>
  </si>
  <si>
    <t>21:0215:000018:0001:0001:00</t>
  </si>
  <si>
    <t>042D  :871028:00:------:--</t>
  </si>
  <si>
    <t>21:0733:000013</t>
  </si>
  <si>
    <t>21:0215:000022</t>
  </si>
  <si>
    <t>21:0215:000022:0001:0001:00</t>
  </si>
  <si>
    <t>042D  :871039:00:------:--</t>
  </si>
  <si>
    <t>21:0733:000014</t>
  </si>
  <si>
    <t>21:0215:000031</t>
  </si>
  <si>
    <t>21:0215:000031:0001:0001:00</t>
  </si>
  <si>
    <t>042D  :871042:00:------:--</t>
  </si>
  <si>
    <t>21:0733:000015</t>
  </si>
  <si>
    <t>21:0215:000033</t>
  </si>
  <si>
    <t>21:0215:000033:0001:0001:00</t>
  </si>
  <si>
    <t>042D  :871048:00:------:--</t>
  </si>
  <si>
    <t>21:0733:000016</t>
  </si>
  <si>
    <t>21:0215:000038</t>
  </si>
  <si>
    <t>21:0215:000038:0001:0001:00</t>
  </si>
  <si>
    <t>042D  :871054:00:------:--</t>
  </si>
  <si>
    <t>21:0733:000017</t>
  </si>
  <si>
    <t>21:0215:000044</t>
  </si>
  <si>
    <t>21:0215:000044:0001:0001:00</t>
  </si>
  <si>
    <t>042D  :871062:00:------:--</t>
  </si>
  <si>
    <t>21:0733:000018</t>
  </si>
  <si>
    <t>21:0215:000049</t>
  </si>
  <si>
    <t>21:0215:000049:0001:0001:00</t>
  </si>
  <si>
    <t>042D  :871077:10:------:--</t>
  </si>
  <si>
    <t>21:0733:000019</t>
  </si>
  <si>
    <t>21:0215:000062</t>
  </si>
  <si>
    <t>21:0215:000062:0001:0001:01</t>
  </si>
  <si>
    <t>042D  :871078:20:871077:10</t>
  </si>
  <si>
    <t>21:0733:000020</t>
  </si>
  <si>
    <t>21:0215:000062:0002:0001:00</t>
  </si>
  <si>
    <t>042D  :871079:00:------:--</t>
  </si>
  <si>
    <t>21:0733:000021</t>
  </si>
  <si>
    <t>21:0215:000063</t>
  </si>
  <si>
    <t>21:0215:000063:0001:0001:00</t>
  </si>
  <si>
    <t>042D  :871080:00:------:--</t>
  </si>
  <si>
    <t>21:0733:000022</t>
  </si>
  <si>
    <t>21:0215:000064</t>
  </si>
  <si>
    <t>21:0215:000064:0001:0001:00</t>
  </si>
  <si>
    <t>042D  :871086:00:------:--</t>
  </si>
  <si>
    <t>21:0733:000023</t>
  </si>
  <si>
    <t>21:0215:000069</t>
  </si>
  <si>
    <t>21:0215:000069:0001:0001:01</t>
  </si>
  <si>
    <t>042E  :871004:00:------:--</t>
  </si>
  <si>
    <t>21:0739:000001</t>
  </si>
  <si>
    <t>21:0216:000003</t>
  </si>
  <si>
    <t>21:0216:000003:0001:0001:00</t>
  </si>
  <si>
    <t>042E  :871009:00:------:--</t>
  </si>
  <si>
    <t>21:0739:000002</t>
  </si>
  <si>
    <t>21:0216:000007</t>
  </si>
  <si>
    <t>21:0216:000007:0001:0001:00</t>
  </si>
  <si>
    <t>042E  :871012:00:------:--</t>
  </si>
  <si>
    <t>21:0739:000003</t>
  </si>
  <si>
    <t>21:0216:000009</t>
  </si>
  <si>
    <t>21:0216:000009:0001:0001:00</t>
  </si>
  <si>
    <t>042E  :871023:00:------:--</t>
  </si>
  <si>
    <t>21:0739:000004</t>
  </si>
  <si>
    <t>21:0216:000017</t>
  </si>
  <si>
    <t>21:0216:000017:0001:0001:00</t>
  </si>
  <si>
    <t>042E  :871027:10:------:--</t>
  </si>
  <si>
    <t>21:0739:000005</t>
  </si>
  <si>
    <t>21:0216:000021</t>
  </si>
  <si>
    <t>21:0216:000021:0001:0001:01</t>
  </si>
  <si>
    <t>042E  :871028:20:871027:10</t>
  </si>
  <si>
    <t>21:0739:000006</t>
  </si>
  <si>
    <t>21:0216:000021:0002:0001:00</t>
  </si>
  <si>
    <t>042E  :871029:00:------:--</t>
  </si>
  <si>
    <t>21:0739:000007</t>
  </si>
  <si>
    <t>21:0216:000022</t>
  </si>
  <si>
    <t>21:0216:000022:0001:0001:00</t>
  </si>
  <si>
    <t>042E  :871032:00:------:--</t>
  </si>
  <si>
    <t>21:0739:000008</t>
  </si>
  <si>
    <t>21:0216:000025</t>
  </si>
  <si>
    <t>21:0216:000025:0001:0001:00</t>
  </si>
  <si>
    <t>042E  :871048:00:------:--</t>
  </si>
  <si>
    <t>21:0739:000009</t>
  </si>
  <si>
    <t>21:0216:000038</t>
  </si>
  <si>
    <t>21:0216:000038:0001:0001:00</t>
  </si>
  <si>
    <t>042E  :871064:10:------:--</t>
  </si>
  <si>
    <t>21:0739:000010</t>
  </si>
  <si>
    <t>21:0216:000051</t>
  </si>
  <si>
    <t>21:0216:000051:0001:0001:01</t>
  </si>
  <si>
    <t>042E  :871065:20:871064:10</t>
  </si>
  <si>
    <t>21:0739:000011</t>
  </si>
  <si>
    <t>21:0216:000051:0002:0001:00</t>
  </si>
  <si>
    <t>042E  :871066:00:------:--</t>
  </si>
  <si>
    <t>21:0739:000012</t>
  </si>
  <si>
    <t>21:0216:000052</t>
  </si>
  <si>
    <t>21:0216:000052:0001:0001:00</t>
  </si>
  <si>
    <t>042E  :871069:00:------:--</t>
  </si>
  <si>
    <t>21:0739:000013</t>
  </si>
  <si>
    <t>21:0216:000055</t>
  </si>
  <si>
    <t>21:0216:000055:0001:0001:00</t>
  </si>
  <si>
    <t>042E  :871093:00:------:--</t>
  </si>
  <si>
    <t>21:0739:000014</t>
  </si>
  <si>
    <t>21:0216:000075</t>
  </si>
  <si>
    <t>21:0216:000075:0001:0001:00</t>
  </si>
  <si>
    <t>042E  :871095:00:------:--</t>
  </si>
  <si>
    <t>21:0739:000015</t>
  </si>
  <si>
    <t>21:0216:000077</t>
  </si>
  <si>
    <t>21:0216:000077:0001:0001:00</t>
  </si>
  <si>
    <t>042E  :871097:10:------:--</t>
  </si>
  <si>
    <t>21:0739:000016</t>
  </si>
  <si>
    <t>21:0216:000079</t>
  </si>
  <si>
    <t>21:0216:000079:0001:0001:01</t>
  </si>
  <si>
    <t>042E  :871098:20:871097:10</t>
  </si>
  <si>
    <t>21:0739:000017</t>
  </si>
  <si>
    <t>21:0216:000079:0002:0001:00</t>
  </si>
  <si>
    <t>042E  :871105:00:------:--</t>
  </si>
  <si>
    <t>21:0739:000018</t>
  </si>
  <si>
    <t>21:0216:000083</t>
  </si>
  <si>
    <t>21:0216:000083:0001:0001:00</t>
  </si>
  <si>
    <t>042E  :871106:00:------:--</t>
  </si>
  <si>
    <t>21:0739:000019</t>
  </si>
  <si>
    <t>21:0216:000084</t>
  </si>
  <si>
    <t>21:0216:000084:0001:0001:00</t>
  </si>
  <si>
    <t>042E  :871107:00:------:--</t>
  </si>
  <si>
    <t>21:0739:000020</t>
  </si>
  <si>
    <t>21:0216:000085</t>
  </si>
  <si>
    <t>21:0216:000085:0001:0001:00</t>
  </si>
  <si>
    <t>042E  :871115:00:------:--</t>
  </si>
  <si>
    <t>21:0739:000021</t>
  </si>
  <si>
    <t>21:0216:000092</t>
  </si>
  <si>
    <t>21:0216:000092:0001:0001:00</t>
  </si>
  <si>
    <t>042E  :871118:10:------:--</t>
  </si>
  <si>
    <t>21:0739:000022</t>
  </si>
  <si>
    <t>21:0216:000095</t>
  </si>
  <si>
    <t>21:0216:000095:0001:0001:00</t>
  </si>
  <si>
    <t>042E  :871119:20:871118:10</t>
  </si>
  <si>
    <t>21:0739:000023</t>
  </si>
  <si>
    <t>21:0216:000095:0002:0001:01</t>
  </si>
  <si>
    <t>042E  :871124:00:------:--</t>
  </si>
  <si>
    <t>21:0739:000024</t>
  </si>
  <si>
    <t>21:0216:000098</t>
  </si>
  <si>
    <t>21:0216:000098:0001:0001:00</t>
  </si>
  <si>
    <t>042E  :871127:00:------:--</t>
  </si>
  <si>
    <t>21:0739:000025</t>
  </si>
  <si>
    <t>21:0216:000100</t>
  </si>
  <si>
    <t>21:0216:000100:0001:0001:00</t>
  </si>
  <si>
    <t>042E  :871128:00:------:--</t>
  </si>
  <si>
    <t>21:0739:000026</t>
  </si>
  <si>
    <t>21:0216:000101</t>
  </si>
  <si>
    <t>21:0216:000101:0001:0001:00</t>
  </si>
  <si>
    <t>042E  :871130:00:------:--</t>
  </si>
  <si>
    <t>21:0739:000027</t>
  </si>
  <si>
    <t>21:0216:000103</t>
  </si>
  <si>
    <t>21:0216:000103:0001:0001:00</t>
  </si>
  <si>
    <t>042E  :871132:00:------:--</t>
  </si>
  <si>
    <t>21:0739:000028</t>
  </si>
  <si>
    <t>21:0216:000105</t>
  </si>
  <si>
    <t>21:0216:000105:0001:0001:00</t>
  </si>
  <si>
    <t>042E  :871133:00:------:--</t>
  </si>
  <si>
    <t>21:0739:000029</t>
  </si>
  <si>
    <t>21:0216:000106</t>
  </si>
  <si>
    <t>21:0216:000106:0001:0001:00</t>
  </si>
  <si>
    <t>042E  :871134:00:------:--</t>
  </si>
  <si>
    <t>21:0739:000030</t>
  </si>
  <si>
    <t>21:0216:000107</t>
  </si>
  <si>
    <t>21:0216:000107:0001:0001:00</t>
  </si>
  <si>
    <t>052A  :871003:00:------:--</t>
  </si>
  <si>
    <t>21:0745:000001</t>
  </si>
  <si>
    <t>21:0217:000002</t>
  </si>
  <si>
    <t>21:0217:000002:0001:0001:00</t>
  </si>
  <si>
    <t>052A  :871004:00:------:--</t>
  </si>
  <si>
    <t>21:0745:000002</t>
  </si>
  <si>
    <t>21:0217:000003</t>
  </si>
  <si>
    <t>21:0217:000003:0001:0001:00</t>
  </si>
  <si>
    <t>052A  :871005:10:------:--</t>
  </si>
  <si>
    <t>21:0745:000003</t>
  </si>
  <si>
    <t>21:0217:000004</t>
  </si>
  <si>
    <t>21:0217:000004:0001:0001:01</t>
  </si>
  <si>
    <t>052A  :871006:20:871005:10</t>
  </si>
  <si>
    <t>21:0745:000004</t>
  </si>
  <si>
    <t>21:0217:000004:0002:0001:00</t>
  </si>
  <si>
    <t>052H  :871002:00:------:--</t>
  </si>
  <si>
    <t>21:0745:000005</t>
  </si>
  <si>
    <t>21:0217:000005</t>
  </si>
  <si>
    <t>21:0217:000005:0001:0001:00</t>
  </si>
  <si>
    <t>052H  :871003:00:------:--</t>
  </si>
  <si>
    <t>21:0745:000006</t>
  </si>
  <si>
    <t>21:0217:000006</t>
  </si>
  <si>
    <t>21:0217:000006:0001:0001:00</t>
  </si>
  <si>
    <t>052H  :871004:00:------:--</t>
  </si>
  <si>
    <t>21:0745:000007</t>
  </si>
  <si>
    <t>21:0217:000007</t>
  </si>
  <si>
    <t>21:0217:000007:0001:0001:00</t>
  </si>
  <si>
    <t>052H  :871005:00:------:--</t>
  </si>
  <si>
    <t>21:0745:000008</t>
  </si>
  <si>
    <t>21:0217:000008</t>
  </si>
  <si>
    <t>21:0217:000008:0001:0001:00</t>
  </si>
  <si>
    <t>052H  :871006:10:------:--</t>
  </si>
  <si>
    <t>21:0745:000009</t>
  </si>
  <si>
    <t>21:0217:000009</t>
  </si>
  <si>
    <t>21:0217:000009:0001:0001:01</t>
  </si>
  <si>
    <t>052H  :871007:20:871006:10</t>
  </si>
  <si>
    <t>21:0745:000010</t>
  </si>
  <si>
    <t>21:0217:000009:0002:0001:00</t>
  </si>
  <si>
    <t>052H  :871008:00:------:--</t>
  </si>
  <si>
    <t>21:0745:000011</t>
  </si>
  <si>
    <t>21:0217:000010</t>
  </si>
  <si>
    <t>21:0217:000010:0001:0001:00</t>
  </si>
  <si>
    <t>052H  :871009:00:------:--</t>
  </si>
  <si>
    <t>21:0745:000012</t>
  </si>
  <si>
    <t>21:0217:000011</t>
  </si>
  <si>
    <t>21:0217:000011:0001:0001:00</t>
  </si>
  <si>
    <t>052H  :871010:00:------:--</t>
  </si>
  <si>
    <t>21:0745:000013</t>
  </si>
  <si>
    <t>21:0217:000012</t>
  </si>
  <si>
    <t>21:0217:000012:0001:0001:00</t>
  </si>
  <si>
    <t>052H  :871011:00:------:--</t>
  </si>
  <si>
    <t>21:0745:000014</t>
  </si>
  <si>
    <t>21:0217:000013</t>
  </si>
  <si>
    <t>21:0217:000013:0001:0001:00</t>
  </si>
  <si>
    <t>052H  :871012:00:------:--</t>
  </si>
  <si>
    <t>21:0745:000015</t>
  </si>
  <si>
    <t>21:0217:000014</t>
  </si>
  <si>
    <t>21:0217:000014:0001:0001:00</t>
  </si>
  <si>
    <t>052H  :871014:00:------:--</t>
  </si>
  <si>
    <t>21:0745:000016</t>
  </si>
  <si>
    <t>21:0217:000015</t>
  </si>
  <si>
    <t>21:0217:000015:0001:0001:00</t>
  </si>
  <si>
    <t>0110:s__10</t>
  </si>
  <si>
    <t>052H  :871015:00:------:--</t>
  </si>
  <si>
    <t>21:0745:000017</t>
  </si>
  <si>
    <t>21:0217:000016</t>
  </si>
  <si>
    <t>21:0217:000016:0001:0001:00</t>
  </si>
  <si>
    <t>0111:s__11</t>
  </si>
  <si>
    <t>052H  :871016:00:------:--</t>
  </si>
  <si>
    <t>21:0745:000018</t>
  </si>
  <si>
    <t>21:0217:000017</t>
  </si>
  <si>
    <t>21:0217:000017:0001:0001:00</t>
  </si>
  <si>
    <t>0112:s__12</t>
  </si>
  <si>
    <t>052H  :871017:00:------:--</t>
  </si>
  <si>
    <t>21:0745:000019</t>
  </si>
  <si>
    <t>21:0217:000018</t>
  </si>
  <si>
    <t>21:0217:000018:0001:0001:00</t>
  </si>
  <si>
    <t>0113:s__13</t>
  </si>
  <si>
    <t>052H  :871018:00:------:--</t>
  </si>
  <si>
    <t>21:0745:000020</t>
  </si>
  <si>
    <t>21:0217:000019</t>
  </si>
  <si>
    <t>21:0217:000019:0001:0001:00</t>
  </si>
  <si>
    <t>0114:s__14</t>
  </si>
  <si>
    <t>052H  :871019:00:------:--</t>
  </si>
  <si>
    <t>21:0745:000021</t>
  </si>
  <si>
    <t>21:0217:000020</t>
  </si>
  <si>
    <t>21:0217:000020:0001:0001:00</t>
  </si>
  <si>
    <t>0115:s__15</t>
  </si>
  <si>
    <t>052H  :871020:00:------:--</t>
  </si>
  <si>
    <t>21:0745:000022</t>
  </si>
  <si>
    <t>21:0217:000021</t>
  </si>
  <si>
    <t>21:0217:000021:0001:0001:00</t>
  </si>
  <si>
    <t>0116:s__16</t>
  </si>
  <si>
    <t>052H  :871023:00:------:--</t>
  </si>
  <si>
    <t>21:0745:000023</t>
  </si>
  <si>
    <t>21:0217:000022</t>
  </si>
  <si>
    <t>21:0217:000022:0001:0001:00</t>
  </si>
  <si>
    <t>052H  :871024:00:------:--</t>
  </si>
  <si>
    <t>21:0745:000024</t>
  </si>
  <si>
    <t>21:0217:000023</t>
  </si>
  <si>
    <t>21:0217:000023:0001:0001:00</t>
  </si>
  <si>
    <t>052H  :871025:00:------:--</t>
  </si>
  <si>
    <t>21:0745:000025</t>
  </si>
  <si>
    <t>21:0217:000024</t>
  </si>
  <si>
    <t>21:0217:000024:0001:0001:00</t>
  </si>
  <si>
    <t>052H  :871026:00:------:--</t>
  </si>
  <si>
    <t>21:0745:000026</t>
  </si>
  <si>
    <t>21:0217:000025</t>
  </si>
  <si>
    <t>21:0217:000025:0001:0001:00</t>
  </si>
  <si>
    <t>052H  :871027:00:------:--</t>
  </si>
  <si>
    <t>21:0745:000027</t>
  </si>
  <si>
    <t>21:0217:000026</t>
  </si>
  <si>
    <t>21:0217:000026:0001:0001:00</t>
  </si>
  <si>
    <t>052H  :871028:00:------:--</t>
  </si>
  <si>
    <t>21:0745:000028</t>
  </si>
  <si>
    <t>21:0217:000027</t>
  </si>
  <si>
    <t>21:0217:000027:0001:0001:00</t>
  </si>
  <si>
    <t>052H  :871029:00:------:--</t>
  </si>
  <si>
    <t>21:0745:000029</t>
  </si>
  <si>
    <t>21:0217:000028</t>
  </si>
  <si>
    <t>21:0217:000028:0001:0001:00</t>
  </si>
  <si>
    <t>052H  :871030:10:------:--</t>
  </si>
  <si>
    <t>21:0745:000030</t>
  </si>
  <si>
    <t>21:0217:000029</t>
  </si>
  <si>
    <t>21:0217:000029:0001:0001:00</t>
  </si>
  <si>
    <t>052H  :871031:20:871030:10</t>
  </si>
  <si>
    <t>21:0745:000031</t>
  </si>
  <si>
    <t>21:0217:000029:0002:0001:00</t>
  </si>
  <si>
    <t>052H  :871032:00:------:--</t>
  </si>
  <si>
    <t>21:0745:000032</t>
  </si>
  <si>
    <t>21:0217:000030</t>
  </si>
  <si>
    <t>21:0217:000030:0001:0001:00</t>
  </si>
  <si>
    <t>052H  :871033:00:------:--</t>
  </si>
  <si>
    <t>21:0745:000033</t>
  </si>
  <si>
    <t>21:0217:000031</t>
  </si>
  <si>
    <t>21:0217:000031:0001:0001:00</t>
  </si>
  <si>
    <t>052H  :871034:00:------:--</t>
  </si>
  <si>
    <t>21:0745:000034</t>
  </si>
  <si>
    <t>21:0217:000032</t>
  </si>
  <si>
    <t>21:0217:000032:0001:0001:00</t>
  </si>
  <si>
    <t>052H  :871035:00:------:--</t>
  </si>
  <si>
    <t>21:0745:000035</t>
  </si>
  <si>
    <t>21:0217:000033</t>
  </si>
  <si>
    <t>21:0217:000033:0001:0001:00</t>
  </si>
  <si>
    <t>052H  :871036:10:------:--</t>
  </si>
  <si>
    <t>21:0745:000036</t>
  </si>
  <si>
    <t>21:0217:000034</t>
  </si>
  <si>
    <t>21:0217:000034:0001:0001:01</t>
  </si>
  <si>
    <t>0081:ff__2</t>
  </si>
  <si>
    <t>052H  :871037:20:871036:10</t>
  </si>
  <si>
    <t>21:0745:000037</t>
  </si>
  <si>
    <t>21:0217:000034:0002:0001:00</t>
  </si>
  <si>
    <t>0082:ff__2</t>
  </si>
  <si>
    <t>052H  :871038:10:------:--</t>
  </si>
  <si>
    <t>21:0745:000038</t>
  </si>
  <si>
    <t>21:0217:000035</t>
  </si>
  <si>
    <t>21:0217:000035:0001:0001:00</t>
  </si>
  <si>
    <t>0083:ff__3</t>
  </si>
  <si>
    <t>052H  :871039:20:871038:10</t>
  </si>
  <si>
    <t>21:0745:000039</t>
  </si>
  <si>
    <t>21:0217:000035:0002:0001:00</t>
  </si>
  <si>
    <t>0084:ff__3</t>
  </si>
  <si>
    <t>052H  :871040:00:------:--</t>
  </si>
  <si>
    <t>21:0745:000040</t>
  </si>
  <si>
    <t>21:0217:000036</t>
  </si>
  <si>
    <t>21:0217:000036:0001:0001:00</t>
  </si>
  <si>
    <t>052H  :871042:00:------:--</t>
  </si>
  <si>
    <t>21:0745:000041</t>
  </si>
  <si>
    <t>21:0217:000037</t>
  </si>
  <si>
    <t>21:0217:000037:0001:0001:00</t>
  </si>
  <si>
    <t>052H  :871043:00:------:--</t>
  </si>
  <si>
    <t>21:0745:000042</t>
  </si>
  <si>
    <t>21:0217:000038</t>
  </si>
  <si>
    <t>21:0217:000038:0001:0001:00</t>
  </si>
  <si>
    <t>052H  :871044:00:------:--</t>
  </si>
  <si>
    <t>21:0745:000043</t>
  </si>
  <si>
    <t>21:0217:000039</t>
  </si>
  <si>
    <t>21:0217:000039:0001:0001:00</t>
  </si>
  <si>
    <t>052H  :871045:10:------:--</t>
  </si>
  <si>
    <t>21:0745:000044</t>
  </si>
  <si>
    <t>21:0217:000040</t>
  </si>
  <si>
    <t>21:0217:000040:0001:0001:01</t>
  </si>
  <si>
    <t>052H  :871046:20:871045:10</t>
  </si>
  <si>
    <t>21:0745:000045</t>
  </si>
  <si>
    <t>21:0217:000040:0002:0001:00</t>
  </si>
  <si>
    <t>052H  :871047:00:------:--</t>
  </si>
  <si>
    <t>21:0745:000046</t>
  </si>
  <si>
    <t>21:0217:000041</t>
  </si>
  <si>
    <t>21:0217:000041:0001:0001:00</t>
  </si>
  <si>
    <t>052H  :871048:00:------:--</t>
  </si>
  <si>
    <t>21:0745:000047</t>
  </si>
  <si>
    <t>21:0217:000042</t>
  </si>
  <si>
    <t>21:0217:000042:0001:0001:00</t>
  </si>
  <si>
    <t>052H  :871049:00:------:--</t>
  </si>
  <si>
    <t>21:0745:000048</t>
  </si>
  <si>
    <t>21:0217:000043</t>
  </si>
  <si>
    <t>21:0217:000043:0001:0001:00</t>
  </si>
  <si>
    <t>052H  :871050:00:------:--</t>
  </si>
  <si>
    <t>21:0745:000049</t>
  </si>
  <si>
    <t>21:0217:000044</t>
  </si>
  <si>
    <t>21:0217:000044:0001:0001:00</t>
  </si>
  <si>
    <t>052H  :871051:00:------:--</t>
  </si>
  <si>
    <t>21:0745:000050</t>
  </si>
  <si>
    <t>21:0217:000045</t>
  </si>
  <si>
    <t>21:0217:000045:0001:0001:00</t>
  </si>
  <si>
    <t>052H  :871052:00:------:--</t>
  </si>
  <si>
    <t>21:0745:000051</t>
  </si>
  <si>
    <t>21:0217:000046</t>
  </si>
  <si>
    <t>21:0217:000046:0001:0001:00</t>
  </si>
  <si>
    <t>052H  :871054:00:------:--</t>
  </si>
  <si>
    <t>21:0745:000052</t>
  </si>
  <si>
    <t>21:0217:000047</t>
  </si>
  <si>
    <t>21:0217:000047:0001:0001:00</t>
  </si>
  <si>
    <t>052H  :871055:00:------:--</t>
  </si>
  <si>
    <t>21:0745:000053</t>
  </si>
  <si>
    <t>21:0217:000048</t>
  </si>
  <si>
    <t>21:0217:000048:0001:0001:00</t>
  </si>
  <si>
    <t>052H  :871056:00:------:--</t>
  </si>
  <si>
    <t>21:0745:000054</t>
  </si>
  <si>
    <t>21:0217:000049</t>
  </si>
  <si>
    <t>21:0217:000049:0001:0001:00</t>
  </si>
  <si>
    <t>052H  :871058:00:------:--</t>
  </si>
  <si>
    <t>21:0745:000055</t>
  </si>
  <si>
    <t>21:0217:000051</t>
  </si>
  <si>
    <t>21:0217:000051:0001:0001:00</t>
  </si>
  <si>
    <t>052H  :871059:00:------:--</t>
  </si>
  <si>
    <t>21:0745:000056</t>
  </si>
  <si>
    <t>21:0217:000052</t>
  </si>
  <si>
    <t>21:0217:000052:0001:0001:00</t>
  </si>
  <si>
    <t>052H  :871060:00:------:--</t>
  </si>
  <si>
    <t>21:0745:000057</t>
  </si>
  <si>
    <t>21:0217:000053</t>
  </si>
  <si>
    <t>21:0217:000053:0001:0001:00</t>
  </si>
  <si>
    <t>052H  :871062:00:------:--</t>
  </si>
  <si>
    <t>21:0745:000058</t>
  </si>
  <si>
    <t>21:0217:000054</t>
  </si>
  <si>
    <t>21:0217:000054:0001:0001:00</t>
  </si>
  <si>
    <t>052H  :871063:00:------:--</t>
  </si>
  <si>
    <t>21:0745:000059</t>
  </si>
  <si>
    <t>21:0217:000055</t>
  </si>
  <si>
    <t>21:0217:000055:0001:0001:00</t>
  </si>
  <si>
    <t>052H  :871064:10:------:--</t>
  </si>
  <si>
    <t>21:0745:000060</t>
  </si>
  <si>
    <t>21:0217:000056</t>
  </si>
  <si>
    <t>21:0217:000056:0001:0001:01</t>
  </si>
  <si>
    <t>052H  :871065:20:871064:10</t>
  </si>
  <si>
    <t>21:0745:000061</t>
  </si>
  <si>
    <t>21:0217:000056:0002:0001:00</t>
  </si>
  <si>
    <t>052H  :871066:00:------:--</t>
  </si>
  <si>
    <t>21:0745:000062</t>
  </si>
  <si>
    <t>21:0217:000057</t>
  </si>
  <si>
    <t>21:0217:000057:0001:0001:00</t>
  </si>
  <si>
    <t>052H  :871067:00:------:--</t>
  </si>
  <si>
    <t>21:0745:000063</t>
  </si>
  <si>
    <t>21:0217:000058</t>
  </si>
  <si>
    <t>21:0217:000058:0001:0001:00</t>
  </si>
  <si>
    <t>052H  :871068:00:------:--</t>
  </si>
  <si>
    <t>21:0745:000064</t>
  </si>
  <si>
    <t>21:0217:000059</t>
  </si>
  <si>
    <t>21:0217:000059:0001:0001:00</t>
  </si>
  <si>
    <t>052H  :871069:00:------:--</t>
  </si>
  <si>
    <t>21:0745:000065</t>
  </si>
  <si>
    <t>21:0217:000060</t>
  </si>
  <si>
    <t>21:0217:000060:0001:0001:00</t>
  </si>
  <si>
    <t>052H  :871070:00:------:--</t>
  </si>
  <si>
    <t>21:0745:000066</t>
  </si>
  <si>
    <t>21:0217:000061</t>
  </si>
  <si>
    <t>21:0217:000061:0001:0001:00</t>
  </si>
  <si>
    <t>052H  :871071:00:------:--</t>
  </si>
  <si>
    <t>21:0745:000067</t>
  </si>
  <si>
    <t>21:0217:000062</t>
  </si>
  <si>
    <t>21:0217:000062:0001:0001:00</t>
  </si>
  <si>
    <t>052H  :871072:00:------:--</t>
  </si>
  <si>
    <t>21:0745:000068</t>
  </si>
  <si>
    <t>21:0217:000063</t>
  </si>
  <si>
    <t>21:0217:000063:0001:0001:00</t>
  </si>
  <si>
    <t>052H  :871073:00:------:--</t>
  </si>
  <si>
    <t>21:0745:000069</t>
  </si>
  <si>
    <t>21:0217:000064</t>
  </si>
  <si>
    <t>21:0217:000064:0001:0001:00</t>
  </si>
  <si>
    <t>052H  :871074:00:------:--</t>
  </si>
  <si>
    <t>21:0745:000070</t>
  </si>
  <si>
    <t>21:0217:000065</t>
  </si>
  <si>
    <t>21:0217:000065:0001:0001:00</t>
  </si>
  <si>
    <t>052H  :871075:00:------:--</t>
  </si>
  <si>
    <t>21:0745:000071</t>
  </si>
  <si>
    <t>21:0217:000066</t>
  </si>
  <si>
    <t>21:0217:000066:0001:0001:00</t>
  </si>
  <si>
    <t>052H  :871076:10:------:--</t>
  </si>
  <si>
    <t>21:0745:000072</t>
  </si>
  <si>
    <t>21:0217:000067</t>
  </si>
  <si>
    <t>21:0217:000067:0001:0001:00</t>
  </si>
  <si>
    <t>052H  :871077:20:871076:10</t>
  </si>
  <si>
    <t>21:0745:000073</t>
  </si>
  <si>
    <t>21:0217:000067:0002:0001:00</t>
  </si>
  <si>
    <t>052H  :871078:00:------:--</t>
  </si>
  <si>
    <t>21:0745:000074</t>
  </si>
  <si>
    <t>21:0217:000068</t>
  </si>
  <si>
    <t>21:0217:000068:0001:0001:00</t>
  </si>
  <si>
    <t>052H  :871080:00:------:--</t>
  </si>
  <si>
    <t>21:0745:000075</t>
  </si>
  <si>
    <t>21:0217:000069</t>
  </si>
  <si>
    <t>21:0217:000069:0001:0001:00</t>
  </si>
  <si>
    <t>052H  :871082:00:------:--</t>
  </si>
  <si>
    <t>21:0745:000076</t>
  </si>
  <si>
    <t>21:0217:000070</t>
  </si>
  <si>
    <t>21:0217:000070:0001:0001:00</t>
  </si>
  <si>
    <t>052H  :871083:00:------:--</t>
  </si>
  <si>
    <t>21:0745:000077</t>
  </si>
  <si>
    <t>21:0217:000071</t>
  </si>
  <si>
    <t>21:0217:000071:0001:0001:00</t>
  </si>
  <si>
    <t>052H  :871084:10:------:--</t>
  </si>
  <si>
    <t>21:0745:000078</t>
  </si>
  <si>
    <t>21:0217:000072</t>
  </si>
  <si>
    <t>21:0217:000072:0001:0001:01</t>
  </si>
  <si>
    <t>052H  :871085:20:871084:10</t>
  </si>
  <si>
    <t>21:0745:000079</t>
  </si>
  <si>
    <t>21:0217:000072:0002:0001:00</t>
  </si>
  <si>
    <t>052H  :871086:00:------:--</t>
  </si>
  <si>
    <t>21:0745:000080</t>
  </si>
  <si>
    <t>21:0217:000073</t>
  </si>
  <si>
    <t>21:0217:000073:0001:0001:00</t>
  </si>
  <si>
    <t>052H  :871087:00:------:--</t>
  </si>
  <si>
    <t>21:0745:000081</t>
  </si>
  <si>
    <t>21:0217:000074</t>
  </si>
  <si>
    <t>21:0217:000074:0001:0001:00</t>
  </si>
  <si>
    <t>052H  :871090:10:------:--</t>
  </si>
  <si>
    <t>21:0745:000082</t>
  </si>
  <si>
    <t>21:0217:000076</t>
  </si>
  <si>
    <t>21:0217:000076:0001:0001:00</t>
  </si>
  <si>
    <t>052H  :871091:20:871090:10</t>
  </si>
  <si>
    <t>21:0745:000083</t>
  </si>
  <si>
    <t>21:0217:000076:0002:0001:00</t>
  </si>
  <si>
    <t>052H  :871092:00:------:--</t>
  </si>
  <si>
    <t>21:0745:000084</t>
  </si>
  <si>
    <t>21:0217:000077</t>
  </si>
  <si>
    <t>21:0217:000077:0001:0001:00</t>
  </si>
  <si>
    <t>052H  :871093:00:------:--</t>
  </si>
  <si>
    <t>21:0745:000085</t>
  </si>
  <si>
    <t>21:0217:000078</t>
  </si>
  <si>
    <t>21:0217:000078:0001:0001:00</t>
  </si>
  <si>
    <t>052H  :871095:00:------:--</t>
  </si>
  <si>
    <t>21:0745:000086</t>
  </si>
  <si>
    <t>21:0217:000080</t>
  </si>
  <si>
    <t>21:0217:000080:0001:0001:00</t>
  </si>
  <si>
    <t>052H  :871096:00:------:--</t>
  </si>
  <si>
    <t>21:0745:000087</t>
  </si>
  <si>
    <t>21:0217:000081</t>
  </si>
  <si>
    <t>21:0217:000081:0001:0001:00</t>
  </si>
  <si>
    <t>052H  :871097:00:------:--</t>
  </si>
  <si>
    <t>21:0745:000088</t>
  </si>
  <si>
    <t>21:0217:000082</t>
  </si>
  <si>
    <t>21:0217:000082:0001:0001:00</t>
  </si>
  <si>
    <t>052H  :871098:00:------:--</t>
  </si>
  <si>
    <t>21:0745:000089</t>
  </si>
  <si>
    <t>21:0217:000083</t>
  </si>
  <si>
    <t>21:0217:000083:0001:0001:00</t>
  </si>
  <si>
    <t>052H  :871099:00:------:--</t>
  </si>
  <si>
    <t>21:0745:000090</t>
  </si>
  <si>
    <t>21:0217:000084</t>
  </si>
  <si>
    <t>21:0217:000084:0001:0001:00</t>
  </si>
  <si>
    <t>052H  :871100:00:------:--</t>
  </si>
  <si>
    <t>21:0745:000091</t>
  </si>
  <si>
    <t>21:0217:000085</t>
  </si>
  <si>
    <t>21:0217:000085:0001:0001:00</t>
  </si>
  <si>
    <t>052H  :871102:10:------:--</t>
  </si>
  <si>
    <t>21:0745:000092</t>
  </si>
  <si>
    <t>21:0217:000086</t>
  </si>
  <si>
    <t>21:0217:000086:0001:0001:00</t>
  </si>
  <si>
    <t>052H  :871103:20:871102:10</t>
  </si>
  <si>
    <t>21:0745:000093</t>
  </si>
  <si>
    <t>21:0217:000086:0002:0001:01</t>
  </si>
  <si>
    <t>052H  :871104:00:------:--</t>
  </si>
  <si>
    <t>21:0745:000094</t>
  </si>
  <si>
    <t>21:0217:000087</t>
  </si>
  <si>
    <t>21:0217:000087:0001:0001:00</t>
  </si>
  <si>
    <t>052H  :871106:00:------:--</t>
  </si>
  <si>
    <t>21:0745:000095</t>
  </si>
  <si>
    <t>21:0217:000088</t>
  </si>
  <si>
    <t>21:0217:000088:0001:0001:00</t>
  </si>
  <si>
    <t>052H  :871107:00:------:--</t>
  </si>
  <si>
    <t>21:0745:000096</t>
  </si>
  <si>
    <t>21:0217:000089</t>
  </si>
  <si>
    <t>21:0217:000089:0001:0001:00</t>
  </si>
  <si>
    <t>052H  :871108:00:------:--</t>
  </si>
  <si>
    <t>21:0745:000097</t>
  </si>
  <si>
    <t>21:0217:000090</t>
  </si>
  <si>
    <t>21:0217:000090:0001:0001:00</t>
  </si>
  <si>
    <t>052H  :871109:00:------:--</t>
  </si>
  <si>
    <t>21:0745:000098</t>
  </si>
  <si>
    <t>21:0217:000091</t>
  </si>
  <si>
    <t>21:0217:000091:0001:0001:00</t>
  </si>
  <si>
    <t>052H  :871110:00:------:--</t>
  </si>
  <si>
    <t>21:0745:000099</t>
  </si>
  <si>
    <t>21:0217:000092</t>
  </si>
  <si>
    <t>21:0217:000092:0001:0001:00</t>
  </si>
  <si>
    <t>052H  :871111:00:------:--</t>
  </si>
  <si>
    <t>21:0745:000100</t>
  </si>
  <si>
    <t>21:0217:000093</t>
  </si>
  <si>
    <t>21:0217:000093:0001:0001:00</t>
  </si>
  <si>
    <t>052H  :871112:00:------:--</t>
  </si>
  <si>
    <t>21:0745:000101</t>
  </si>
  <si>
    <t>21:0217:000094</t>
  </si>
  <si>
    <t>21:0217:000094:0001:0001:00</t>
  </si>
  <si>
    <t>052H  :871113:00:------:--</t>
  </si>
  <si>
    <t>21:0745:000102</t>
  </si>
  <si>
    <t>21:0217:000095</t>
  </si>
  <si>
    <t>21:0217:000095:0001:0001:00</t>
  </si>
  <si>
    <t>052H  :871114:00:------:--</t>
  </si>
  <si>
    <t>21:0745:000103</t>
  </si>
  <si>
    <t>21:0217:000096</t>
  </si>
  <si>
    <t>21:0217:000096:0001:0001:00</t>
  </si>
  <si>
    <t>052B  :871002:00:------:--</t>
  </si>
  <si>
    <t>21:0751:000001</t>
  </si>
  <si>
    <t>21:0218:000001</t>
  </si>
  <si>
    <t>21:0218:000001:0001:0001:00</t>
  </si>
  <si>
    <t>052B  :871003:00:------:--</t>
  </si>
  <si>
    <t>21:0751:000002</t>
  </si>
  <si>
    <t>21:0218:000002</t>
  </si>
  <si>
    <t>21:0218:000002:0001:0001:00</t>
  </si>
  <si>
    <t>052B  :871005:00:------:--</t>
  </si>
  <si>
    <t>21:0751:000003</t>
  </si>
  <si>
    <t>21:0218:000004</t>
  </si>
  <si>
    <t>21:0218:000004:0001:0001:00</t>
  </si>
  <si>
    <t>052B  :871006:00:------:--</t>
  </si>
  <si>
    <t>21:0751:000004</t>
  </si>
  <si>
    <t>21:0218:000005</t>
  </si>
  <si>
    <t>21:0218:000005:0001:0001:00</t>
  </si>
  <si>
    <t>052B  :871011:00:------:--</t>
  </si>
  <si>
    <t>21:0751:000005</t>
  </si>
  <si>
    <t>21:0218:000009</t>
  </si>
  <si>
    <t>21:0218:000009:0001:0001:00</t>
  </si>
  <si>
    <t>052B  :871013:10:------:--</t>
  </si>
  <si>
    <t>21:0751:000006</t>
  </si>
  <si>
    <t>21:0218:000011</t>
  </si>
  <si>
    <t>21:0218:000011:0001:0001:01</t>
  </si>
  <si>
    <t>052B  :871014:20:871013:10</t>
  </si>
  <si>
    <t>21:0751:000007</t>
  </si>
  <si>
    <t>21:0218:000011:0002:0001:00</t>
  </si>
  <si>
    <t>052B  :871015:00:------:--</t>
  </si>
  <si>
    <t>21:0751:000008</t>
  </si>
  <si>
    <t>21:0218:000012</t>
  </si>
  <si>
    <t>21:0218:000012:0001:0001:00</t>
  </si>
  <si>
    <t>052B  :871030:00:------:--</t>
  </si>
  <si>
    <t>21:0751:000009</t>
  </si>
  <si>
    <t>21:0218:000024</t>
  </si>
  <si>
    <t>21:0218:000024:0001:0001:00</t>
  </si>
  <si>
    <t>052B  :871036:00:------:--</t>
  </si>
  <si>
    <t>21:0751:000010</t>
  </si>
  <si>
    <t>21:0218:000029</t>
  </si>
  <si>
    <t>21:0218:000029:0001:0001:00</t>
  </si>
  <si>
    <t>052B  :871040:00:------:--</t>
  </si>
  <si>
    <t>21:0751:000011</t>
  </si>
  <si>
    <t>21:0218:000033</t>
  </si>
  <si>
    <t>21:0218:000033:0001:0001:00</t>
  </si>
  <si>
    <t>052B  :871042:00:------:--</t>
  </si>
  <si>
    <t>21:0751:000012</t>
  </si>
  <si>
    <t>21:0218:000034</t>
  </si>
  <si>
    <t>21:0218:000034:0001:0001:00</t>
  </si>
  <si>
    <t>052B  :871055:00:------:--</t>
  </si>
  <si>
    <t>21:0751:000013</t>
  </si>
  <si>
    <t>21:0218:000044</t>
  </si>
  <si>
    <t>21:0218:000044:0001:0001:00</t>
  </si>
  <si>
    <t>052B  :871056:00:------:--</t>
  </si>
  <si>
    <t>21:0751:000014</t>
  </si>
  <si>
    <t>21:0218:000045</t>
  </si>
  <si>
    <t>21:0218:000045:0001:0001:00</t>
  </si>
  <si>
    <t>052B  :871058:00:------:--</t>
  </si>
  <si>
    <t>21:0751:000015</t>
  </si>
  <si>
    <t>21:0218:000047</t>
  </si>
  <si>
    <t>21:0218:000047:0001:0001:00</t>
  </si>
  <si>
    <t>052B  :871060:00:------:--</t>
  </si>
  <si>
    <t>21:0751:000016</t>
  </si>
  <si>
    <t>21:0218:000049</t>
  </si>
  <si>
    <t>21:0218:000049:0001:0001:00</t>
  </si>
  <si>
    <t>052B  :871062:00:------:--</t>
  </si>
  <si>
    <t>21:0751:000017</t>
  </si>
  <si>
    <t>21:0218:000050</t>
  </si>
  <si>
    <t>21:0218:000050:0001:0001:00</t>
  </si>
  <si>
    <t>052B  :871063:10:------:--</t>
  </si>
  <si>
    <t>21:0751:000018</t>
  </si>
  <si>
    <t>21:0218:000051</t>
  </si>
  <si>
    <t>21:0218:000051:0001:0001:00</t>
  </si>
  <si>
    <t>052B  :871064:20:871063:10</t>
  </si>
  <si>
    <t>21:0751:000019</t>
  </si>
  <si>
    <t>21:0218:000051:0002:0001:01</t>
  </si>
  <si>
    <t>052B  :871066:00:------:--</t>
  </si>
  <si>
    <t>21:0751:000020</t>
  </si>
  <si>
    <t>21:0218:000053</t>
  </si>
  <si>
    <t>21:0218:000053:0001:0001:00</t>
  </si>
  <si>
    <t>052B  :871069:00:------:--</t>
  </si>
  <si>
    <t>21:0751:000021</t>
  </si>
  <si>
    <t>21:0218:000056</t>
  </si>
  <si>
    <t>21:0218:000056:0001:0001:00</t>
  </si>
  <si>
    <t>052B  :871073:00:------:--</t>
  </si>
  <si>
    <t>21:0751:000022</t>
  </si>
  <si>
    <t>21:0218:000058</t>
  </si>
  <si>
    <t>21:0218:000058:0001:0001:00</t>
  </si>
  <si>
    <t>052B  :871076:00:------:--</t>
  </si>
  <si>
    <t>21:0751:000023</t>
  </si>
  <si>
    <t>21:0218:000061</t>
  </si>
  <si>
    <t>21:0218:000061:0001:0001:00</t>
  </si>
  <si>
    <t>052B  :871077:10:------:--</t>
  </si>
  <si>
    <t>21:0751:000024</t>
  </si>
  <si>
    <t>21:0218:000062</t>
  </si>
  <si>
    <t>21:0218:000062:0001:0001:00</t>
  </si>
  <si>
    <t>052B  :871078:20:871077:10</t>
  </si>
  <si>
    <t>21:0751:000025</t>
  </si>
  <si>
    <t>21:0218:000062:0002:0001:00</t>
  </si>
  <si>
    <t>052B  :871079:00:------:--</t>
  </si>
  <si>
    <t>21:0751:000026</t>
  </si>
  <si>
    <t>21:0218:000063</t>
  </si>
  <si>
    <t>21:0218:000063:0001:0001:00</t>
  </si>
  <si>
    <t>052B  :871083:00:------:--</t>
  </si>
  <si>
    <t>21:0751:000027</t>
  </si>
  <si>
    <t>21:0218:000066</t>
  </si>
  <si>
    <t>21:0218:000066:0001:0001:00</t>
  </si>
  <si>
    <t>052B  :871089:00:------:--</t>
  </si>
  <si>
    <t>21:0751:000028</t>
  </si>
  <si>
    <t>21:0218:000071</t>
  </si>
  <si>
    <t>21:0218:000071:0001:0001:00</t>
  </si>
  <si>
    <t>052B  :871104:00:------:--</t>
  </si>
  <si>
    <t>21:0751:000029</t>
  </si>
  <si>
    <t>21:0218:000082</t>
  </si>
  <si>
    <t>21:0218:000082:0001:0001:00</t>
  </si>
  <si>
    <t>052B  :871109:00:------:--</t>
  </si>
  <si>
    <t>21:0751:000030</t>
  </si>
  <si>
    <t>21:0218:000086</t>
  </si>
  <si>
    <t>21:0218:000086:0001:0001:00</t>
  </si>
  <si>
    <t>052B  :871110:00:------:--</t>
  </si>
  <si>
    <t>21:0751:000031</t>
  </si>
  <si>
    <t>21:0218:000087</t>
  </si>
  <si>
    <t>21:0218:000087:0001:0001:00</t>
  </si>
  <si>
    <t>052B  :871112:00:------:--</t>
  </si>
  <si>
    <t>21:0751:000032</t>
  </si>
  <si>
    <t>21:0218:000089</t>
  </si>
  <si>
    <t>21:0218:000089:0001:0001:00</t>
  </si>
  <si>
    <t>052B  :871114:10:------:--</t>
  </si>
  <si>
    <t>21:0751:000033</t>
  </si>
  <si>
    <t>21:0218:000091</t>
  </si>
  <si>
    <t>21:0218:000091:0001:0001:00</t>
  </si>
  <si>
    <t>052B  :871115:20:871114:10</t>
  </si>
  <si>
    <t>21:0751:000034</t>
  </si>
  <si>
    <t>21:0218:000091:0002:0001:00</t>
  </si>
  <si>
    <t>105J  :891018:9Y:------:--</t>
  </si>
  <si>
    <t>21:0761:000001</t>
  </si>
  <si>
    <t>Control Reference</t>
  </si>
  <si>
    <t>Unspecified</t>
  </si>
  <si>
    <t>0901:R__01</t>
  </si>
  <si>
    <t>105J  :891038:9X:------:--</t>
  </si>
  <si>
    <t>21:0761:000002</t>
  </si>
  <si>
    <t>105J  :891060:00:------:--</t>
  </si>
  <si>
    <t>21:0761:000003</t>
  </si>
  <si>
    <t>21:0219:000051</t>
  </si>
  <si>
    <t>21:0219:000051:0001:0001:00</t>
  </si>
  <si>
    <t>105J  :891074:00:------:--</t>
  </si>
  <si>
    <t>21:0761:000004</t>
  </si>
  <si>
    <t>21:0219:000062</t>
  </si>
  <si>
    <t>21:0219:000062:0001:0001:00</t>
  </si>
  <si>
    <t>105J  :891123:10:------:--</t>
  </si>
  <si>
    <t>21:0761:000005</t>
  </si>
  <si>
    <t>21:0219:000104</t>
  </si>
  <si>
    <t>21:0219:000104:0001:0001:00</t>
  </si>
  <si>
    <t>105J  :891124:20:891123:10</t>
  </si>
  <si>
    <t>21:0761:000006</t>
  </si>
  <si>
    <t>21:0219:000104:0002:0001:00</t>
  </si>
  <si>
    <t>105J  :891127:00:------:--</t>
  </si>
  <si>
    <t>21:0761:000007</t>
  </si>
  <si>
    <t>21:0219:000107</t>
  </si>
  <si>
    <t>21:0219:000107:0001:0001:00</t>
  </si>
  <si>
    <t>105J  :891129:00:------:--</t>
  </si>
  <si>
    <t>21:0761:000008</t>
  </si>
  <si>
    <t>21:0219:000109</t>
  </si>
  <si>
    <t>21:0219:000109:0001:0001:00</t>
  </si>
  <si>
    <t>105J  :891130:9Z:------:--</t>
  </si>
  <si>
    <t>21:0761:000009</t>
  </si>
  <si>
    <t>105J  :891131:00:------:--</t>
  </si>
  <si>
    <t>21:0761:000010</t>
  </si>
  <si>
    <t>21:0219:000110</t>
  </si>
  <si>
    <t>21:0219:000110:0001:0001:00</t>
  </si>
  <si>
    <t>105J  :891142:00:------:--</t>
  </si>
  <si>
    <t>21:0761:000011</t>
  </si>
  <si>
    <t>21:0219:000120</t>
  </si>
  <si>
    <t>21:0219:000120:0001:0001:00</t>
  </si>
  <si>
    <t>105J  :891147:00:------:--</t>
  </si>
  <si>
    <t>21:0761:000012</t>
  </si>
  <si>
    <t>21:0219:000123</t>
  </si>
  <si>
    <t>21:0219:000123:0001:0001:00</t>
  </si>
  <si>
    <t>105J  :891149:00:------:--</t>
  </si>
  <si>
    <t>21:0761:000013</t>
  </si>
  <si>
    <t>21:0219:000125</t>
  </si>
  <si>
    <t>21:0219:000125:0001:0001:00</t>
  </si>
  <si>
    <t>105J  :891150:00:------:--</t>
  </si>
  <si>
    <t>21:0761:000014</t>
  </si>
  <si>
    <t>21:0219:000126</t>
  </si>
  <si>
    <t>21:0219:000126:0001:0001:00</t>
  </si>
  <si>
    <t>105J  :891153:00:------:--</t>
  </si>
  <si>
    <t>21:0761:000015</t>
  </si>
  <si>
    <t>21:0219:000129</t>
  </si>
  <si>
    <t>21:0219:000129:0001:0001:00</t>
  </si>
  <si>
    <t>105J  :891154:00:------:--</t>
  </si>
  <si>
    <t>21:0761:000016</t>
  </si>
  <si>
    <t>21:0219:000130</t>
  </si>
  <si>
    <t>21:0219:000130:0001:0001:00</t>
  </si>
  <si>
    <t>105J  :891155:00:------:--</t>
  </si>
  <si>
    <t>21:0761:000017</t>
  </si>
  <si>
    <t>21:0219:000131</t>
  </si>
  <si>
    <t>21:0219:000131:0001:0001:00</t>
  </si>
  <si>
    <t>105J  :891156:00:------:--</t>
  </si>
  <si>
    <t>21:0761:000018</t>
  </si>
  <si>
    <t>21:0219:000132</t>
  </si>
  <si>
    <t>21:0219:000132:0001:0001:00</t>
  </si>
  <si>
    <t>105J  :891157:00:------:--</t>
  </si>
  <si>
    <t>21:0761:000019</t>
  </si>
  <si>
    <t>21:0219:000133</t>
  </si>
  <si>
    <t>21:0219:000133:0001:0001:00</t>
  </si>
  <si>
    <t>105J  :891158:00:------:--</t>
  </si>
  <si>
    <t>21:0761:000020</t>
  </si>
  <si>
    <t>21:0219:000134</t>
  </si>
  <si>
    <t>21:0219:000134:0001:0001:00</t>
  </si>
  <si>
    <t>105J  :891161:80:891163:20</t>
  </si>
  <si>
    <t>21:0761:000021</t>
  </si>
  <si>
    <t>21:0219:000137</t>
  </si>
  <si>
    <t>21:0219:000137:0002:0001:02</t>
  </si>
  <si>
    <t>0011:bff_1</t>
  </si>
  <si>
    <t>105J  :891162:10:------:--</t>
  </si>
  <si>
    <t>21:0761:000022</t>
  </si>
  <si>
    <t>21:0219:000137:0001:0001:00</t>
  </si>
  <si>
    <t>0013:bff_1</t>
  </si>
  <si>
    <t>105J  :891163:20:891162:10</t>
  </si>
  <si>
    <t>21:0761:000023</t>
  </si>
  <si>
    <t>21:0219:000137:0002:0001:01</t>
  </si>
  <si>
    <t>0012:bff_1</t>
  </si>
  <si>
    <t>105J  :891173:9X:------:--</t>
  </si>
  <si>
    <t>21:0761:000024</t>
  </si>
  <si>
    <t>105J  :891176:00:------:--</t>
  </si>
  <si>
    <t>21:0761:000025</t>
  </si>
  <si>
    <t>21:0219:000149</t>
  </si>
  <si>
    <t>21:0219:000149:0001:0001:00</t>
  </si>
  <si>
    <t>105J  :891187:9X:------:--</t>
  </si>
  <si>
    <t>21:0761:000026</t>
  </si>
  <si>
    <t>105J  :891195:00:------:--</t>
  </si>
  <si>
    <t>21:0761:000027</t>
  </si>
  <si>
    <t>21:0219:000165</t>
  </si>
  <si>
    <t>21:0219:000165:0001:0001:00</t>
  </si>
  <si>
    <t>105J  :891210:00:------:--</t>
  </si>
  <si>
    <t>21:0761:000028</t>
  </si>
  <si>
    <t>21:0219:000177</t>
  </si>
  <si>
    <t>21:0219:000177:0001:0001:00</t>
  </si>
  <si>
    <t>105J  :891230:00:------:--</t>
  </si>
  <si>
    <t>21:0761:000029</t>
  </si>
  <si>
    <t>21:0219:000196</t>
  </si>
  <si>
    <t>21:0219:000196:0001:0001:00</t>
  </si>
  <si>
    <t>105J  :891238:00:------:--</t>
  </si>
  <si>
    <t>21:0761:000030</t>
  </si>
  <si>
    <t>21:0219:000203</t>
  </si>
  <si>
    <t>21:0219:000203:0001:0001:00</t>
  </si>
  <si>
    <t>105J  :891240:9Y:------:--</t>
  </si>
  <si>
    <t>21:0761:000031</t>
  </si>
  <si>
    <t>105J  :891245:00:------:--</t>
  </si>
  <si>
    <t>21:0761:000032</t>
  </si>
  <si>
    <t>21:0219:000207</t>
  </si>
  <si>
    <t>21:0219:000207:0001:0001:00</t>
  </si>
  <si>
    <t>105J  :891247:00:------:--</t>
  </si>
  <si>
    <t>21:0761:000033</t>
  </si>
  <si>
    <t>21:0219:000209</t>
  </si>
  <si>
    <t>21:0219:000209:0001:0001:00</t>
  </si>
  <si>
    <t>105J  :891249:9Z:------:--</t>
  </si>
  <si>
    <t>21:0761:000034</t>
  </si>
  <si>
    <t>105J  :891264:00:------:--</t>
  </si>
  <si>
    <t>21:0761:000035</t>
  </si>
  <si>
    <t>21:0219:000223</t>
  </si>
  <si>
    <t>21:0219:000223:0001:0001:00</t>
  </si>
  <si>
    <t>105J  :891272:00:------:--</t>
  </si>
  <si>
    <t>21:0761:000036</t>
  </si>
  <si>
    <t>21:0219:000230</t>
  </si>
  <si>
    <t>21:0219:000230:0001:0001:00</t>
  </si>
  <si>
    <t>105J  :891287:00:------:--</t>
  </si>
  <si>
    <t>21:0761:000037</t>
  </si>
  <si>
    <t>21:0219:000243</t>
  </si>
  <si>
    <t>21:0219:000243:0001:0001:00</t>
  </si>
  <si>
    <t>105J  :891289:00:------:--</t>
  </si>
  <si>
    <t>21:0761:000038</t>
  </si>
  <si>
    <t>21:0219:000245</t>
  </si>
  <si>
    <t>21:0219:000245:0001:0001:00</t>
  </si>
  <si>
    <t>105J  :891293:9X:------:--</t>
  </si>
  <si>
    <t>21:0761:000039</t>
  </si>
  <si>
    <t>105J  :891296:00:------:--</t>
  </si>
  <si>
    <t>21:0761:000040</t>
  </si>
  <si>
    <t>21:0219:000251</t>
  </si>
  <si>
    <t>21:0219:000251:0001:0001:00</t>
  </si>
  <si>
    <t>105J  :891297:00:------:--</t>
  </si>
  <si>
    <t>21:0761:000041</t>
  </si>
  <si>
    <t>21:0219:000252</t>
  </si>
  <si>
    <t>21:0219:000252:0001:0001:00</t>
  </si>
  <si>
    <t>105J  :891301:80:891308:10</t>
  </si>
  <si>
    <t>21:0761:000042</t>
  </si>
  <si>
    <t>21:0219:000261</t>
  </si>
  <si>
    <t>21:0219:000261:0001:0001:02</t>
  </si>
  <si>
    <t>105J  :891308:10:------:--</t>
  </si>
  <si>
    <t>21:0761:000043</t>
  </si>
  <si>
    <t>21:0219:000261:0001:0001:01</t>
  </si>
  <si>
    <t>105J  :891309:20:891308:10</t>
  </si>
  <si>
    <t>21:0761:000044</t>
  </si>
  <si>
    <t>21:0219:000261:0002:0001:00</t>
  </si>
  <si>
    <t>105J  :891315:00:------:--</t>
  </si>
  <si>
    <t>21:0761:000045</t>
  </si>
  <si>
    <t>21:0219:000267</t>
  </si>
  <si>
    <t>21:0219:000267:0001:0001:00</t>
  </si>
  <si>
    <t>105J  :891320:00:------:--</t>
  </si>
  <si>
    <t>21:0761:000046</t>
  </si>
  <si>
    <t>21:0219:000272</t>
  </si>
  <si>
    <t>21:0219:000272:0001:0001:00</t>
  </si>
  <si>
    <t>105J  :891321:80:891332:10</t>
  </si>
  <si>
    <t>21:0761:000047</t>
  </si>
  <si>
    <t>21:0219:000283</t>
  </si>
  <si>
    <t>21:0219:000283:0001:0001:02</t>
  </si>
  <si>
    <t>105J  :891332:10:------:--</t>
  </si>
  <si>
    <t>21:0761:000048</t>
  </si>
  <si>
    <t>21:0219:000283:0001:0001:01</t>
  </si>
  <si>
    <t>105J  :891333:20:891332:10</t>
  </si>
  <si>
    <t>21:0761:000049</t>
  </si>
  <si>
    <t>21:0219:000283:0002:0001:00</t>
  </si>
  <si>
    <t>105J  :891335:00:------:--</t>
  </si>
  <si>
    <t>21:0761:000050</t>
  </si>
  <si>
    <t>21:0219:000284</t>
  </si>
  <si>
    <t>21:0219:000284:0001:0001:00</t>
  </si>
  <si>
    <t>105J  :891336:00:------:--</t>
  </si>
  <si>
    <t>21:0761:000051</t>
  </si>
  <si>
    <t>21:0219:000285</t>
  </si>
  <si>
    <t>21:0219:000285:0001:0001:00</t>
  </si>
  <si>
    <t>105J  :891339:00:------:--</t>
  </si>
  <si>
    <t>21:0761:000052</t>
  </si>
  <si>
    <t>21:0219:000288</t>
  </si>
  <si>
    <t>21:0219:000288:0001:0001:00</t>
  </si>
  <si>
    <t>105J  :891341:80:891342:10</t>
  </si>
  <si>
    <t>21:0761:000053</t>
  </si>
  <si>
    <t>21:0219:000290</t>
  </si>
  <si>
    <t>21:0219:000290:0001:0001:02</t>
  </si>
  <si>
    <t>105J  :891342:10:------:--</t>
  </si>
  <si>
    <t>21:0761:000054</t>
  </si>
  <si>
    <t>21:0219:000290:0001:0001:01</t>
  </si>
  <si>
    <t>105J  :891343:20:891342:10</t>
  </si>
  <si>
    <t>21:0761:000055</t>
  </si>
  <si>
    <t>21:0219:000290:0002:0001:00</t>
  </si>
  <si>
    <t>105J  :891352:00:------:--</t>
  </si>
  <si>
    <t>21:0761:000056</t>
  </si>
  <si>
    <t>21:0219:000299</t>
  </si>
  <si>
    <t>21:0219:000299:0001:0001:00</t>
  </si>
  <si>
    <t>105J  :891353:9Y:------:--</t>
  </si>
  <si>
    <t>21:0761:000057</t>
  </si>
  <si>
    <t>105J  :891362:00:------:--</t>
  </si>
  <si>
    <t>21:0761:000058</t>
  </si>
  <si>
    <t>21:0219:000307</t>
  </si>
  <si>
    <t>21:0219:000307:0001:0001:00</t>
  </si>
  <si>
    <t>105J  :891372:00:------:--</t>
  </si>
  <si>
    <t>21:0761:000059</t>
  </si>
  <si>
    <t>21:0219:000316</t>
  </si>
  <si>
    <t>21:0219:000316:0001:0001:00</t>
  </si>
  <si>
    <t>105J  :891373:00:------:--</t>
  </si>
  <si>
    <t>21:0761:000060</t>
  </si>
  <si>
    <t>21:0219:000317</t>
  </si>
  <si>
    <t>21:0219:000317:0001:0001:00</t>
  </si>
  <si>
    <t>105J  :891376:00:------:--</t>
  </si>
  <si>
    <t>21:0761:000061</t>
  </si>
  <si>
    <t>21:0219:000320</t>
  </si>
  <si>
    <t>21:0219:000320:0001:0001:00</t>
  </si>
  <si>
    <t>105J  :891380:9Z:------:--</t>
  </si>
  <si>
    <t>21:0761:000062</t>
  </si>
  <si>
    <t>105J  :891404:9X:------:--</t>
  </si>
  <si>
    <t>21:0761:000063</t>
  </si>
  <si>
    <t>105J  :891409:00:------:--</t>
  </si>
  <si>
    <t>21:0761:000064</t>
  </si>
  <si>
    <t>21:0219:000346</t>
  </si>
  <si>
    <t>21:0219:000346:0001:0001:00</t>
  </si>
  <si>
    <t>105J  :891419:00:------:--</t>
  </si>
  <si>
    <t>21:0761:000065</t>
  </si>
  <si>
    <t>21:0219:000356</t>
  </si>
  <si>
    <t>21:0219:000356:0001:0001:00</t>
  </si>
  <si>
    <t>105J  :891421:80:891426:20</t>
  </si>
  <si>
    <t>21:0761:000066</t>
  </si>
  <si>
    <t>21:0219:000361</t>
  </si>
  <si>
    <t>21:0219:000361:0002:0001:02</t>
  </si>
  <si>
    <t>105J  :891424:00:------:--</t>
  </si>
  <si>
    <t>21:0761:000067</t>
  </si>
  <si>
    <t>21:0219:000360</t>
  </si>
  <si>
    <t>21:0219:000360:0001:0001:00</t>
  </si>
  <si>
    <t>105J  :891425:10:------:--</t>
  </si>
  <si>
    <t>21:0761:000068</t>
  </si>
  <si>
    <t>21:0219:000361:0001:0001:00</t>
  </si>
  <si>
    <t>105J  :891426:20:891425:10</t>
  </si>
  <si>
    <t>21:0761:000069</t>
  </si>
  <si>
    <t>21:0219:000361:0002:0001:01</t>
  </si>
  <si>
    <t>105J  :891427:00:------:--</t>
  </si>
  <si>
    <t>21:0761:000070</t>
  </si>
  <si>
    <t>21:0219:000362</t>
  </si>
  <si>
    <t>21:0219:000362:0001:0001:00</t>
  </si>
  <si>
    <t>105J  :891430:00:------:--</t>
  </si>
  <si>
    <t>21:0761:000071</t>
  </si>
  <si>
    <t>21:0219:000364</t>
  </si>
  <si>
    <t>21:0219:000364:0001:0001:00</t>
  </si>
  <si>
    <t>105J  :891434:00:------:--</t>
  </si>
  <si>
    <t>21:0761:000072</t>
  </si>
  <si>
    <t>21:0219:000368</t>
  </si>
  <si>
    <t>21:0219:000368:0001:0001:00</t>
  </si>
  <si>
    <t>105J  :891435:00:------:--</t>
  </si>
  <si>
    <t>21:0761:000073</t>
  </si>
  <si>
    <t>21:0219:000369</t>
  </si>
  <si>
    <t>21:0219:000369:0001:0001:00</t>
  </si>
  <si>
    <t>105J  :891437:00:------:--</t>
  </si>
  <si>
    <t>21:0761:000074</t>
  </si>
  <si>
    <t>21:0219:000371</t>
  </si>
  <si>
    <t>21:0219:000371:0001:0001:00</t>
  </si>
  <si>
    <t>105J  :891438:00:------:--</t>
  </si>
  <si>
    <t>21:0761:000075</t>
  </si>
  <si>
    <t>21:0219:000372</t>
  </si>
  <si>
    <t>21:0219:000372:0001:0001:00</t>
  </si>
  <si>
    <t>105J  :891444:00:------:--</t>
  </si>
  <si>
    <t>21:0761:000076</t>
  </si>
  <si>
    <t>21:0219:000376</t>
  </si>
  <si>
    <t>21:0219:000376:0001:0001:00</t>
  </si>
  <si>
    <t>105J  :891448:00:------:--</t>
  </si>
  <si>
    <t>21:0761:000077</t>
  </si>
  <si>
    <t>21:0219:000380</t>
  </si>
  <si>
    <t>21:0219:000380:0001:0001:00</t>
  </si>
  <si>
    <t>105J  :891457:00:------:--</t>
  </si>
  <si>
    <t>21:0761:000078</t>
  </si>
  <si>
    <t>21:0219:000389</t>
  </si>
  <si>
    <t>21:0219:000389:0001:0001:00</t>
  </si>
  <si>
    <t>105J  :891461:80:891462:10</t>
  </si>
  <si>
    <t>21:0761:000079</t>
  </si>
  <si>
    <t>21:0219:000392</t>
  </si>
  <si>
    <t>21:0219:000392:0001:0001:02</t>
  </si>
  <si>
    <t>105J  :891462:10:------:--</t>
  </si>
  <si>
    <t>21:0761:000080</t>
  </si>
  <si>
    <t>21:0219:000392:0001:0001:01</t>
  </si>
  <si>
    <t>105J  :891463:20:891462:10</t>
  </si>
  <si>
    <t>21:0761:000081</t>
  </si>
  <si>
    <t>21:0219:000392:0002:0001:00</t>
  </si>
  <si>
    <t>105J  :891477:00:------:--</t>
  </si>
  <si>
    <t>21:0761:000082</t>
  </si>
  <si>
    <t>21:0219:000405</t>
  </si>
  <si>
    <t>21:0219:000405:0001:0001:00</t>
  </si>
  <si>
    <t>105J  :891521:80:891523:20</t>
  </si>
  <si>
    <t>21:0761:000083</t>
  </si>
  <si>
    <t>21:0219:000443</t>
  </si>
  <si>
    <t>21:0219:000443:0002:0001:02</t>
  </si>
  <si>
    <t>105J  :891522:10:------:--</t>
  </si>
  <si>
    <t>21:0761:000084</t>
  </si>
  <si>
    <t>21:0219:000443:0001:0001:00</t>
  </si>
  <si>
    <t>105J  :891523:20:891522:10</t>
  </si>
  <si>
    <t>21:0761:000085</t>
  </si>
  <si>
    <t>21:0219:000443:0002:0001:01</t>
  </si>
  <si>
    <t>105J  :891526:00:------:--</t>
  </si>
  <si>
    <t>21:0761:000086</t>
  </si>
  <si>
    <t>21:0219:000446</t>
  </si>
  <si>
    <t>21:0219:000446:0001:0001:00</t>
  </si>
  <si>
    <t>105J  :891529:9Y:------:--</t>
  </si>
  <si>
    <t>21:0761:000087</t>
  </si>
  <si>
    <t>105J  :891592:9Y:------:--</t>
  </si>
  <si>
    <t>21:0761:000088</t>
  </si>
  <si>
    <t>105J  :891625:00:------:--</t>
  </si>
  <si>
    <t>21:0761:000089</t>
  </si>
  <si>
    <t>21:0219:000530</t>
  </si>
  <si>
    <t>21:0219:000530:0001:0001:00</t>
  </si>
  <si>
    <t>105J  :891638:00:------:--</t>
  </si>
  <si>
    <t>21:0761:000090</t>
  </si>
  <si>
    <t>21:0219:000542</t>
  </si>
  <si>
    <t>21:0219:000542:0001:0001:00</t>
  </si>
  <si>
    <t>105J  :891639:00:------:--</t>
  </si>
  <si>
    <t>21:0761:000091</t>
  </si>
  <si>
    <t>21:0219:000543</t>
  </si>
  <si>
    <t>21:0219:000543:0001:0001:00</t>
  </si>
  <si>
    <t>105J  :891640:00:------:--</t>
  </si>
  <si>
    <t>21:0761:000092</t>
  </si>
  <si>
    <t>21:0219:000544</t>
  </si>
  <si>
    <t>21:0219:000544:0001:0001:00</t>
  </si>
  <si>
    <t>105J  :891641:80:891642:10</t>
  </si>
  <si>
    <t>21:0761:000093</t>
  </si>
  <si>
    <t>21:0219:000545</t>
  </si>
  <si>
    <t>21:0219:000545:0001:0001:02</t>
  </si>
  <si>
    <t>105J  :891642:10:------:--</t>
  </si>
  <si>
    <t>21:0761:000094</t>
  </si>
  <si>
    <t>21:0219:000545:0001:0001:01</t>
  </si>
  <si>
    <t>105J  :891643:20:891642:10</t>
  </si>
  <si>
    <t>21:0761:000095</t>
  </si>
  <si>
    <t>21:0219:000545:0002:0001:00</t>
  </si>
  <si>
    <t>105J  :893044:9Z:------:--</t>
  </si>
  <si>
    <t>21:0761:000096</t>
  </si>
  <si>
    <t>105J  :893058:00:------:--</t>
  </si>
  <si>
    <t>21:0761:000097</t>
  </si>
  <si>
    <t>21:0219:000601</t>
  </si>
  <si>
    <t>21:0219:000601:0001:0001:00</t>
  </si>
  <si>
    <t>105J  :893093:00:------:--</t>
  </si>
  <si>
    <t>21:0761:000098</t>
  </si>
  <si>
    <t>21:0219:000630</t>
  </si>
  <si>
    <t>21:0219:000630:0001:0001:00</t>
  </si>
  <si>
    <t>105J  :893094:00:------:--</t>
  </si>
  <si>
    <t>21:0761:000099</t>
  </si>
  <si>
    <t>21:0219:000631</t>
  </si>
  <si>
    <t>21:0219:000631:0001:0001:00</t>
  </si>
  <si>
    <t>105J  :893095:00:------:--</t>
  </si>
  <si>
    <t>21:0761:000100</t>
  </si>
  <si>
    <t>21:0219:000632</t>
  </si>
  <si>
    <t>21:0219:000632:0001:0001:00</t>
  </si>
  <si>
    <t>105J  :893100:00:------:--</t>
  </si>
  <si>
    <t>21:0761:000101</t>
  </si>
  <si>
    <t>21:0219:000637</t>
  </si>
  <si>
    <t>21:0219:000637:0001:0001:00</t>
  </si>
  <si>
    <t>105J  :893101:80:893103:10</t>
  </si>
  <si>
    <t>21:0761:000102</t>
  </si>
  <si>
    <t>21:0219:000639</t>
  </si>
  <si>
    <t>21:0219:000639:0001:0001:02</t>
  </si>
  <si>
    <t>105J  :893102:00:------:--</t>
  </si>
  <si>
    <t>21:0761:000103</t>
  </si>
  <si>
    <t>21:0219:000638</t>
  </si>
  <si>
    <t>21:0219:000638:0001:0001:00</t>
  </si>
  <si>
    <t>105J  :893103:10:------:--</t>
  </si>
  <si>
    <t>21:0761:000104</t>
  </si>
  <si>
    <t>21:0219:000639:0001:0001:01</t>
  </si>
  <si>
    <t>105J  :893104:20:893103:10</t>
  </si>
  <si>
    <t>21:0761:000105</t>
  </si>
  <si>
    <t>21:0219:000639:0002:0001:00</t>
  </si>
  <si>
    <t>105J  :893105:00:------:--</t>
  </si>
  <si>
    <t>21:0761:000106</t>
  </si>
  <si>
    <t>21:0219:000640</t>
  </si>
  <si>
    <t>21:0219:000640:0001:0001:00</t>
  </si>
  <si>
    <t>105J  :893106:00:------:--</t>
  </si>
  <si>
    <t>21:0761:000107</t>
  </si>
  <si>
    <t>21:0219:000641</t>
  </si>
  <si>
    <t>21:0219:000641:0001:0001:00</t>
  </si>
  <si>
    <t>105J  :893109:00:------:--</t>
  </si>
  <si>
    <t>21:0761:000108</t>
  </si>
  <si>
    <t>21:0219:000644</t>
  </si>
  <si>
    <t>21:0219:000644:0001:0001:00</t>
  </si>
  <si>
    <t>105J  :893111:00:------:--</t>
  </si>
  <si>
    <t>21:0761:000109</t>
  </si>
  <si>
    <t>21:0219:000646</t>
  </si>
  <si>
    <t>21:0219:000646:0001:0001:00</t>
  </si>
  <si>
    <t>105J  :893112:00:------:--</t>
  </si>
  <si>
    <t>21:0761:000110</t>
  </si>
  <si>
    <t>21:0219:000647</t>
  </si>
  <si>
    <t>21:0219:000647:0001:0001:00</t>
  </si>
  <si>
    <t>105J  :893117:00:------:--</t>
  </si>
  <si>
    <t>21:0761:000111</t>
  </si>
  <si>
    <t>21:0219:000652</t>
  </si>
  <si>
    <t>21:0219:000652:0001:0001:00</t>
  </si>
  <si>
    <t>105J  :893132:9X:------:--</t>
  </si>
  <si>
    <t>21:0761:000112</t>
  </si>
  <si>
    <t>105J  :893133:00:------:--</t>
  </si>
  <si>
    <t>21:0761:000113</t>
  </si>
  <si>
    <t>21:0219:000664</t>
  </si>
  <si>
    <t>21:0219:000664:0001:0001:00</t>
  </si>
  <si>
    <t>105J  :893142:9Z:------:--</t>
  </si>
  <si>
    <t>21:0761:000114</t>
  </si>
  <si>
    <t>105J  :893149:00:------:--</t>
  </si>
  <si>
    <t>21:0761:000115</t>
  </si>
  <si>
    <t>21:0219:000677</t>
  </si>
  <si>
    <t>21:0219:000677:0001:0001:00</t>
  </si>
  <si>
    <t>105J  :893174:00:------:--</t>
  </si>
  <si>
    <t>21:0761:000116</t>
  </si>
  <si>
    <t>21:0219:000700</t>
  </si>
  <si>
    <t>21:0219:000700:0001:0001:00</t>
  </si>
  <si>
    <t>105J  :893191:00:------:--</t>
  </si>
  <si>
    <t>21:0761:000117</t>
  </si>
  <si>
    <t>21:0219:000713</t>
  </si>
  <si>
    <t>21:0219:000713:0001:0001:00</t>
  </si>
  <si>
    <t>105J  :893196:00:------:--</t>
  </si>
  <si>
    <t>21:0761:000118</t>
  </si>
  <si>
    <t>21:0219:000718</t>
  </si>
  <si>
    <t>21:0219:000718:0001:0001:00</t>
  </si>
  <si>
    <t>105J  :893197:00:------:--</t>
  </si>
  <si>
    <t>21:0761:000119</t>
  </si>
  <si>
    <t>21:0219:000719</t>
  </si>
  <si>
    <t>21:0219:000719:0001:0001:00</t>
  </si>
  <si>
    <t>105J  :893198:00:------:--</t>
  </si>
  <si>
    <t>21:0761:000120</t>
  </si>
  <si>
    <t>21:0219:000720</t>
  </si>
  <si>
    <t>21:0219:000720:0001:0001:00</t>
  </si>
  <si>
    <t>105J  :893199:00:------:--</t>
  </si>
  <si>
    <t>21:0761:000121</t>
  </si>
  <si>
    <t>21:0219:000721</t>
  </si>
  <si>
    <t>21:0219:000721:0001:0001:00</t>
  </si>
  <si>
    <t>105J  :893200:00:------:--</t>
  </si>
  <si>
    <t>21:0761:000122</t>
  </si>
  <si>
    <t>21:0219:000722</t>
  </si>
  <si>
    <t>21:0219:000722:0001:0001:00</t>
  </si>
  <si>
    <t>105J  :893201:80:893204:10</t>
  </si>
  <si>
    <t>21:0761:000123</t>
  </si>
  <si>
    <t>21:0219:000725</t>
  </si>
  <si>
    <t>21:0219:000725:0001:0001:02</t>
  </si>
  <si>
    <t>105J  :893204:10:------:--</t>
  </si>
  <si>
    <t>21:0761:000124</t>
  </si>
  <si>
    <t>21:0219:000725:0001:0001:01</t>
  </si>
  <si>
    <t>105J  :893205:20:893204:10</t>
  </si>
  <si>
    <t>21:0761:000125</t>
  </si>
  <si>
    <t>21:0219:000725:0002:0001:00</t>
  </si>
  <si>
    <t>105J  :893206:9Z:------:--</t>
  </si>
  <si>
    <t>21:0761:000126</t>
  </si>
  <si>
    <t>105J  :893207:00:------:--</t>
  </si>
  <si>
    <t>21:0761:000127</t>
  </si>
  <si>
    <t>21:0219:000726</t>
  </si>
  <si>
    <t>21:0219:000726:0001:0001:00</t>
  </si>
  <si>
    <t>105J  :893208:00:------:--</t>
  </si>
  <si>
    <t>21:0761:000128</t>
  </si>
  <si>
    <t>21:0219:000727</t>
  </si>
  <si>
    <t>21:0219:000727:0001:0001:00</t>
  </si>
  <si>
    <t>105J  :893209:00:------:--</t>
  </si>
  <si>
    <t>21:0761:000129</t>
  </si>
  <si>
    <t>21:0219:000728</t>
  </si>
  <si>
    <t>21:0219:000728:0001:0001:00</t>
  </si>
  <si>
    <t>105J  :893214:00:------:--</t>
  </si>
  <si>
    <t>21:0761:000130</t>
  </si>
  <si>
    <t>21:0219:000733</t>
  </si>
  <si>
    <t>21:0219:000733:0001:0001:00</t>
  </si>
  <si>
    <t>105J  :893216:00:------:--</t>
  </si>
  <si>
    <t>21:0761:000131</t>
  </si>
  <si>
    <t>21:0219:000735</t>
  </si>
  <si>
    <t>21:0219:000735:0001:0001:00</t>
  </si>
  <si>
    <t>105J  :893217:00:------:--</t>
  </si>
  <si>
    <t>21:0761:000132</t>
  </si>
  <si>
    <t>21:0219:000736</t>
  </si>
  <si>
    <t>21:0219:000736:0001:0001:00</t>
  </si>
  <si>
    <t>105J  :893218:00:------:--</t>
  </si>
  <si>
    <t>21:0761:000133</t>
  </si>
  <si>
    <t>21:0219:000737</t>
  </si>
  <si>
    <t>21:0219:000737:0001:0001:00</t>
  </si>
  <si>
    <t>105J  :893220:00:------:--</t>
  </si>
  <si>
    <t>21:0761:000134</t>
  </si>
  <si>
    <t>21:0219:000739</t>
  </si>
  <si>
    <t>21:0219:000739:0001:0001:00</t>
  </si>
  <si>
    <t>105J  :893222:00:------:--</t>
  </si>
  <si>
    <t>21:0761:000135</t>
  </si>
  <si>
    <t>21:0219:000740</t>
  </si>
  <si>
    <t>21:0219:000740:0001:0001:00</t>
  </si>
  <si>
    <t>105J  :893223:00:------:--</t>
  </si>
  <si>
    <t>21:0761:000136</t>
  </si>
  <si>
    <t>21:0219:000741</t>
  </si>
  <si>
    <t>21:0219:000741:0001:0001:00</t>
  </si>
  <si>
    <t>105J  :893250:9Y:------:--</t>
  </si>
  <si>
    <t>21:0761:000137</t>
  </si>
  <si>
    <t>105J  :893280:9Z:------:--</t>
  </si>
  <si>
    <t>21:0761:000138</t>
  </si>
  <si>
    <t>105J  :893281:80:893283:10</t>
  </si>
  <si>
    <t>21:0761:000139</t>
  </si>
  <si>
    <t>21:0219:000792</t>
  </si>
  <si>
    <t>21:0219:000792:0001:0001:02</t>
  </si>
  <si>
    <t>105J  :893282:00:------:--</t>
  </si>
  <si>
    <t>21:0761:000140</t>
  </si>
  <si>
    <t>21:0219:000791</t>
  </si>
  <si>
    <t>21:0219:000791:0001:0001:00</t>
  </si>
  <si>
    <t>105J  :893283:10:------:--</t>
  </si>
  <si>
    <t>21:0761:000141</t>
  </si>
  <si>
    <t>21:0219:000792:0001:0001:01</t>
  </si>
  <si>
    <t>105J  :893284:20:893283:10</t>
  </si>
  <si>
    <t>21:0761:000142</t>
  </si>
  <si>
    <t>21:0219:000792:0002:0001:00</t>
  </si>
  <si>
    <t>105J  :893285:00:------:--</t>
  </si>
  <si>
    <t>21:0761:000143</t>
  </si>
  <si>
    <t>21:0219:000793</t>
  </si>
  <si>
    <t>21:0219:000793:0001:0001:00</t>
  </si>
  <si>
    <t>105J  :893286:00:------:--</t>
  </si>
  <si>
    <t>21:0761:000144</t>
  </si>
  <si>
    <t>21:0219:000794</t>
  </si>
  <si>
    <t>21:0219:000794:0001:0001:00</t>
  </si>
  <si>
    <t>105J  :893287:9Z:------:--</t>
  </si>
  <si>
    <t>21:0761:000145</t>
  </si>
  <si>
    <t>105J  :893288:00:------:--</t>
  </si>
  <si>
    <t>21:0761:000146</t>
  </si>
  <si>
    <t>21:0219:000795</t>
  </si>
  <si>
    <t>21:0219:000795:0001:0001:00</t>
  </si>
  <si>
    <t>105J  :893289:00:------:--</t>
  </si>
  <si>
    <t>21:0761:000147</t>
  </si>
  <si>
    <t>21:0219:000796</t>
  </si>
  <si>
    <t>21:0219:000796:0001:0001:00</t>
  </si>
  <si>
    <t>105J  :893290:00:------:--</t>
  </si>
  <si>
    <t>21:0761:000148</t>
  </si>
  <si>
    <t>21:0219:000797</t>
  </si>
  <si>
    <t>21:0219:000797:0001:0001:00</t>
  </si>
  <si>
    <t>105J  :893291:00:------:--</t>
  </si>
  <si>
    <t>21:0761:000149</t>
  </si>
  <si>
    <t>21:0219:000798</t>
  </si>
  <si>
    <t>21:0219:000798:0001:0001:00</t>
  </si>
  <si>
    <t>105J  :893292:00:------:--</t>
  </si>
  <si>
    <t>21:0761:000150</t>
  </si>
  <si>
    <t>21:0219:000799</t>
  </si>
  <si>
    <t>21:0219:000799:0001:0001:00</t>
  </si>
  <si>
    <t>105J  :893293:00:------:--</t>
  </si>
  <si>
    <t>21:0761:000151</t>
  </si>
  <si>
    <t>21:0219:000800</t>
  </si>
  <si>
    <t>21:0219:000800:0001:0001:00</t>
  </si>
  <si>
    <t>105J  :893294:00:------:--</t>
  </si>
  <si>
    <t>21:0761:000152</t>
  </si>
  <si>
    <t>21:0219:000801</t>
  </si>
  <si>
    <t>21:0219:000801:0001:0001:00</t>
  </si>
  <si>
    <t>105J  :893295:00:------:--</t>
  </si>
  <si>
    <t>21:0761:000153</t>
  </si>
  <si>
    <t>21:0219:000802</t>
  </si>
  <si>
    <t>21:0219:000802:0001:0001:00</t>
  </si>
  <si>
    <t>105J  :893296:00:------:--</t>
  </si>
  <si>
    <t>21:0761:000154</t>
  </si>
  <si>
    <t>21:0219:000803</t>
  </si>
  <si>
    <t>21:0219:000803:0001:0001:00</t>
  </si>
  <si>
    <t>105J  :893297:00:------:--</t>
  </si>
  <si>
    <t>21:0761:000155</t>
  </si>
  <si>
    <t>21:0219:000804</t>
  </si>
  <si>
    <t>21:0219:000804:0001:0001:00</t>
  </si>
  <si>
    <t>105J  :893298:00:------:--</t>
  </si>
  <si>
    <t>21:0761:000156</t>
  </si>
  <si>
    <t>21:0219:000805</t>
  </si>
  <si>
    <t>21:0219:000805:0001:0001:00</t>
  </si>
  <si>
    <t>105J  :893299:00:------:--</t>
  </si>
  <si>
    <t>21:0761:000157</t>
  </si>
  <si>
    <t>21:0219:000806</t>
  </si>
  <si>
    <t>21:0219:000806:0001:0001:00</t>
  </si>
  <si>
    <t>105J  :893300:00:------:--</t>
  </si>
  <si>
    <t>21:0761:000158</t>
  </si>
  <si>
    <t>21:0219:000807</t>
  </si>
  <si>
    <t>21:0219:000807:0001:0001:00</t>
  </si>
  <si>
    <t>105J  :893301:80:893304:10</t>
  </si>
  <si>
    <t>21:0761:000159</t>
  </si>
  <si>
    <t>21:0219:000810</t>
  </si>
  <si>
    <t>21:0219:000810:0001:0001:02</t>
  </si>
  <si>
    <t>105J  :893304:10:------:--</t>
  </si>
  <si>
    <t>21:0761:000160</t>
  </si>
  <si>
    <t>21:0219:000810:0001:0001:01</t>
  </si>
  <si>
    <t>105J  :893305:20:893304:10</t>
  </si>
  <si>
    <t>21:0761:000161</t>
  </si>
  <si>
    <t>21:0219:000810:0002:0001:00</t>
  </si>
  <si>
    <t>105J  :893330:9X:------:--</t>
  </si>
  <si>
    <t>21:0761:000162</t>
  </si>
  <si>
    <t>105J  :893335:00:------:--</t>
  </si>
  <si>
    <t>21:0761:000163</t>
  </si>
  <si>
    <t>21:0219:000836</t>
  </si>
  <si>
    <t>21:0219:000836:0001:0001:00</t>
  </si>
  <si>
    <t>105J  :893341:80:893346:10</t>
  </si>
  <si>
    <t>21:0761:000164</t>
  </si>
  <si>
    <t>21:0219:000845</t>
  </si>
  <si>
    <t>21:0219:000845:0001:0001:02</t>
  </si>
  <si>
    <t>105J  :893343:00:------:--</t>
  </si>
  <si>
    <t>21:0761:000165</t>
  </si>
  <si>
    <t>21:0219:000843</t>
  </si>
  <si>
    <t>21:0219:000843:0001:0001:00</t>
  </si>
  <si>
    <t>105J  :893344:9Y:------:--</t>
  </si>
  <si>
    <t>21:0761:000166</t>
  </si>
  <si>
    <t>105J  :893345:00:------:--</t>
  </si>
  <si>
    <t>21:0761:000167</t>
  </si>
  <si>
    <t>21:0219:000844</t>
  </si>
  <si>
    <t>21:0219:000844:0001:0001:00</t>
  </si>
  <si>
    <t>105J  :893346:10:------:--</t>
  </si>
  <si>
    <t>21:0761:000168</t>
  </si>
  <si>
    <t>21:0219:000845:0001:0001:01</t>
  </si>
  <si>
    <t>105J  :893347:20:893346:10</t>
  </si>
  <si>
    <t>21:0761:000169</t>
  </si>
  <si>
    <t>21:0219:000845:0002:0001:00</t>
  </si>
  <si>
    <t>105J  :893351:00:------:--</t>
  </si>
  <si>
    <t>21:0761:000170</t>
  </si>
  <si>
    <t>21:0219:000849</t>
  </si>
  <si>
    <t>21:0219:000849:0001:0001:00</t>
  </si>
  <si>
    <t>105J  :893355:00:------:--</t>
  </si>
  <si>
    <t>21:0761:000171</t>
  </si>
  <si>
    <t>21:0219:000853</t>
  </si>
  <si>
    <t>21:0219:000853:0001:0001:00</t>
  </si>
  <si>
    <t>105J  :893356:00:------:--</t>
  </si>
  <si>
    <t>21:0761:000172</t>
  </si>
  <si>
    <t>21:0219:000854</t>
  </si>
  <si>
    <t>21:0219:000854:0001:0001:00</t>
  </si>
  <si>
    <t>105J  :893361:80:893363:10</t>
  </si>
  <si>
    <t>21:0761:000173</t>
  </si>
  <si>
    <t>21:0219:000860</t>
  </si>
  <si>
    <t>21:0219:000860:0001:0001:02</t>
  </si>
  <si>
    <t>105J  :893362:00:------:--</t>
  </si>
  <si>
    <t>21:0761:000174</t>
  </si>
  <si>
    <t>21:0219:000859</t>
  </si>
  <si>
    <t>21:0219:000859:0001:0001:00</t>
  </si>
  <si>
    <t>105J  :893363:10:------:--</t>
  </si>
  <si>
    <t>21:0761:000175</t>
  </si>
  <si>
    <t>21:0219:000860:0001:0001:01</t>
  </si>
  <si>
    <t>105J  :893364:20:893363:10</t>
  </si>
  <si>
    <t>21:0761:000176</t>
  </si>
  <si>
    <t>21:0219:000860:0002:0001:00</t>
  </si>
  <si>
    <t>105J  :893368:00:------:--</t>
  </si>
  <si>
    <t>21:0761:000177</t>
  </si>
  <si>
    <t>21:0219:000864</t>
  </si>
  <si>
    <t>21:0219:000864:0001:0001:00</t>
  </si>
  <si>
    <t>105J  :893370:00:------:--</t>
  </si>
  <si>
    <t>21:0761:000178</t>
  </si>
  <si>
    <t>21:0219:000866</t>
  </si>
  <si>
    <t>21:0219:000866:0001:0001:00</t>
  </si>
  <si>
    <t>105J  :893373:00:------:--</t>
  </si>
  <si>
    <t>21:0761:000179</t>
  </si>
  <si>
    <t>21:0219:000868</t>
  </si>
  <si>
    <t>21:0219:000868:0001:0001:00</t>
  </si>
  <si>
    <t>105J  :893384:00:------:--</t>
  </si>
  <si>
    <t>21:0761:000180</t>
  </si>
  <si>
    <t>21:0219:000877</t>
  </si>
  <si>
    <t>21:0219:000877:0001:0001:00</t>
  </si>
  <si>
    <t>105J  :893387:00:------:--</t>
  </si>
  <si>
    <t>21:0761:000181</t>
  </si>
  <si>
    <t>21:0219:000880</t>
  </si>
  <si>
    <t>21:0219:000880:0001:0001:00</t>
  </si>
  <si>
    <t>105K  :891001:80:891007:10</t>
  </si>
  <si>
    <t>21:0765:000001</t>
  </si>
  <si>
    <t>21:0220:000005</t>
  </si>
  <si>
    <t>21:0220:000005:0001:0001:02</t>
  </si>
  <si>
    <t>105K  :891003:9X:------:--</t>
  </si>
  <si>
    <t>21:0765:000002</t>
  </si>
  <si>
    <t>105K  :891006:00:------:--</t>
  </si>
  <si>
    <t>21:0765:000003</t>
  </si>
  <si>
    <t>21:0220:000004</t>
  </si>
  <si>
    <t>21:0220:000004:0001:0001:00</t>
  </si>
  <si>
    <t>105K  :891007:10:------:--</t>
  </si>
  <si>
    <t>21:0765:000004</t>
  </si>
  <si>
    <t>21:0220:000005:0001:0001:01</t>
  </si>
  <si>
    <t>105K  :891008:20:891007:10</t>
  </si>
  <si>
    <t>21:0765:000005</t>
  </si>
  <si>
    <t>21:0220:000005:0002:0001:00</t>
  </si>
  <si>
    <t>105K  :891011:00:------:--</t>
  </si>
  <si>
    <t>21:0765:000006</t>
  </si>
  <si>
    <t>21:0220:000008</t>
  </si>
  <si>
    <t>21:0220:000008:0001:0001:00</t>
  </si>
  <si>
    <t>105K  :891029:00:------:--</t>
  </si>
  <si>
    <t>21:0765:000007</t>
  </si>
  <si>
    <t>21:0220:000023</t>
  </si>
  <si>
    <t>21:0220:000023:0001:0001:00</t>
  </si>
  <si>
    <t>105K  :891030:00:------:--</t>
  </si>
  <si>
    <t>21:0765:000008</t>
  </si>
  <si>
    <t>21:0220:000024</t>
  </si>
  <si>
    <t>21:0220:000024:0001:0001:00</t>
  </si>
  <si>
    <t>105K  :891032:00:------:--</t>
  </si>
  <si>
    <t>21:0765:000009</t>
  </si>
  <si>
    <t>21:0220:000026</t>
  </si>
  <si>
    <t>21:0220:000026:0001:0001:00</t>
  </si>
  <si>
    <t>105K  :891033:00:------:--</t>
  </si>
  <si>
    <t>21:0765:000010</t>
  </si>
  <si>
    <t>21:0220:000027</t>
  </si>
  <si>
    <t>21:0220:000027:0001:0001:00</t>
  </si>
  <si>
    <t>105K  :891042:9Y:------:--</t>
  </si>
  <si>
    <t>21:0765:000011</t>
  </si>
  <si>
    <t>105K  :891078:9Z:------:--</t>
  </si>
  <si>
    <t>21:0765:000012</t>
  </si>
  <si>
    <t>105K  :891079:00:------:--</t>
  </si>
  <si>
    <t>21:0765:000013</t>
  </si>
  <si>
    <t>21:0220:000067</t>
  </si>
  <si>
    <t>21:0220:000067:0001:0001:00</t>
  </si>
  <si>
    <t>105K  :891080:00:------:--</t>
  </si>
  <si>
    <t>21:0765:000014</t>
  </si>
  <si>
    <t>21:0220:000068</t>
  </si>
  <si>
    <t>21:0220:000068:0001:0001:00</t>
  </si>
  <si>
    <t>105K  :891098:9X:------:--</t>
  </si>
  <si>
    <t>21:0765:000015</t>
  </si>
  <si>
    <t>105K  :891153:9Z:------:--</t>
  </si>
  <si>
    <t>21:0765:000016</t>
  </si>
  <si>
    <t>105K  :891167:9Y:------:--</t>
  </si>
  <si>
    <t>21:0765:000017</t>
  </si>
  <si>
    <t>105K  :891172:00:------:--</t>
  </si>
  <si>
    <t>21:0765:000018</t>
  </si>
  <si>
    <t>21:0220:000144</t>
  </si>
  <si>
    <t>21:0220:000144:0001:0001:00</t>
  </si>
  <si>
    <t>105K  :893003:00:------:--</t>
  </si>
  <si>
    <t>21:0765:000019</t>
  </si>
  <si>
    <t>21:0220:000148</t>
  </si>
  <si>
    <t>21:0220:000148:0001:0001:00</t>
  </si>
  <si>
    <t>105K  :893007:00:------:--</t>
  </si>
  <si>
    <t>21:0765:000020</t>
  </si>
  <si>
    <t>21:0220:000151</t>
  </si>
  <si>
    <t>21:0220:000151:0001:0001:00</t>
  </si>
  <si>
    <t>105K  :893015:00:------:--</t>
  </si>
  <si>
    <t>21:0765:000021</t>
  </si>
  <si>
    <t>21:0220:000159</t>
  </si>
  <si>
    <t>21:0220:000159:0001:0001:00</t>
  </si>
  <si>
    <t>105K  :893016:9Y:------:--</t>
  </si>
  <si>
    <t>21:0765:000022</t>
  </si>
  <si>
    <t>105K  :893022:00:------:--</t>
  </si>
  <si>
    <t>21:0765:000023</t>
  </si>
  <si>
    <t>21:0220:000164</t>
  </si>
  <si>
    <t>21:0220:000164:0001:0001:00</t>
  </si>
  <si>
    <t>105K  :893035:00:------:--</t>
  </si>
  <si>
    <t>21:0765:000024</t>
  </si>
  <si>
    <t>21:0220:000175</t>
  </si>
  <si>
    <t>21:0220:000175:0001:0001:00</t>
  </si>
  <si>
    <t>105K  :893036:00:------:--</t>
  </si>
  <si>
    <t>21:0765:000025</t>
  </si>
  <si>
    <t>21:0220:000176</t>
  </si>
  <si>
    <t>21:0220:000176:0001:0001:00</t>
  </si>
  <si>
    <t>105K  :893037:00:------:--</t>
  </si>
  <si>
    <t>21:0765:000026</t>
  </si>
  <si>
    <t>21:0220:000177</t>
  </si>
  <si>
    <t>21:0220:000177:0001:0001:00</t>
  </si>
  <si>
    <t>105K  :893049:00:------:--</t>
  </si>
  <si>
    <t>21:0765:000027</t>
  </si>
  <si>
    <t>21:0220:000187</t>
  </si>
  <si>
    <t>21:0220:000187:0001:0001:00</t>
  </si>
  <si>
    <t>105K  :893056:00:------:--</t>
  </si>
  <si>
    <t>21:0765:000028</t>
  </si>
  <si>
    <t>21:0220:000193</t>
  </si>
  <si>
    <t>21:0220:000193:0001:0001:00</t>
  </si>
  <si>
    <t>105K  :893059:00:------:--</t>
  </si>
  <si>
    <t>21:0765:000029</t>
  </si>
  <si>
    <t>21:0220:000196</t>
  </si>
  <si>
    <t>21:0220:000196:0001:0001:00</t>
  </si>
  <si>
    <t>105K  :893060:00:------:--</t>
  </si>
  <si>
    <t>21:0765:000030</t>
  </si>
  <si>
    <t>21:0220:000197</t>
  </si>
  <si>
    <t>21:0220:000197:0001:0001:00</t>
  </si>
  <si>
    <t>105K  :893070:9Z:------:--</t>
  </si>
  <si>
    <t>21:0765:000031</t>
  </si>
  <si>
    <t>105K  :893075:00:------:--</t>
  </si>
  <si>
    <t>21:0765:000032</t>
  </si>
  <si>
    <t>21:0220:000209</t>
  </si>
  <si>
    <t>21:0220:000209:0001:0001:00</t>
  </si>
  <si>
    <t>105K  :893077:00:------:--</t>
  </si>
  <si>
    <t>21:0765:000033</t>
  </si>
  <si>
    <t>21:0220:000211</t>
  </si>
  <si>
    <t>21:0220:000211:0001:0001:00</t>
  </si>
  <si>
    <t>105K  :893082:00:------:--</t>
  </si>
  <si>
    <t>21:0765:000034</t>
  </si>
  <si>
    <t>21:0220:000215</t>
  </si>
  <si>
    <t>21:0220:000215:0001:0001:00</t>
  </si>
  <si>
    <t>105K  :893087:9Z:------:--</t>
  </si>
  <si>
    <t>21:0765:000035</t>
  </si>
  <si>
    <t>105K  :893117:00:------:--</t>
  </si>
  <si>
    <t>21:0765:000036</t>
  </si>
  <si>
    <t>21:0220:000245</t>
  </si>
  <si>
    <t>21:0220:000245:0001:0001:00</t>
  </si>
  <si>
    <t>105K  :893125:00:------:--</t>
  </si>
  <si>
    <t>21:0765:000037</t>
  </si>
  <si>
    <t>21:0220:000252</t>
  </si>
  <si>
    <t>21:0220:000252:0001:0001:00</t>
  </si>
  <si>
    <t>105K  :893128:00:------:--</t>
  </si>
  <si>
    <t>21:0765:000038</t>
  </si>
  <si>
    <t>21:0220:000254</t>
  </si>
  <si>
    <t>21:0220:000254:0001:0001:00</t>
  </si>
  <si>
    <t>105K  :893152:00:------:--</t>
  </si>
  <si>
    <t>21:0765:000039</t>
  </si>
  <si>
    <t>21:0220:000275</t>
  </si>
  <si>
    <t>21:0220:000275:0001:0001:00</t>
  </si>
  <si>
    <t>105K  :893156:00:------:--</t>
  </si>
  <si>
    <t>21:0765:000040</t>
  </si>
  <si>
    <t>21:0220:000279</t>
  </si>
  <si>
    <t>21:0220:000279:0001:0001:00</t>
  </si>
  <si>
    <t>105K  :893158:9X:------:--</t>
  </si>
  <si>
    <t>21:0765:000041</t>
  </si>
  <si>
    <t>105K  :893185:00:------:--</t>
  </si>
  <si>
    <t>21:0765:000042</t>
  </si>
  <si>
    <t>21:0220:000302</t>
  </si>
  <si>
    <t>21:0220:000302:0001:0001:00</t>
  </si>
  <si>
    <t>105K  :893186:9X:------:--</t>
  </si>
  <si>
    <t>21:0765:000043</t>
  </si>
  <si>
    <t>105K  :893195:00:------:--</t>
  </si>
  <si>
    <t>21:0765:000044</t>
  </si>
  <si>
    <t>21:0220:000311</t>
  </si>
  <si>
    <t>21:0220:000311:0001:0001:00</t>
  </si>
  <si>
    <t>105K  :893201:80:893202:10</t>
  </si>
  <si>
    <t>21:0765:000045</t>
  </si>
  <si>
    <t>21:0220:000317</t>
  </si>
  <si>
    <t>21:0220:000317:0001:0001:02</t>
  </si>
  <si>
    <t>105K  :893202:10:------:--</t>
  </si>
  <si>
    <t>21:0765:000046</t>
  </si>
  <si>
    <t>21:0220:000317:0001:0001:01</t>
  </si>
  <si>
    <t>105K  :893203:20:893202:10</t>
  </si>
  <si>
    <t>21:0765:000047</t>
  </si>
  <si>
    <t>21:0220:000317:0002:0001:00</t>
  </si>
  <si>
    <t>105K  :893204:00:------:--</t>
  </si>
  <si>
    <t>21:0765:000048</t>
  </si>
  <si>
    <t>21:0220:000318</t>
  </si>
  <si>
    <t>21:0220:000318:0001:0001:00</t>
  </si>
  <si>
    <t>105K  :893205:00:------:--</t>
  </si>
  <si>
    <t>21:0765:000049</t>
  </si>
  <si>
    <t>21:0220:000319</t>
  </si>
  <si>
    <t>21:0220:000319:0001:0001:00</t>
  </si>
  <si>
    <t>105K  :893206:00:------:--</t>
  </si>
  <si>
    <t>21:0765:000050</t>
  </si>
  <si>
    <t>21:0220:000320</t>
  </si>
  <si>
    <t>21:0220:000320:0001:0001:00</t>
  </si>
  <si>
    <t>105K  :893207:00:------:--</t>
  </si>
  <si>
    <t>21:0765:000051</t>
  </si>
  <si>
    <t>21:0220:000321</t>
  </si>
  <si>
    <t>21:0220:000321:0001:0001:00</t>
  </si>
  <si>
    <t>105K  :893208:00:------:--</t>
  </si>
  <si>
    <t>21:0765:000052</t>
  </si>
  <si>
    <t>21:0220:000322</t>
  </si>
  <si>
    <t>21:0220:000322:0001:0001:00</t>
  </si>
  <si>
    <t>105K  :893209:00:------:--</t>
  </si>
  <si>
    <t>21:0765:000053</t>
  </si>
  <si>
    <t>21:0220:000323</t>
  </si>
  <si>
    <t>21:0220:000323:0001:0001:00</t>
  </si>
  <si>
    <t>105K  :893210:00:------:--</t>
  </si>
  <si>
    <t>21:0765:000054</t>
  </si>
  <si>
    <t>21:0220:000324</t>
  </si>
  <si>
    <t>21:0220:000324:0001:0001:00</t>
  </si>
  <si>
    <t>105K  :893211:00:------:--</t>
  </si>
  <si>
    <t>21:0765:000055</t>
  </si>
  <si>
    <t>21:0220:000325</t>
  </si>
  <si>
    <t>21:0220:000325:0001:0001:00</t>
  </si>
  <si>
    <t>105K  :893213:00:------:--</t>
  </si>
  <si>
    <t>21:0765:000056</t>
  </si>
  <si>
    <t>21:0220:000327</t>
  </si>
  <si>
    <t>21:0220:000327:0001:0001:00</t>
  </si>
  <si>
    <t>105K  :893214:00:------:--</t>
  </si>
  <si>
    <t>21:0765:000057</t>
  </si>
  <si>
    <t>21:0220:000328</t>
  </si>
  <si>
    <t>21:0220:000328:0001:0001:00</t>
  </si>
  <si>
    <t>105K  :893215:00:------:--</t>
  </si>
  <si>
    <t>21:0765:000058</t>
  </si>
  <si>
    <t>21:0220:000329</t>
  </si>
  <si>
    <t>21:0220:000329:0001:0001:00</t>
  </si>
  <si>
    <t>105K  :893216:00:------:--</t>
  </si>
  <si>
    <t>21:0765:000059</t>
  </si>
  <si>
    <t>21:0220:000330</t>
  </si>
  <si>
    <t>21:0220:000330:0001:0001:00</t>
  </si>
  <si>
    <t>105K  :893217:00:------:--</t>
  </si>
  <si>
    <t>21:0765:000060</t>
  </si>
  <si>
    <t>21:0220:000331</t>
  </si>
  <si>
    <t>21:0220:000331:0001:0001:00</t>
  </si>
  <si>
    <t>105K  :893218:00:------:--</t>
  </si>
  <si>
    <t>21:0765:000061</t>
  </si>
  <si>
    <t>21:0220:000332</t>
  </si>
  <si>
    <t>21:0220:000332:0001:0001:00</t>
  </si>
  <si>
    <t>105K  :893220:00:------:--</t>
  </si>
  <si>
    <t>21:0765:000062</t>
  </si>
  <si>
    <t>21:0220:000333</t>
  </si>
  <si>
    <t>21:0220:000333:0001:0001:00</t>
  </si>
  <si>
    <t>105K  :893223:00:------:--</t>
  </si>
  <si>
    <t>21:0765:000063</t>
  </si>
  <si>
    <t>21:0220:000335</t>
  </si>
  <si>
    <t>21:0220:000335:0001:0001:00</t>
  </si>
  <si>
    <t>105K  :893231:00:------:--</t>
  </si>
  <si>
    <t>21:0765:000064</t>
  </si>
  <si>
    <t>21:0220:000342</t>
  </si>
  <si>
    <t>21:0220:000342:0001:0001:00</t>
  </si>
  <si>
    <t>105K  :893232:00:------:--</t>
  </si>
  <si>
    <t>21:0765:000065</t>
  </si>
  <si>
    <t>21:0220:000343</t>
  </si>
  <si>
    <t>21:0220:000343:0001:0001:00</t>
  </si>
  <si>
    <t>105K  :893236:00:------:--</t>
  </si>
  <si>
    <t>21:0765:000066</t>
  </si>
  <si>
    <t>21:0220:000346</t>
  </si>
  <si>
    <t>21:0220:000346:0001:0001:00</t>
  </si>
  <si>
    <t>105K  :893237:00:------:--</t>
  </si>
  <si>
    <t>21:0765:000067</t>
  </si>
  <si>
    <t>21:0220:000347</t>
  </si>
  <si>
    <t>21:0220:000347:0001:0001:00</t>
  </si>
  <si>
    <t>105K  :893239:00:------:--</t>
  </si>
  <si>
    <t>21:0765:000068</t>
  </si>
  <si>
    <t>21:0220:000349</t>
  </si>
  <si>
    <t>21:0220:000349:0001:0001:00</t>
  </si>
  <si>
    <t>105K  :893255:00:------:--</t>
  </si>
  <si>
    <t>21:0765:000069</t>
  </si>
  <si>
    <t>21:0220:000362</t>
  </si>
  <si>
    <t>21:0220:000362:0001:0001:00</t>
  </si>
  <si>
    <t>105K  :893261:80:893269:10</t>
  </si>
  <si>
    <t>21:0765:000070</t>
  </si>
  <si>
    <t>21:0220:000375</t>
  </si>
  <si>
    <t>21:0220:000375:0001:0001:02</t>
  </si>
  <si>
    <t>105K  :893262:00:------:--</t>
  </si>
  <si>
    <t>21:0765:000071</t>
  </si>
  <si>
    <t>21:0220:000368</t>
  </si>
  <si>
    <t>21:0220:000368:0001:0001:00</t>
  </si>
  <si>
    <t>105K  :893263:00:------:--</t>
  </si>
  <si>
    <t>21:0765:000072</t>
  </si>
  <si>
    <t>21:0220:000369</t>
  </si>
  <si>
    <t>21:0220:000369:0001:0001:00</t>
  </si>
  <si>
    <t>105K  :893264:00:------:--</t>
  </si>
  <si>
    <t>21:0765:000073</t>
  </si>
  <si>
    <t>21:0220:000370</t>
  </si>
  <si>
    <t>21:0220:000370:0001:0001:00</t>
  </si>
  <si>
    <t>105K  :893265:00:------:--</t>
  </si>
  <si>
    <t>21:0765:000074</t>
  </si>
  <si>
    <t>21:0220:000371</t>
  </si>
  <si>
    <t>21:0220:000371:0001:0001:00</t>
  </si>
  <si>
    <t>105K  :893266:00:------:--</t>
  </si>
  <si>
    <t>21:0765:000075</t>
  </si>
  <si>
    <t>21:0220:000372</t>
  </si>
  <si>
    <t>21:0220:000372:0001:0001:00</t>
  </si>
  <si>
    <t>105K  :893267:00:------:--</t>
  </si>
  <si>
    <t>21:0765:000076</t>
  </si>
  <si>
    <t>21:0220:000373</t>
  </si>
  <si>
    <t>21:0220:000373:0001:0001:00</t>
  </si>
  <si>
    <t>105K  :893268:00:------:--</t>
  </si>
  <si>
    <t>21:0765:000077</t>
  </si>
  <si>
    <t>21:0220:000374</t>
  </si>
  <si>
    <t>21:0220:000374:0001:0001:00</t>
  </si>
  <si>
    <t>105K  :893269:10:------:--</t>
  </si>
  <si>
    <t>21:0765:000078</t>
  </si>
  <si>
    <t>21:0220:000375:0001:0001:01</t>
  </si>
  <si>
    <t>105K  :893270:20:893269:10</t>
  </si>
  <si>
    <t>21:0765:000079</t>
  </si>
  <si>
    <t>21:0220:000375:0002:0001:00</t>
  </si>
  <si>
    <t>105K  :893271:00:------:--</t>
  </si>
  <si>
    <t>21:0765:000080</t>
  </si>
  <si>
    <t>21:0220:000376</t>
  </si>
  <si>
    <t>21:0220:000376:0001:0001:00</t>
  </si>
  <si>
    <t>105K  :893272:00:------:--</t>
  </si>
  <si>
    <t>21:0765:000081</t>
  </si>
  <si>
    <t>21:0220:000377</t>
  </si>
  <si>
    <t>21:0220:000377:0001:0001:00</t>
  </si>
  <si>
    <t>105K  :893273:00:------:--</t>
  </si>
  <si>
    <t>21:0765:000082</t>
  </si>
  <si>
    <t>21:0220:000378</t>
  </si>
  <si>
    <t>21:0220:000378:0001:0001:00</t>
  </si>
  <si>
    <t>105K  :893274:00:------:--</t>
  </si>
  <si>
    <t>21:0765:000083</t>
  </si>
  <si>
    <t>21:0220:000379</t>
  </si>
  <si>
    <t>21:0220:000379:0001:0001:00</t>
  </si>
  <si>
    <t>105K  :893275:00:------:--</t>
  </si>
  <si>
    <t>21:0765:000084</t>
  </si>
  <si>
    <t>21:0220:000380</t>
  </si>
  <si>
    <t>21:0220:000380:0001:0001:00</t>
  </si>
  <si>
    <t>105K  :893276:00:------:--</t>
  </si>
  <si>
    <t>21:0765:000085</t>
  </si>
  <si>
    <t>21:0220:000381</t>
  </si>
  <si>
    <t>21:0220:000381:0001:0001:00</t>
  </si>
  <si>
    <t>105K  :893277:00:------:--</t>
  </si>
  <si>
    <t>21:0765:000086</t>
  </si>
  <si>
    <t>21:0220:000382</t>
  </si>
  <si>
    <t>21:0220:000382:0001:0001:00</t>
  </si>
  <si>
    <t>105K  :893278:9Z:------:--</t>
  </si>
  <si>
    <t>21:0765:000087</t>
  </si>
  <si>
    <t>105K  :893279:00:------:--</t>
  </si>
  <si>
    <t>21:0765:000088</t>
  </si>
  <si>
    <t>21:0220:000383</t>
  </si>
  <si>
    <t>21:0220:000383:0001:0001:00</t>
  </si>
  <si>
    <t>105K  :893280:00:------:--</t>
  </si>
  <si>
    <t>21:0765:000089</t>
  </si>
  <si>
    <t>21:0220:000384</t>
  </si>
  <si>
    <t>21:0220:000384:0001:0001:00</t>
  </si>
  <si>
    <t>105K  :893281:80:893282:10</t>
  </si>
  <si>
    <t>21:0765:000090</t>
  </si>
  <si>
    <t>21:0220:000385</t>
  </si>
  <si>
    <t>21:0220:000385:0001:0001:02</t>
  </si>
  <si>
    <t>105K  :893282:10:------:--</t>
  </si>
  <si>
    <t>21:0765:000091</t>
  </si>
  <si>
    <t>21:0220:000385:0001:0001:01</t>
  </si>
  <si>
    <t>105K  :893283:20:893282:10</t>
  </si>
  <si>
    <t>21:0765:000092</t>
  </si>
  <si>
    <t>21:0220:000385:0002:0001:00</t>
  </si>
  <si>
    <t>105K  :893288:00:------:--</t>
  </si>
  <si>
    <t>21:0765:000093</t>
  </si>
  <si>
    <t>21:0220:000390</t>
  </si>
  <si>
    <t>21:0220:000390:0001:0001:00</t>
  </si>
  <si>
    <t>105K  :893315:00:------:--</t>
  </si>
  <si>
    <t>21:0765:000094</t>
  </si>
  <si>
    <t>21:0220:000413</t>
  </si>
  <si>
    <t>21:0220:000413:0001:0001:00</t>
  </si>
  <si>
    <t>105K  :893321:80:893326:10</t>
  </si>
  <si>
    <t>21:0765:000095</t>
  </si>
  <si>
    <t>21:0220:000423</t>
  </si>
  <si>
    <t>21:0220:000423:0001:0001:02</t>
  </si>
  <si>
    <t>105K  :893322:00:------:--</t>
  </si>
  <si>
    <t>21:0765:000096</t>
  </si>
  <si>
    <t>21:0220:000419</t>
  </si>
  <si>
    <t>21:0220:000419:0001:0001:00</t>
  </si>
  <si>
    <t>105K  :893323:00:------:--</t>
  </si>
  <si>
    <t>21:0765:000097</t>
  </si>
  <si>
    <t>21:0220:000420</t>
  </si>
  <si>
    <t>21:0220:000420:0001:0001:00</t>
  </si>
  <si>
    <t>105K  :893326:10:------:--</t>
  </si>
  <si>
    <t>21:0765:000098</t>
  </si>
  <si>
    <t>21:0220:000423:0001:0001:01</t>
  </si>
  <si>
    <t>105K  :893327:20:893326:10</t>
  </si>
  <si>
    <t>21:0765:000099</t>
  </si>
  <si>
    <t>21:0220:000423:0002:0001:00</t>
  </si>
  <si>
    <t>105K  :893328:00:------:--</t>
  </si>
  <si>
    <t>21:0765:000100</t>
  </si>
  <si>
    <t>21:0220:000424</t>
  </si>
  <si>
    <t>21:0220:000424:0001:0001:00</t>
  </si>
  <si>
    <t>105K  :893335:9Y:------:--</t>
  </si>
  <si>
    <t>21:0765:000101</t>
  </si>
  <si>
    <t>105K  :893355:00:------:--</t>
  </si>
  <si>
    <t>21:0765:000102</t>
  </si>
  <si>
    <t>21:0220:000447</t>
  </si>
  <si>
    <t>21:0220:000447:0001:0001:00</t>
  </si>
  <si>
    <t>105K  :893366:00:------:--</t>
  </si>
  <si>
    <t>21:0765:000103</t>
  </si>
  <si>
    <t>21:0220:000456</t>
  </si>
  <si>
    <t>21:0220:000456:0001:0001:00</t>
  </si>
  <si>
    <t>105K  :893378:00:------:--</t>
  </si>
  <si>
    <t>21:0765:000104</t>
  </si>
  <si>
    <t>21:0220:000467</t>
  </si>
  <si>
    <t>21:0220:000467:0001:0001:00</t>
  </si>
  <si>
    <t>106D  :761005:10:------:--</t>
  </si>
  <si>
    <t>21:0769:000001</t>
  </si>
  <si>
    <t>21:0114:000003</t>
  </si>
  <si>
    <t>21:0114:000003:0001:0001:00</t>
  </si>
  <si>
    <t>106D  :761006:20:761005:10</t>
  </si>
  <si>
    <t>21:0769:000002</t>
  </si>
  <si>
    <t>21:0114:000003:0002:0001:00</t>
  </si>
  <si>
    <t>106D  :761020:00:------:--</t>
  </si>
  <si>
    <t>21:0769:000003</t>
  </si>
  <si>
    <t>21:0114:000017</t>
  </si>
  <si>
    <t>21:0114:000017:0001:0001:00</t>
  </si>
  <si>
    <t>106D  :761025:00:------:--</t>
  </si>
  <si>
    <t>21:0769:000004</t>
  </si>
  <si>
    <t>21:0114:000020</t>
  </si>
  <si>
    <t>21:0114:000020:0001:0001:00</t>
  </si>
  <si>
    <t>106D  :761029:00:------:--</t>
  </si>
  <si>
    <t>21:0769:000005</t>
  </si>
  <si>
    <t>21:0114:000024</t>
  </si>
  <si>
    <t>21:0114:000024:0001:0001:00</t>
  </si>
  <si>
    <t>106D  :761040:00:------:--</t>
  </si>
  <si>
    <t>21:0769:000006</t>
  </si>
  <si>
    <t>21:0114:000034</t>
  </si>
  <si>
    <t>21:0114:000034:0001:0001:00</t>
  </si>
  <si>
    <t>106D  :761063:00:------:--</t>
  </si>
  <si>
    <t>21:0769:000007</t>
  </si>
  <si>
    <t>21:0114:000053</t>
  </si>
  <si>
    <t>21:0114:000053:0001:0001:00</t>
  </si>
  <si>
    <t>106D  :761213:92:------:--</t>
  </si>
  <si>
    <t>21:0769:000008</t>
  </si>
  <si>
    <t>106E  :761013:10:------:--</t>
  </si>
  <si>
    <t>21:0769:000009</t>
  </si>
  <si>
    <t>21:0114:000208</t>
  </si>
  <si>
    <t>21:0114:000208:0001:0001:00</t>
  </si>
  <si>
    <t>106E  :761014:20:761013:10</t>
  </si>
  <si>
    <t>21:0769:000010</t>
  </si>
  <si>
    <t>21:0114:000208:0002:0001:00</t>
  </si>
  <si>
    <t>106E  :761034:00:------:--</t>
  </si>
  <si>
    <t>21:0769:000011</t>
  </si>
  <si>
    <t>21:0114:000225</t>
  </si>
  <si>
    <t>21:0114:000225:0001:0001:00</t>
  </si>
  <si>
    <t>106E  :761098:00:------:--</t>
  </si>
  <si>
    <t>21:0769:000012</t>
  </si>
  <si>
    <t>21:0114:000280</t>
  </si>
  <si>
    <t>21:0114:000280:0001:0001:00</t>
  </si>
  <si>
    <t>106E  :761104:00:------:--</t>
  </si>
  <si>
    <t>21:0769:000013</t>
  </si>
  <si>
    <t>21:0114:000284</t>
  </si>
  <si>
    <t>21:0114:000284:0001:0001:00</t>
  </si>
  <si>
    <t>106E  :761132:00:------:--</t>
  </si>
  <si>
    <t>21:0769:000014</t>
  </si>
  <si>
    <t>21:0114:000307</t>
  </si>
  <si>
    <t>21:0114:000307:0001:0001:00</t>
  </si>
  <si>
    <t>106E  :761163:00:------:--</t>
  </si>
  <si>
    <t>21:0769:000015</t>
  </si>
  <si>
    <t>21:0114:000334</t>
  </si>
  <si>
    <t>21:0114:000334:0001:0001:00</t>
  </si>
  <si>
    <t>106E  :761191:00:------:--</t>
  </si>
  <si>
    <t>21:0769:000016</t>
  </si>
  <si>
    <t>21:0114:000358</t>
  </si>
  <si>
    <t>21:0114:000358:0001:0001:00</t>
  </si>
  <si>
    <t>106E  :761217:00:------:--</t>
  </si>
  <si>
    <t>21:0769:000017</t>
  </si>
  <si>
    <t>21:0114:000380</t>
  </si>
  <si>
    <t>21:0114:000380:0001:0001:00</t>
  </si>
  <si>
    <t>106E  :761246:00:------:--</t>
  </si>
  <si>
    <t>21:0769:000018</t>
  </si>
  <si>
    <t>21:0114:000405</t>
  </si>
  <si>
    <t>21:0114:000405:0001:0001:00</t>
  </si>
  <si>
    <t>106E  :761249:10:------:--</t>
  </si>
  <si>
    <t>21:0769:000019</t>
  </si>
  <si>
    <t>21:0114:000407</t>
  </si>
  <si>
    <t>21:0114:000407:0001:0001:00</t>
  </si>
  <si>
    <t>106E  :761250:20:761249:10</t>
  </si>
  <si>
    <t>21:0769:000020</t>
  </si>
  <si>
    <t>21:0114:000407:0002:0001:00</t>
  </si>
  <si>
    <t>106E  :761274:10:------:--</t>
  </si>
  <si>
    <t>21:0769:000021</t>
  </si>
  <si>
    <t>21:0114:000429</t>
  </si>
  <si>
    <t>21:0114:000429:0001:0001:00</t>
  </si>
  <si>
    <t>106E  :761275:20:761274:10</t>
  </si>
  <si>
    <t>21:0769:000022</t>
  </si>
  <si>
    <t>21:0114:000429:0002:0001:00</t>
  </si>
  <si>
    <t>106E  :761278:00:------:--</t>
  </si>
  <si>
    <t>21:0769:000023</t>
  </si>
  <si>
    <t>21:0114:000432</t>
  </si>
  <si>
    <t>21:0114:000432:0001:0001:00</t>
  </si>
  <si>
    <t>106E  :761289:00:------:--</t>
  </si>
  <si>
    <t>21:0769:000024</t>
  </si>
  <si>
    <t>21:0114:000440</t>
  </si>
  <si>
    <t>21:0114:000440:0001:0001:00</t>
  </si>
  <si>
    <t>106E  :761314:00:------:--</t>
  </si>
  <si>
    <t>21:0769:000025</t>
  </si>
  <si>
    <t>21:0114:000462</t>
  </si>
  <si>
    <t>21:0114:000462:0001:0001:00</t>
  </si>
  <si>
    <t>106E  :761331:00:------:--</t>
  </si>
  <si>
    <t>21:0769:000026</t>
  </si>
  <si>
    <t>21:0114:000477</t>
  </si>
  <si>
    <t>21:0114:000477:0001:0001:00</t>
  </si>
  <si>
    <t>106E  :761354:00:------:--</t>
  </si>
  <si>
    <t>21:0769:000027</t>
  </si>
  <si>
    <t>21:0114:000497</t>
  </si>
  <si>
    <t>21:0114:000497:0001:0001:00</t>
  </si>
  <si>
    <t>106E  :761387:00:------:--</t>
  </si>
  <si>
    <t>21:0769:000028</t>
  </si>
  <si>
    <t>21:0114:000523</t>
  </si>
  <si>
    <t>21:0114:000523:0001:0001:00</t>
  </si>
  <si>
    <t>106E  :761409:00:------:--</t>
  </si>
  <si>
    <t>21:0769:000029</t>
  </si>
  <si>
    <t>21:0114:000543</t>
  </si>
  <si>
    <t>21:0114:000543:0001:0001:00</t>
  </si>
  <si>
    <t>106E  :761416:00:------:--</t>
  </si>
  <si>
    <t>21:0769:000030</t>
  </si>
  <si>
    <t>21:0114:000549</t>
  </si>
  <si>
    <t>21:0114:000549:0001:0001:00</t>
  </si>
  <si>
    <t>106E  :763016:00:------:--</t>
  </si>
  <si>
    <t>21:0769:000031</t>
  </si>
  <si>
    <t>21:0114:000554</t>
  </si>
  <si>
    <t>21:0114:000554:0001:0001:00</t>
  </si>
  <si>
    <t>106E  :763019:00:------:--</t>
  </si>
  <si>
    <t>21:0769:000032</t>
  </si>
  <si>
    <t>21:0114:000555</t>
  </si>
  <si>
    <t>21:0114:000555:0001:0001:00</t>
  </si>
  <si>
    <t>106C  :775010:00:------:--</t>
  </si>
  <si>
    <t>21:0771:000001</t>
  </si>
  <si>
    <t>21:0127:000008</t>
  </si>
  <si>
    <t>21:0127:000008:0001:0001:00</t>
  </si>
  <si>
    <t>106C  :775082:00:------:--</t>
  </si>
  <si>
    <t>21:0771:000002</t>
  </si>
  <si>
    <t>21:0127:000070</t>
  </si>
  <si>
    <t>21:0127:000070:0001:0001:00</t>
  </si>
  <si>
    <t>106C  :775084:00:------:--</t>
  </si>
  <si>
    <t>21:0771:000003</t>
  </si>
  <si>
    <t>21:0127:000072</t>
  </si>
  <si>
    <t>21:0127:000072:0001:0001:00</t>
  </si>
  <si>
    <t>106C  :775085:00:------:--</t>
  </si>
  <si>
    <t>21:0771:000004</t>
  </si>
  <si>
    <t>21:0127:000073</t>
  </si>
  <si>
    <t>21:0127:000073:0001:0001:00</t>
  </si>
  <si>
    <t>106C  :775118:00:------:--</t>
  </si>
  <si>
    <t>21:0771:000005</t>
  </si>
  <si>
    <t>21:0127:000101</t>
  </si>
  <si>
    <t>21:0127:000101:0001:0001:00</t>
  </si>
  <si>
    <t>106C  :775262:00:------:--</t>
  </si>
  <si>
    <t>21:0771:000006</t>
  </si>
  <si>
    <t>21:0127:000223</t>
  </si>
  <si>
    <t>21:0127:000223:0001:0001:00</t>
  </si>
  <si>
    <t>106C  :775270:00:------:--</t>
  </si>
  <si>
    <t>21:0771:000007</t>
  </si>
  <si>
    <t>21:0127:000231</t>
  </si>
  <si>
    <t>21:0127:000231:0001:0001:00</t>
  </si>
  <si>
    <t>106C  :775273:00:------:--</t>
  </si>
  <si>
    <t>21:0771:000008</t>
  </si>
  <si>
    <t>21:0127:000234</t>
  </si>
  <si>
    <t>21:0127:000234:0001:0001:00</t>
  </si>
  <si>
    <t>106C  :775300:9D:------:--</t>
  </si>
  <si>
    <t>21:0771:000009</t>
  </si>
  <si>
    <t>106C  :775374:00:------:--</t>
  </si>
  <si>
    <t>21:0771:000010</t>
  </si>
  <si>
    <t>21:0127:000320</t>
  </si>
  <si>
    <t>21:0127:000320:0001:0001:00</t>
  </si>
  <si>
    <t>106C  :775377:00:------:--</t>
  </si>
  <si>
    <t>21:0771:000011</t>
  </si>
  <si>
    <t>21:0127:000323</t>
  </si>
  <si>
    <t>21:0127:000323:0001:0001:00</t>
  </si>
  <si>
    <t>106C  :775424:00:------:--</t>
  </si>
  <si>
    <t>21:0771:000012</t>
  </si>
  <si>
    <t>21:0127:000362</t>
  </si>
  <si>
    <t>21:0127:000362:0001:0001:00</t>
  </si>
  <si>
    <t>106C  :775425:00:------:--</t>
  </si>
  <si>
    <t>21:0771:000013</t>
  </si>
  <si>
    <t>21:0127:000363</t>
  </si>
  <si>
    <t>21:0127:000363:0001:0001:00</t>
  </si>
  <si>
    <t>106C  :775431:10:------:--</t>
  </si>
  <si>
    <t>21:0771:000014</t>
  </si>
  <si>
    <t>21:0127:000368</t>
  </si>
  <si>
    <t>21:0127:000368:0001:0001:00</t>
  </si>
  <si>
    <t>106C  :775432:20:775431:10</t>
  </si>
  <si>
    <t>21:0771:000015</t>
  </si>
  <si>
    <t>21:0127:000368:0002:0001:00</t>
  </si>
  <si>
    <t>106C  :775435:00:------:--</t>
  </si>
  <si>
    <t>21:0771:000016</t>
  </si>
  <si>
    <t>21:0127:000371</t>
  </si>
  <si>
    <t>21:0127:000371:0001:0001:00</t>
  </si>
  <si>
    <t>106C  :775518:00:------:--</t>
  </si>
  <si>
    <t>21:0771:000017</t>
  </si>
  <si>
    <t>21:0127:000441</t>
  </si>
  <si>
    <t>21:0127:000441:0001:0001:00</t>
  </si>
  <si>
    <t>106D  :775013:00:------:--</t>
  </si>
  <si>
    <t>21:0771:000018</t>
  </si>
  <si>
    <t>21:0127:000467</t>
  </si>
  <si>
    <t>21:0127:000467:0001:0001:00</t>
  </si>
  <si>
    <t>106D  :775030:10:------:--</t>
  </si>
  <si>
    <t>21:0771:000019</t>
  </si>
  <si>
    <t>21:0127:000482</t>
  </si>
  <si>
    <t>21:0127:000482:0001:0001:00</t>
  </si>
  <si>
    <t>106D  :775031:20:775030:10</t>
  </si>
  <si>
    <t>21:0771:000020</t>
  </si>
  <si>
    <t>21:0127:000482:0002:0001:00</t>
  </si>
  <si>
    <t>106D  :775102:00:------:--</t>
  </si>
  <si>
    <t>21:0771:000021</t>
  </si>
  <si>
    <t>21:0127:000542</t>
  </si>
  <si>
    <t>21:0127:000542:0001:0001:00</t>
  </si>
  <si>
    <t>106D  :775103:00:------:--</t>
  </si>
  <si>
    <t>21:0771:000022</t>
  </si>
  <si>
    <t>21:0127:000543</t>
  </si>
  <si>
    <t>21:0127:000543:0001:0001:00</t>
  </si>
  <si>
    <t>106D  :775104:00:------:--</t>
  </si>
  <si>
    <t>21:0771:000023</t>
  </si>
  <si>
    <t>21:0127:000544</t>
  </si>
  <si>
    <t>21:0127:000544:0001:0001:00</t>
  </si>
  <si>
    <t>106D  :775105:00:------:--</t>
  </si>
  <si>
    <t>21:0771:000024</t>
  </si>
  <si>
    <t>21:0127:000545</t>
  </si>
  <si>
    <t>21:0127:000545:0001:0001:00</t>
  </si>
  <si>
    <t>106D  :775106:00:------:--</t>
  </si>
  <si>
    <t>21:0771:000025</t>
  </si>
  <si>
    <t>21:0127:000546</t>
  </si>
  <si>
    <t>21:0127:000546:0001:0001:01</t>
  </si>
  <si>
    <t>106D  :775107:00:------:--</t>
  </si>
  <si>
    <t>21:0771:000026</t>
  </si>
  <si>
    <t>21:0127:000547</t>
  </si>
  <si>
    <t>21:0127:000547:0001:0001:00</t>
  </si>
  <si>
    <t>106D  :775108:00:------:--</t>
  </si>
  <si>
    <t>21:0771:000027</t>
  </si>
  <si>
    <t>21:0127:000548</t>
  </si>
  <si>
    <t>21:0127:000548:0001:0001:00</t>
  </si>
  <si>
    <t>106D  :775110:00:------:--</t>
  </si>
  <si>
    <t>21:0771:000028</t>
  </si>
  <si>
    <t>21:0127:000549</t>
  </si>
  <si>
    <t>21:0127:000549:0001:0001:00</t>
  </si>
  <si>
    <t>106D  :775111:00:------:--</t>
  </si>
  <si>
    <t>21:0771:000029</t>
  </si>
  <si>
    <t>21:0127:000550</t>
  </si>
  <si>
    <t>21:0127:000550:0001:0001:00</t>
  </si>
  <si>
    <t>106D  :775112:00:------:--</t>
  </si>
  <si>
    <t>21:0771:000030</t>
  </si>
  <si>
    <t>21:0127:000551</t>
  </si>
  <si>
    <t>21:0127:000551:0001:0001:00</t>
  </si>
  <si>
    <t>106D  :775113:00:------:--</t>
  </si>
  <si>
    <t>21:0771:000031</t>
  </si>
  <si>
    <t>21:0127:000552</t>
  </si>
  <si>
    <t>21:0127:000552:0001:0001:00</t>
  </si>
  <si>
    <t>106D  :775114:00:------:--</t>
  </si>
  <si>
    <t>21:0771:000032</t>
  </si>
  <si>
    <t>21:0127:000553</t>
  </si>
  <si>
    <t>21:0127:000553:0001:0001:00</t>
  </si>
  <si>
    <t>106D  :775115:00:------:--</t>
  </si>
  <si>
    <t>21:0771:000033</t>
  </si>
  <si>
    <t>21:0127:000554</t>
  </si>
  <si>
    <t>21:0127:000554:0001:0001:00</t>
  </si>
  <si>
    <t>106D  :775116:00:------:--</t>
  </si>
  <si>
    <t>21:0771:000034</t>
  </si>
  <si>
    <t>21:0127:000555</t>
  </si>
  <si>
    <t>21:0127:000555:0001:0001:00</t>
  </si>
  <si>
    <t>106D  :775117:10:------:--</t>
  </si>
  <si>
    <t>21:0771:000035</t>
  </si>
  <si>
    <t>21:0127:000556</t>
  </si>
  <si>
    <t>21:0127:000556:0001:0001:00</t>
  </si>
  <si>
    <t>106D  :775118:20:775117:10</t>
  </si>
  <si>
    <t>21:0771:000036</t>
  </si>
  <si>
    <t>21:0127:000556:0002:0001:00</t>
  </si>
  <si>
    <t>106D  :775119:00:------:--</t>
  </si>
  <si>
    <t>21:0771:000037</t>
  </si>
  <si>
    <t>21:0127:000557</t>
  </si>
  <si>
    <t>21:0127:000557:0001:0001:00</t>
  </si>
  <si>
    <t>106D  :775120:00:------:--</t>
  </si>
  <si>
    <t>21:0771:000038</t>
  </si>
  <si>
    <t>21:0127:000558</t>
  </si>
  <si>
    <t>21:0127:000558:0001:0001:00</t>
  </si>
  <si>
    <t>106D  :775126:00:------:--</t>
  </si>
  <si>
    <t>21:0771:000039</t>
  </si>
  <si>
    <t>21:0127:000563</t>
  </si>
  <si>
    <t>21:0127:000563:0001:0001:00</t>
  </si>
  <si>
    <t>106D  :775140:00:------:--</t>
  </si>
  <si>
    <t>21:0771:000040</t>
  </si>
  <si>
    <t>21:0127:000575</t>
  </si>
  <si>
    <t>21:0127:000575:0001:0001:00</t>
  </si>
  <si>
    <t>106D  :775164:00:------:--</t>
  </si>
  <si>
    <t>21:0771:000041</t>
  </si>
  <si>
    <t>21:0127:000595</t>
  </si>
  <si>
    <t>21:0127:000595:0001:0001:01</t>
  </si>
  <si>
    <t>106D  :775174:00:------:--</t>
  </si>
  <si>
    <t>21:0771:000042</t>
  </si>
  <si>
    <t>21:0127:000604</t>
  </si>
  <si>
    <t>21:0127:000604:0001:0001:00</t>
  </si>
  <si>
    <t>106D  :775188:00:------:--</t>
  </si>
  <si>
    <t>21:0771:000043</t>
  </si>
  <si>
    <t>21:0127:000616</t>
  </si>
  <si>
    <t>21:0127:000616:0001:0001:00</t>
  </si>
  <si>
    <t>106D  :775208:00:------:--</t>
  </si>
  <si>
    <t>21:0771:000044</t>
  </si>
  <si>
    <t>21:0127:000632</t>
  </si>
  <si>
    <t>21:0127:000632:0001:0001:00</t>
  </si>
  <si>
    <t>106D  :775213:00:------:--</t>
  </si>
  <si>
    <t>21:0771:000045</t>
  </si>
  <si>
    <t>21:0127:000637</t>
  </si>
  <si>
    <t>21:0127:000637:0001:0001:00</t>
  </si>
  <si>
    <t>106D  :775215:00:------:--</t>
  </si>
  <si>
    <t>21:0771:000046</t>
  </si>
  <si>
    <t>21:0127:000639</t>
  </si>
  <si>
    <t>21:0127:000639:0001:0001:00</t>
  </si>
  <si>
    <t>106D  :775219:00:------:--</t>
  </si>
  <si>
    <t>21:0771:000047</t>
  </si>
  <si>
    <t>21:0127:000643</t>
  </si>
  <si>
    <t>21:0127:000643:0001:0001:00</t>
  </si>
  <si>
    <t>106D  :775235:00:------:--</t>
  </si>
  <si>
    <t>21:0771:000048</t>
  </si>
  <si>
    <t>21:0127:000656</t>
  </si>
  <si>
    <t>21:0127:000656:0001:0001:00</t>
  </si>
  <si>
    <t>106D  :775300:00:------:--</t>
  </si>
  <si>
    <t>21:0771:000049</t>
  </si>
  <si>
    <t>21:0127:000713</t>
  </si>
  <si>
    <t>21:0127:000713:0001:0001:00</t>
  </si>
  <si>
    <t>106D  :775303:00:------:--</t>
  </si>
  <si>
    <t>21:0771:000050</t>
  </si>
  <si>
    <t>21:0127:000715</t>
  </si>
  <si>
    <t>21:0127:000715:0001:0001:00</t>
  </si>
  <si>
    <t>106D  :775316:00:------:--</t>
  </si>
  <si>
    <t>21:0771:000051</t>
  </si>
  <si>
    <t>21:0127:000726</t>
  </si>
  <si>
    <t>21:0127:000726:0001:0001:00</t>
  </si>
  <si>
    <t>106D  :775318:00:------:--</t>
  </si>
  <si>
    <t>21:0771:000052</t>
  </si>
  <si>
    <t>21:0127:000728</t>
  </si>
  <si>
    <t>21:0127:000728:0001:0001:00</t>
  </si>
  <si>
    <t>106D  :775321:80:775333:00</t>
  </si>
  <si>
    <t>21:0771:000053</t>
  </si>
  <si>
    <t>21:0127:000742</t>
  </si>
  <si>
    <t>21:0127:000742:0001:0001:02</t>
  </si>
  <si>
    <t>0041:bs__1</t>
  </si>
  <si>
    <t>106D  :775326:00:------:--</t>
  </si>
  <si>
    <t>21:0771:000054</t>
  </si>
  <si>
    <t>21:0127:000735</t>
  </si>
  <si>
    <t>21:0127:000735:0001:0001:00</t>
  </si>
  <si>
    <t>106D  :775333:00:------:--</t>
  </si>
  <si>
    <t>21:0771:000055</t>
  </si>
  <si>
    <t>21:0127:000742:0001:0001:01</t>
  </si>
  <si>
    <t>0042:bs__1</t>
  </si>
  <si>
    <t>106D  :775334:10:------:--</t>
  </si>
  <si>
    <t>21:0771:000056</t>
  </si>
  <si>
    <t>21:0127:000743</t>
  </si>
  <si>
    <t>21:0127:000743:0001:0001:00</t>
  </si>
  <si>
    <t>106D  :775335:20:775334:10</t>
  </si>
  <si>
    <t>21:0771:000057</t>
  </si>
  <si>
    <t>21:0127:000743:0002:0001:00</t>
  </si>
  <si>
    <t>106D  :775338:00:------:--</t>
  </si>
  <si>
    <t>21:0771:000058</t>
  </si>
  <si>
    <t>21:0127:000745</t>
  </si>
  <si>
    <t>21:0127:000745:0001:0001:00</t>
  </si>
  <si>
    <t>106D  :775340:00:------:--</t>
  </si>
  <si>
    <t>21:0771:000059</t>
  </si>
  <si>
    <t>21:0127:000747</t>
  </si>
  <si>
    <t>21:0127:000747:0001:0001:00</t>
  </si>
  <si>
    <t>106D  :775345:00:------:--</t>
  </si>
  <si>
    <t>21:0771:000060</t>
  </si>
  <si>
    <t>21:0127:000751</t>
  </si>
  <si>
    <t>21:0127:000751:0001:0001:00</t>
  </si>
  <si>
    <t>106D  :775346:00:------:--</t>
  </si>
  <si>
    <t>21:0771:000061</t>
  </si>
  <si>
    <t>21:0127:000752</t>
  </si>
  <si>
    <t>21:0127:000752:0001:0001:00</t>
  </si>
  <si>
    <t>106D  :775347:00:------:--</t>
  </si>
  <si>
    <t>21:0771:000062</t>
  </si>
  <si>
    <t>21:0127:000753</t>
  </si>
  <si>
    <t>21:0127:000753:0001:0001:00</t>
  </si>
  <si>
    <t>106D  :775348:00:------:--</t>
  </si>
  <si>
    <t>21:0771:000063</t>
  </si>
  <si>
    <t>21:0127:000754</t>
  </si>
  <si>
    <t>21:0127:000754:0001:0001:00</t>
  </si>
  <si>
    <t>106D  :775349:10:------:--</t>
  </si>
  <si>
    <t>21:0771:000064</t>
  </si>
  <si>
    <t>21:0127:000755</t>
  </si>
  <si>
    <t>21:0127:000755:0001:0001:01</t>
  </si>
  <si>
    <t>106D  :775350:20:775349:10</t>
  </si>
  <si>
    <t>21:0771:000065</t>
  </si>
  <si>
    <t>21:0127:000755:0002:0001:00</t>
  </si>
  <si>
    <t>106D  :775351:00:------:--</t>
  </si>
  <si>
    <t>21:0771:000066</t>
  </si>
  <si>
    <t>21:0127:000756</t>
  </si>
  <si>
    <t>21:0127:000756:0001:0001:00</t>
  </si>
  <si>
    <t>106D  :775355:00:------:--</t>
  </si>
  <si>
    <t>21:0771:000067</t>
  </si>
  <si>
    <t>21:0127:000760</t>
  </si>
  <si>
    <t>21:0127:000760:0001:0001:00</t>
  </si>
  <si>
    <t>106D  :775359:00:------:--</t>
  </si>
  <si>
    <t>21:0771:000068</t>
  </si>
  <si>
    <t>21:0127:000763</t>
  </si>
  <si>
    <t>21:0127:000763:0001:0001:00</t>
  </si>
  <si>
    <t>106D  :775364:00:------:--</t>
  </si>
  <si>
    <t>21:0771:000069</t>
  </si>
  <si>
    <t>21:0127:000766</t>
  </si>
  <si>
    <t>21:0127:000766:0001:0001:00</t>
  </si>
  <si>
    <t>106D  :775365:00:------:--</t>
  </si>
  <si>
    <t>21:0771:000070</t>
  </si>
  <si>
    <t>21:0127:000767</t>
  </si>
  <si>
    <t>21:0127:000767:0001:0001:00</t>
  </si>
  <si>
    <t>106D  :775366:00:------:--</t>
  </si>
  <si>
    <t>21:0771:000071</t>
  </si>
  <si>
    <t>21:0127:000768</t>
  </si>
  <si>
    <t>21:0127:000768:0001:0001:00</t>
  </si>
  <si>
    <t>106D  :775367:00:------:--</t>
  </si>
  <si>
    <t>21:0771:000072</t>
  </si>
  <si>
    <t>21:0127:000769</t>
  </si>
  <si>
    <t>21:0127:000769:0001:0001:00</t>
  </si>
  <si>
    <t>106D  :775371:00:------:--</t>
  </si>
  <si>
    <t>21:0771:000073</t>
  </si>
  <si>
    <t>21:0127:000773</t>
  </si>
  <si>
    <t>21:0127:000773:0001:0001:00</t>
  </si>
  <si>
    <t>106D  :775377:00:------:--</t>
  </si>
  <si>
    <t>21:0771:000074</t>
  </si>
  <si>
    <t>21:0127:000778</t>
  </si>
  <si>
    <t>21:0127:000778:0001:0001:00</t>
  </si>
  <si>
    <t>106D  :775378:00:------:--</t>
  </si>
  <si>
    <t>21:0771:000075</t>
  </si>
  <si>
    <t>21:0127:000779</t>
  </si>
  <si>
    <t>21:0127:000779:0001:0001:00</t>
  </si>
  <si>
    <t>106D  :775385:00:------:--</t>
  </si>
  <si>
    <t>21:0771:000076</t>
  </si>
  <si>
    <t>21:0127:000785</t>
  </si>
  <si>
    <t>21:0127:000785:0001:0001:00</t>
  </si>
  <si>
    <t>106D  :775389:00:------:--</t>
  </si>
  <si>
    <t>21:0771:000077</t>
  </si>
  <si>
    <t>21:0127:000788</t>
  </si>
  <si>
    <t>21:0127:000788:0001:0001:00</t>
  </si>
  <si>
    <t>106D  :775403:00:------:--</t>
  </si>
  <si>
    <t>21:0771:000078</t>
  </si>
  <si>
    <t>21:0127:000800</t>
  </si>
  <si>
    <t>21:0127:000800:0001:0001:00</t>
  </si>
  <si>
    <t>106D  :775411:00:------:--</t>
  </si>
  <si>
    <t>21:0771:000079</t>
  </si>
  <si>
    <t>21:0127:000807</t>
  </si>
  <si>
    <t>21:0127:000807:0001:0001:00</t>
  </si>
  <si>
    <t>106D  :775432:00:------:--</t>
  </si>
  <si>
    <t>21:0771:000080</t>
  </si>
  <si>
    <t>21:0127:000824</t>
  </si>
  <si>
    <t>21:0127:000824:0001:0001:00</t>
  </si>
  <si>
    <t>106D  :775436:00:------:--</t>
  </si>
  <si>
    <t>21:0771:000081</t>
  </si>
  <si>
    <t>21:0127:000828</t>
  </si>
  <si>
    <t>21:0127:000828:0001:0001:00</t>
  </si>
  <si>
    <t>106D  :775439:00:------:--</t>
  </si>
  <si>
    <t>21:0771:000082</t>
  </si>
  <si>
    <t>21:0127:000831</t>
  </si>
  <si>
    <t>21:0127:000831:0001:0001:00</t>
  </si>
  <si>
    <t>106D  :775442:00:------:--</t>
  </si>
  <si>
    <t>21:0771:000083</t>
  </si>
  <si>
    <t>21:0127:000833</t>
  </si>
  <si>
    <t>21:0127:000833:0001:0001:00</t>
  </si>
  <si>
    <t>106D  :775473:00:------:--</t>
  </si>
  <si>
    <t>21:0771:000084</t>
  </si>
  <si>
    <t>21:0127:000861</t>
  </si>
  <si>
    <t>21:0127:000861:0001:0001:00</t>
  </si>
  <si>
    <t>106D  :775480:00:------:--</t>
  </si>
  <si>
    <t>21:0771:000085</t>
  </si>
  <si>
    <t>21:0127:000866</t>
  </si>
  <si>
    <t>21:0127:000866:0001:0001:00</t>
  </si>
  <si>
    <t>106D  :775483:00:------:--</t>
  </si>
  <si>
    <t>21:0771:000086</t>
  </si>
  <si>
    <t>21:0127:000867</t>
  </si>
  <si>
    <t>21:0127:000867:0001:0001:00</t>
  </si>
  <si>
    <t>106D  :775487:00:------:--</t>
  </si>
  <si>
    <t>21:0771:000087</t>
  </si>
  <si>
    <t>21:0127:000871</t>
  </si>
  <si>
    <t>21:0127:000871:0001:0001:00</t>
  </si>
  <si>
    <t>106D  :775511:00:------:--</t>
  </si>
  <si>
    <t>21:0771:000088</t>
  </si>
  <si>
    <t>21:0127:000892</t>
  </si>
  <si>
    <t>21:0127:000892:0001:0001:00</t>
  </si>
  <si>
    <t>106D  :775516:00:------:--</t>
  </si>
  <si>
    <t>21:0771:000089</t>
  </si>
  <si>
    <t>21:0127:000897</t>
  </si>
  <si>
    <t>21:0127:000897:0001:0001:00</t>
  </si>
  <si>
    <t>106D  :775543:00:------:--</t>
  </si>
  <si>
    <t>21:0771:000090</t>
  </si>
  <si>
    <t>21:0127:000919</t>
  </si>
  <si>
    <t>21:0127:000919:0001:0001:00</t>
  </si>
  <si>
    <t>106D  :775557:00:------:--</t>
  </si>
  <si>
    <t>21:0771:000091</t>
  </si>
  <si>
    <t>21:0127:000932</t>
  </si>
  <si>
    <t>21:0127:000932:0001:0001:00</t>
  </si>
  <si>
    <t>106D  :775560:00:------:--</t>
  </si>
  <si>
    <t>21:0771:000092</t>
  </si>
  <si>
    <t>21:0127:000934</t>
  </si>
  <si>
    <t>21:0127:000934:0001:0001:00</t>
  </si>
  <si>
    <t>106D  :775569:00:------:--</t>
  </si>
  <si>
    <t>21:0771:000093</t>
  </si>
  <si>
    <t>21:0127:000940</t>
  </si>
  <si>
    <t>21:0127:000940:0001:0001:00</t>
  </si>
  <si>
    <t>106D  :775582:00:------:--</t>
  </si>
  <si>
    <t>21:0771:000094</t>
  </si>
  <si>
    <t>21:0127:000952</t>
  </si>
  <si>
    <t>21:0127:000952:0001:0001:00</t>
  </si>
  <si>
    <t>106D  :775593:00:------:--</t>
  </si>
  <si>
    <t>21:0771:000095</t>
  </si>
  <si>
    <t>21:0127:000963</t>
  </si>
  <si>
    <t>21:0127:000963:0001:0001:00</t>
  </si>
  <si>
    <t>106D  :779043:00:------:--</t>
  </si>
  <si>
    <t>21:0771:000096</t>
  </si>
  <si>
    <t>21:0380:004742</t>
  </si>
  <si>
    <t>21:0380:004742:0001:0001:00</t>
  </si>
  <si>
    <t>106D  :779059:00:------:--</t>
  </si>
  <si>
    <t>21:0771:000097</t>
  </si>
  <si>
    <t>21:0380:004861</t>
  </si>
  <si>
    <t>21:0380:004861:0001:0001:00</t>
  </si>
  <si>
    <t>106D  :779064:00:------:--</t>
  </si>
  <si>
    <t>21:0771:000098</t>
  </si>
  <si>
    <t>21:0380:004873</t>
  </si>
  <si>
    <t>21:0380:004873:0001:0001:00</t>
  </si>
  <si>
    <t>106D  :779153:00:------:--</t>
  </si>
  <si>
    <t>21:0771:000099</t>
  </si>
  <si>
    <t>21:0380:002627</t>
  </si>
  <si>
    <t>21:0380:002627:0001:0001:00</t>
  </si>
  <si>
    <t>106D  :779162:00:------:--</t>
  </si>
  <si>
    <t>21:0771:000100</t>
  </si>
  <si>
    <t>21:0380:005096</t>
  </si>
  <si>
    <t>21:0380:005096:0001:0001:00</t>
  </si>
  <si>
    <t>106D  :779196:00:------:--</t>
  </si>
  <si>
    <t>21:0771:000101</t>
  </si>
  <si>
    <t>21:0380:003023</t>
  </si>
  <si>
    <t>21:0380:003023:0001:0001:00</t>
  </si>
  <si>
    <t>106D  :779197:00:------:--</t>
  </si>
  <si>
    <t>21:0771:000102</t>
  </si>
  <si>
    <t>21:0380:005182</t>
  </si>
  <si>
    <t>21:0380:005182:0001:0001:00</t>
  </si>
  <si>
    <t>106D  :779210:00:------:--</t>
  </si>
  <si>
    <t>21:0771:000103</t>
  </si>
  <si>
    <t>21:0380:005243</t>
  </si>
  <si>
    <t>21:0380:005243:0001:0001:00</t>
  </si>
  <si>
    <t>106D  :779235:00:------:--</t>
  </si>
  <si>
    <t>21:0771:000104</t>
  </si>
  <si>
    <t>21:0380:005414</t>
  </si>
  <si>
    <t>21:0380:005414:0001:0001:00</t>
  </si>
  <si>
    <t>106D  :779238:00:------:--</t>
  </si>
  <si>
    <t>21:0771:000105</t>
  </si>
  <si>
    <t>21:0380:005433</t>
  </si>
  <si>
    <t>21:0380:005433:0001:0001:00</t>
  </si>
  <si>
    <t>106D  :779246:00:------:--</t>
  </si>
  <si>
    <t>21:0771:000106</t>
  </si>
  <si>
    <t>21:0380:005500</t>
  </si>
  <si>
    <t>21:0380:005500:0001:0001:00</t>
  </si>
  <si>
    <t>106D  :779251:00:------:--</t>
  </si>
  <si>
    <t>21:0771:000107</t>
  </si>
  <si>
    <t>21:0380:005514</t>
  </si>
  <si>
    <t>21:0380:005514:0001:0001:00</t>
  </si>
  <si>
    <t>106D  :779305:00:------:--</t>
  </si>
  <si>
    <t>21:0771:000108</t>
  </si>
  <si>
    <t>21:0380:003119</t>
  </si>
  <si>
    <t>21:0380:003119:0001:0001:00</t>
  </si>
  <si>
    <t>106D  :779340:00:------:--</t>
  </si>
  <si>
    <t>21:0771:000109</t>
  </si>
  <si>
    <t>21:0380:002677</t>
  </si>
  <si>
    <t>21:0380:002677:0001:0001:00</t>
  </si>
  <si>
    <t>106D  :779360:00:------:--</t>
  </si>
  <si>
    <t>21:0771:000110</t>
  </si>
  <si>
    <t>21:0380:004193</t>
  </si>
  <si>
    <t>21:0380:004193:0001:0001:00</t>
  </si>
  <si>
    <t>106D  :779374:00:------:--</t>
  </si>
  <si>
    <t>21:0771:000111</t>
  </si>
  <si>
    <t>21:0380:004261</t>
  </si>
  <si>
    <t>21:0380:004261:0001:0001:00</t>
  </si>
  <si>
    <t>106D  :779375:00:------:--</t>
  </si>
  <si>
    <t>21:0771:000112</t>
  </si>
  <si>
    <t>21:0380:004262</t>
  </si>
  <si>
    <t>21:0380:004262:0001:0001:00</t>
  </si>
  <si>
    <t>106D  :779387:00:------:--</t>
  </si>
  <si>
    <t>21:0771:000113</t>
  </si>
  <si>
    <t>21:0380:004291</t>
  </si>
  <si>
    <t>21:0380:004291:0001:0001:00</t>
  </si>
  <si>
    <t>106D  :779412:00:------:--</t>
  </si>
  <si>
    <t>21:0771:000114</t>
  </si>
  <si>
    <t>21:0380:003299</t>
  </si>
  <si>
    <t>21:0380:003299:0001:0001:00</t>
  </si>
  <si>
    <t>106D  :779423:00:------:--</t>
  </si>
  <si>
    <t>21:0771:000115</t>
  </si>
  <si>
    <t>21:0380:003352</t>
  </si>
  <si>
    <t>21:0380:003352:0001:0001:00</t>
  </si>
  <si>
    <t>106D  :779450:00:------:--</t>
  </si>
  <si>
    <t>21:0771:000116</t>
  </si>
  <si>
    <t>21:0380:002769</t>
  </si>
  <si>
    <t>21:0380:002769:0001:0001:00</t>
  </si>
  <si>
    <t>106D  :779478:00:------:--</t>
  </si>
  <si>
    <t>21:0771:000117</t>
  </si>
  <si>
    <t>21:0380:004547</t>
  </si>
  <si>
    <t>21:0380:004547:0001:0001:00</t>
  </si>
  <si>
    <t>106F  :775008:00:------:--</t>
  </si>
  <si>
    <t>21:0771:000118</t>
  </si>
  <si>
    <t>21:0127:001079</t>
  </si>
  <si>
    <t>21:0127:001079:0001:0001:00</t>
  </si>
  <si>
    <t>106F  :775032:00:------:--</t>
  </si>
  <si>
    <t>21:0771:000119</t>
  </si>
  <si>
    <t>21:0127:001100</t>
  </si>
  <si>
    <t>21:0127:001100:0001:0001:00</t>
  </si>
  <si>
    <t>106F  :775035:00:------:--</t>
  </si>
  <si>
    <t>21:0771:000120</t>
  </si>
  <si>
    <t>21:0127:001102</t>
  </si>
  <si>
    <t>21:0127:001102:0001:0001:00</t>
  </si>
  <si>
    <t>106F  :775040:00:------:--</t>
  </si>
  <si>
    <t>21:0771:000121</t>
  </si>
  <si>
    <t>21:0127:001106</t>
  </si>
  <si>
    <t>21:0127:001106:0001:0001:00</t>
  </si>
  <si>
    <t>106F  :775042:00:------:--</t>
  </si>
  <si>
    <t>21:0771:000122</t>
  </si>
  <si>
    <t>21:0127:001107</t>
  </si>
  <si>
    <t>21:0127:001107:0001:0001:00</t>
  </si>
  <si>
    <t>106F  :775068:00:------:--</t>
  </si>
  <si>
    <t>21:0771:000123</t>
  </si>
  <si>
    <t>21:0127:001129</t>
  </si>
  <si>
    <t>21:0127:001129:0001:0001:00</t>
  </si>
  <si>
    <t>106F  :775069:00:------:--</t>
  </si>
  <si>
    <t>21:0771:000124</t>
  </si>
  <si>
    <t>21:0127:001130</t>
  </si>
  <si>
    <t>21:0127:001130:0001:0001:00</t>
  </si>
  <si>
    <t>106F  :775086:00:------:--</t>
  </si>
  <si>
    <t>21:0771:000125</t>
  </si>
  <si>
    <t>21:0127:001145</t>
  </si>
  <si>
    <t>21:0127:001145:0001:0001:00</t>
  </si>
  <si>
    <t>106F  :775213:00:------:--</t>
  </si>
  <si>
    <t>21:0771:000126</t>
  </si>
  <si>
    <t>21:0127:001251</t>
  </si>
  <si>
    <t>21:0127:001251:0001:0001:00</t>
  </si>
  <si>
    <t>116A  :761037:00:------:--</t>
  </si>
  <si>
    <t>21:0773:000001</t>
  </si>
  <si>
    <t>21:0114:000741</t>
  </si>
  <si>
    <t>21:0114:000741:0001:0001:00</t>
  </si>
  <si>
    <t>116A  :761051:00:------:--</t>
  </si>
  <si>
    <t>21:0773:000002</t>
  </si>
  <si>
    <t>21:0114:000752</t>
  </si>
  <si>
    <t>21:0114:000752:0001:0001:00</t>
  </si>
  <si>
    <t>116A  :761059:00:------:--</t>
  </si>
  <si>
    <t>21:0773:000003</t>
  </si>
  <si>
    <t>21:0114:000759</t>
  </si>
  <si>
    <t>21:0114:000759:0001:0001:00</t>
  </si>
  <si>
    <t>116A  :761100:00:------:--</t>
  </si>
  <si>
    <t>21:0773:000004</t>
  </si>
  <si>
    <t>21:0114:000794</t>
  </si>
  <si>
    <t>21:0114:000794:0001:0001:00</t>
  </si>
  <si>
    <t>116A  :761105:00:------:--</t>
  </si>
  <si>
    <t>21:0773:000005</t>
  </si>
  <si>
    <t>21:0114:000798</t>
  </si>
  <si>
    <t>21:0114:000798:0001:0001:00</t>
  </si>
  <si>
    <t>116A  :761116:00:------:--</t>
  </si>
  <si>
    <t>21:0773:000006</t>
  </si>
  <si>
    <t>21:0114:000808</t>
  </si>
  <si>
    <t>21:0114:000808:0001:0001:00</t>
  </si>
  <si>
    <t>116A  :761156:00:------:--</t>
  </si>
  <si>
    <t>21:0773:000007</t>
  </si>
  <si>
    <t>21:0114:000840</t>
  </si>
  <si>
    <t>21:0114:000840:0001:0001:00</t>
  </si>
  <si>
    <t>116A  :761175:00:------:--</t>
  </si>
  <si>
    <t>21:0773:000008</t>
  </si>
  <si>
    <t>21:0114:000856</t>
  </si>
  <si>
    <t>21:0114:000856:0001:0001:01</t>
  </si>
  <si>
    <t>116A  :761189:00:------:--</t>
  </si>
  <si>
    <t>21:0773:000009</t>
  </si>
  <si>
    <t>21:0114:000867</t>
  </si>
  <si>
    <t>21:0114:000867:0001:0001:00</t>
  </si>
  <si>
    <t>116A  :761222:00:------:--</t>
  </si>
  <si>
    <t>21:0773:000010</t>
  </si>
  <si>
    <t>21:0114:000896</t>
  </si>
  <si>
    <t>21:0114:000896:0001:0001:00</t>
  </si>
  <si>
    <t>116H  :761170:00:------:--</t>
  </si>
  <si>
    <t>21:0773:000011</t>
  </si>
  <si>
    <t>21:0114:001469</t>
  </si>
  <si>
    <t>21:0114:001469:0001:0001:00</t>
  </si>
  <si>
    <t>116H  :761192:00:------:--</t>
  </si>
  <si>
    <t>21:0773:000012</t>
  </si>
  <si>
    <t>21:0114:001489</t>
  </si>
  <si>
    <t>21:0114:001489:0001:0001:00</t>
  </si>
  <si>
    <t>116H  :761213:00:------:--</t>
  </si>
  <si>
    <t>21:0773:000013</t>
  </si>
  <si>
    <t>21:0114:001506</t>
  </si>
  <si>
    <t>21:0114:001506:0001:0001:00</t>
  </si>
  <si>
    <t>116H  :761254:00:------:--</t>
  </si>
  <si>
    <t>21:0773:000014</t>
  </si>
  <si>
    <t>21:0114:001540</t>
  </si>
  <si>
    <t>21:0114:001540:0001:0001:00</t>
  </si>
  <si>
    <t>116H  :761375:00:------:--</t>
  </si>
  <si>
    <t>21:0773:000015</t>
  </si>
  <si>
    <t>21:0114:001644</t>
  </si>
  <si>
    <t>21:0114:001644:0001:0001:00</t>
  </si>
  <si>
    <t>116H  :761379:00:------:--</t>
  </si>
  <si>
    <t>21:0773:000016</t>
  </si>
  <si>
    <t>21:0114:001647</t>
  </si>
  <si>
    <t>21:0114:001647:0001:0001:00</t>
  </si>
  <si>
    <t>116H  :761391:00:------:--</t>
  </si>
  <si>
    <t>21:0773:000017</t>
  </si>
  <si>
    <t>21:0114:001657</t>
  </si>
  <si>
    <t>21:0114:001657:0001:0001:01</t>
  </si>
  <si>
    <t>116H  :761397:00:------:--</t>
  </si>
  <si>
    <t>21:0773:000018</t>
  </si>
  <si>
    <t>21:0114:001662</t>
  </si>
  <si>
    <t>21:0114:001662:0001:0001:00</t>
  </si>
  <si>
    <t>116A  :775011:00:------:--</t>
  </si>
  <si>
    <t>21:0775:000001</t>
  </si>
  <si>
    <t>21:0128:000008</t>
  </si>
  <si>
    <t>21:0128:000008:0001:0001:00</t>
  </si>
  <si>
    <t>116A  :775022:00:------:--</t>
  </si>
  <si>
    <t>21:0775:000002</t>
  </si>
  <si>
    <t>21:0128:000018</t>
  </si>
  <si>
    <t>21:0128:000018:0001:0001:00</t>
  </si>
  <si>
    <t>116A  :775026:00:------:--</t>
  </si>
  <si>
    <t>21:0775:000003</t>
  </si>
  <si>
    <t>21:0128:000021</t>
  </si>
  <si>
    <t>21:0128:000021:0001:0001:00</t>
  </si>
  <si>
    <t>116A  :775027:00:------:--</t>
  </si>
  <si>
    <t>21:0775:000004</t>
  </si>
  <si>
    <t>21:0128:000022</t>
  </si>
  <si>
    <t>21:0128:000022:0001:0001:00</t>
  </si>
  <si>
    <t>116A  :775059:00:------:--</t>
  </si>
  <si>
    <t>21:0775:000005</t>
  </si>
  <si>
    <t>21:0128:000050</t>
  </si>
  <si>
    <t>21:0128:000050:0001:0001:00</t>
  </si>
  <si>
    <t>116A  :775067:10:------:--</t>
  </si>
  <si>
    <t>21:0775:000006</t>
  </si>
  <si>
    <t>21:0128:000057</t>
  </si>
  <si>
    <t>21:0128:000057:0001:0001:00</t>
  </si>
  <si>
    <t>116A  :775068:20:775067:10</t>
  </si>
  <si>
    <t>21:0775:000007</t>
  </si>
  <si>
    <t>21:0128:000057:0002:0001:00</t>
  </si>
  <si>
    <t>116A  :775072:00:------:--</t>
  </si>
  <si>
    <t>21:0775:000008</t>
  </si>
  <si>
    <t>21:0128:000060</t>
  </si>
  <si>
    <t>21:0128:000060:0001:0001:00</t>
  </si>
  <si>
    <t>116A  :775073:00:------:--</t>
  </si>
  <si>
    <t>21:0775:000009</t>
  </si>
  <si>
    <t>21:0128:000061</t>
  </si>
  <si>
    <t>21:0128:000061:0001:0001:00</t>
  </si>
  <si>
    <t>116A  :775086:00:------:--</t>
  </si>
  <si>
    <t>21:0775:000010</t>
  </si>
  <si>
    <t>21:0128:000073</t>
  </si>
  <si>
    <t>21:0128:000073:0001:0001:00</t>
  </si>
  <si>
    <t>116A  :775090:10:------:--</t>
  </si>
  <si>
    <t>21:0775:000011</t>
  </si>
  <si>
    <t>21:0128:000077</t>
  </si>
  <si>
    <t>21:0128:000077:0001:0001:00</t>
  </si>
  <si>
    <t>116A  :775091:20:775090:10</t>
  </si>
  <si>
    <t>21:0775:000012</t>
  </si>
  <si>
    <t>21:0128:000077:0002:0001:00</t>
  </si>
  <si>
    <t>116A  :775092:00:------:--</t>
  </si>
  <si>
    <t>21:0775:000013</t>
  </si>
  <si>
    <t>21:0128:000078</t>
  </si>
  <si>
    <t>21:0128:000078:0001:0001:00</t>
  </si>
  <si>
    <t>116A  :775096:00:------:--</t>
  </si>
  <si>
    <t>21:0775:000014</t>
  </si>
  <si>
    <t>21:0128:000081</t>
  </si>
  <si>
    <t>21:0128:000081:0001:0001:00</t>
  </si>
  <si>
    <t>116A  :775136:00:------:--</t>
  </si>
  <si>
    <t>21:0775:000015</t>
  </si>
  <si>
    <t>21:0128:000115</t>
  </si>
  <si>
    <t>21:0128:000115:0001:0001:00</t>
  </si>
  <si>
    <t>116A  :775138:00:------:--</t>
  </si>
  <si>
    <t>21:0775:000016</t>
  </si>
  <si>
    <t>21:0128:000117</t>
  </si>
  <si>
    <t>21:0128:000117:0001:0001:00</t>
  </si>
  <si>
    <t>116A  :775139:00:------:--</t>
  </si>
  <si>
    <t>21:0775:000017</t>
  </si>
  <si>
    <t>21:0128:000118</t>
  </si>
  <si>
    <t>21:0128:000118:0001:0001:00</t>
  </si>
  <si>
    <t>116A  :775147:10:------:--</t>
  </si>
  <si>
    <t>21:0775:000018</t>
  </si>
  <si>
    <t>21:0128:000124</t>
  </si>
  <si>
    <t>21:0128:000124:0001:0001:00</t>
  </si>
  <si>
    <t>116A  :775148:20:775147:10</t>
  </si>
  <si>
    <t>21:0775:000019</t>
  </si>
  <si>
    <t>21:0128:000124:0002:0001:00</t>
  </si>
  <si>
    <t>116A  :775149:00:------:--</t>
  </si>
  <si>
    <t>21:0775:000020</t>
  </si>
  <si>
    <t>21:0128:000125</t>
  </si>
  <si>
    <t>21:0128:000125:0001:0001:00</t>
  </si>
  <si>
    <t>116A  :775155:00:------:--</t>
  </si>
  <si>
    <t>21:0775:000021</t>
  </si>
  <si>
    <t>21:0128:000130</t>
  </si>
  <si>
    <t>21:0128:000130:0001:0001:00</t>
  </si>
  <si>
    <t>116A  :775164:00:------:--</t>
  </si>
  <si>
    <t>21:0775:000022</t>
  </si>
  <si>
    <t>21:0128:000138</t>
  </si>
  <si>
    <t>21:0128:000138:0001:0001:00</t>
  </si>
  <si>
    <t>116A  :775173:00:------:--</t>
  </si>
  <si>
    <t>21:0775:000023</t>
  </si>
  <si>
    <t>21:0128:000145</t>
  </si>
  <si>
    <t>21:0128:000145:0001:0001:00</t>
  </si>
  <si>
    <t>116A  :775186:00:------:--</t>
  </si>
  <si>
    <t>21:0775:000024</t>
  </si>
  <si>
    <t>21:0128:000157</t>
  </si>
  <si>
    <t>21:0128:000157:0001:0001:00</t>
  </si>
  <si>
    <t>116A  :775203:00:------:--</t>
  </si>
  <si>
    <t>21:0775:000025</t>
  </si>
  <si>
    <t>21:0128:000171</t>
  </si>
  <si>
    <t>21:0128:000171:0001:0001:00</t>
  </si>
  <si>
    <t>116A  :775211:00:------:--</t>
  </si>
  <si>
    <t>21:0775:000026</t>
  </si>
  <si>
    <t>21:0128:000177</t>
  </si>
  <si>
    <t>21:0128:000177:0001:0001:00</t>
  </si>
  <si>
    <t>116A  :775220:00:------:--</t>
  </si>
  <si>
    <t>21:0775:000027</t>
  </si>
  <si>
    <t>21:0128:000186</t>
  </si>
  <si>
    <t>21:0128:000186:0001:0001:00</t>
  </si>
  <si>
    <t>116A  :775223:00:------:--</t>
  </si>
  <si>
    <t>21:0775:000028</t>
  </si>
  <si>
    <t>21:0128:000188</t>
  </si>
  <si>
    <t>21:0128:000188:0001:0001:00</t>
  </si>
  <si>
    <t>116A  :775234:00:------:--</t>
  </si>
  <si>
    <t>21:0775:000029</t>
  </si>
  <si>
    <t>21:0128:000198</t>
  </si>
  <si>
    <t>21:0128:000198:0001:0001:00</t>
  </si>
  <si>
    <t>116A  :775244:10:------:--</t>
  </si>
  <si>
    <t>21:0775:000030</t>
  </si>
  <si>
    <t>21:0128:000205</t>
  </si>
  <si>
    <t>21:0128:000205:0001:0001:00</t>
  </si>
  <si>
    <t>116A  :775245:20:775244:10</t>
  </si>
  <si>
    <t>21:0775:000031</t>
  </si>
  <si>
    <t>21:0128:000205:0002:0001:00</t>
  </si>
  <si>
    <t>116A  :775252:00:------:--</t>
  </si>
  <si>
    <t>21:0775:000032</t>
  </si>
  <si>
    <t>21:0128:000212</t>
  </si>
  <si>
    <t>21:0128:000212:0001:0001:00</t>
  </si>
  <si>
    <t>116A  :775253:00:------:--</t>
  </si>
  <si>
    <t>21:0775:000033</t>
  </si>
  <si>
    <t>21:0128:000213</t>
  </si>
  <si>
    <t>21:0128:000213:0001:0001:00</t>
  </si>
  <si>
    <t>116A  :775254:00:------:--</t>
  </si>
  <si>
    <t>21:0775:000034</t>
  </si>
  <si>
    <t>21:0128:000214</t>
  </si>
  <si>
    <t>21:0128:000214:0001:0001:00</t>
  </si>
  <si>
    <t>116A  :775255:00:------:--</t>
  </si>
  <si>
    <t>21:0775:000035</t>
  </si>
  <si>
    <t>21:0128:000215</t>
  </si>
  <si>
    <t>21:0128:000215:0001:0001:00</t>
  </si>
  <si>
    <t>116A  :775259:00:------:--</t>
  </si>
  <si>
    <t>21:0775:000036</t>
  </si>
  <si>
    <t>21:0128:000219</t>
  </si>
  <si>
    <t>21:0128:000219:0001:0001:00</t>
  </si>
  <si>
    <t>116A  :775273:00:------:--</t>
  </si>
  <si>
    <t>21:0775:000037</t>
  </si>
  <si>
    <t>21:0128:000230</t>
  </si>
  <si>
    <t>21:0128:000230:0001:0001:00</t>
  </si>
  <si>
    <t>116A  :775279:00:------:--</t>
  </si>
  <si>
    <t>21:0775:000038</t>
  </si>
  <si>
    <t>21:0128:000236</t>
  </si>
  <si>
    <t>21:0128:000236:0001:0001:00</t>
  </si>
  <si>
    <t>116A  :775280:00:------:--</t>
  </si>
  <si>
    <t>21:0775:000039</t>
  </si>
  <si>
    <t>21:0128:000237</t>
  </si>
  <si>
    <t>21:0128:000237:0001:0001:00</t>
  </si>
  <si>
    <t>116A  :775292:00:------:--</t>
  </si>
  <si>
    <t>21:0775:000040</t>
  </si>
  <si>
    <t>21:0128:000248</t>
  </si>
  <si>
    <t>21:0128:000248:0001:0001:00</t>
  </si>
  <si>
    <t>116A  :775295:00:------:--</t>
  </si>
  <si>
    <t>21:0775:000041</t>
  </si>
  <si>
    <t>21:0128:000250</t>
  </si>
  <si>
    <t>21:0128:000250:0001:0001:00</t>
  </si>
  <si>
    <t>116A  :775297:00:------:--</t>
  </si>
  <si>
    <t>21:0775:000042</t>
  </si>
  <si>
    <t>21:0128:000252</t>
  </si>
  <si>
    <t>21:0128:000252:0001:0001:00</t>
  </si>
  <si>
    <t>116A  :775309:00:------:--</t>
  </si>
  <si>
    <t>21:0775:000043</t>
  </si>
  <si>
    <t>21:0128:000261</t>
  </si>
  <si>
    <t>21:0128:000261:0001:0001:00</t>
  </si>
  <si>
    <t>116A  :775357:00:------:--</t>
  </si>
  <si>
    <t>21:0775:000044</t>
  </si>
  <si>
    <t>21:0128:000302</t>
  </si>
  <si>
    <t>21:0128:000302:0001:0001:00</t>
  </si>
  <si>
    <t>116A  :775369:00:------:--</t>
  </si>
  <si>
    <t>21:0775:000045</t>
  </si>
  <si>
    <t>21:0128:000312</t>
  </si>
  <si>
    <t>21:0128:000312:0001:0001:00</t>
  </si>
  <si>
    <t>116A  :775375:00:------:--</t>
  </si>
  <si>
    <t>21:0775:000046</t>
  </si>
  <si>
    <t>21:0128:000317</t>
  </si>
  <si>
    <t>21:0128:000317:0001:0001:00</t>
  </si>
  <si>
    <t>116A  :775411:00:------:--</t>
  </si>
  <si>
    <t>21:0775:000047</t>
  </si>
  <si>
    <t>21:0128:000347</t>
  </si>
  <si>
    <t>21:0128:000347:0001:0001:00</t>
  </si>
  <si>
    <t>116A  :775422:00:------:--</t>
  </si>
  <si>
    <t>21:0775:000048</t>
  </si>
  <si>
    <t>21:0128:000357</t>
  </si>
  <si>
    <t>21:0128:000357:0001:0001:00</t>
  </si>
  <si>
    <t>116A  :775432:00:------:--</t>
  </si>
  <si>
    <t>21:0775:000049</t>
  </si>
  <si>
    <t>21:0128:000366</t>
  </si>
  <si>
    <t>21:0128:000366:0001:0001:01</t>
  </si>
  <si>
    <t>116A  :775435:00:------:--</t>
  </si>
  <si>
    <t>21:0775:000050</t>
  </si>
  <si>
    <t>21:0128:000368</t>
  </si>
  <si>
    <t>21:0128:000368:0001:0001:00</t>
  </si>
  <si>
    <t>116A  :775436:00:------:--</t>
  </si>
  <si>
    <t>21:0775:000051</t>
  </si>
  <si>
    <t>21:0128:000369</t>
  </si>
  <si>
    <t>21:0128:000369:0001:0001:00</t>
  </si>
  <si>
    <t>116A  :775440:00:------:--</t>
  </si>
  <si>
    <t>21:0775:000052</t>
  </si>
  <si>
    <t>21:0128:000373</t>
  </si>
  <si>
    <t>21:0128:000373:0001:0001:00</t>
  </si>
  <si>
    <t>116A  :775446:10:------:--</t>
  </si>
  <si>
    <t>21:0775:000053</t>
  </si>
  <si>
    <t>21:0128:000378</t>
  </si>
  <si>
    <t>21:0128:000378:0001:0001:00</t>
  </si>
  <si>
    <t>116A  :775447:20:775446:10</t>
  </si>
  <si>
    <t>21:0775:000054</t>
  </si>
  <si>
    <t>21:0128:000378:0002:0001:00</t>
  </si>
  <si>
    <t>116A  :775450:00:------:--</t>
  </si>
  <si>
    <t>21:0775:000055</t>
  </si>
  <si>
    <t>21:0128:000381</t>
  </si>
  <si>
    <t>21:0128:000381:0001:0001:00</t>
  </si>
  <si>
    <t>116A  :775456:00:------:--</t>
  </si>
  <si>
    <t>21:0775:000056</t>
  </si>
  <si>
    <t>21:0128:000387</t>
  </si>
  <si>
    <t>21:0128:000387:0001:0001:00</t>
  </si>
  <si>
    <t>116A  :775477:00:------:--</t>
  </si>
  <si>
    <t>21:0775:000057</t>
  </si>
  <si>
    <t>21:0128:000405</t>
  </si>
  <si>
    <t>21:0128:000405:0001:0001:00</t>
  </si>
  <si>
    <t>116A  :775479:00:------:--</t>
  </si>
  <si>
    <t>21:0775:000058</t>
  </si>
  <si>
    <t>21:0128:000406</t>
  </si>
  <si>
    <t>21:0128:000406:0001:0001:00</t>
  </si>
  <si>
    <t>116A  :775484:00:------:--</t>
  </si>
  <si>
    <t>21:0775:000059</t>
  </si>
  <si>
    <t>21:0128:000410</t>
  </si>
  <si>
    <t>21:0128:000410:0001:0001:00</t>
  </si>
  <si>
    <t>116A  :775487:00:------:--</t>
  </si>
  <si>
    <t>21:0775:000060</t>
  </si>
  <si>
    <t>21:0128:000413</t>
  </si>
  <si>
    <t>21:0128:000413:0001:0001:00</t>
  </si>
  <si>
    <t>116A  :775489:10:------:--</t>
  </si>
  <si>
    <t>21:0775:000061</t>
  </si>
  <si>
    <t>21:0128:000415</t>
  </si>
  <si>
    <t>21:0128:000415:0001:0001:00</t>
  </si>
  <si>
    <t>116A  :775490:20:775489:10</t>
  </si>
  <si>
    <t>21:0775:000062</t>
  </si>
  <si>
    <t>21:0128:000415:0002:0001:00</t>
  </si>
  <si>
    <t>116A  :775502:00:------:--</t>
  </si>
  <si>
    <t>21:0775:000063</t>
  </si>
  <si>
    <t>21:0128:000425</t>
  </si>
  <si>
    <t>21:0128:000425:0001:0001:00</t>
  </si>
  <si>
    <t>116A  :775505:00:------:--</t>
  </si>
  <si>
    <t>21:0775:000064</t>
  </si>
  <si>
    <t>21:0128:000428</t>
  </si>
  <si>
    <t>21:0128:000428:0001:0001:00</t>
  </si>
  <si>
    <t>116A  :775506:00:------:--</t>
  </si>
  <si>
    <t>21:0775:000065</t>
  </si>
  <si>
    <t>21:0128:000429</t>
  </si>
  <si>
    <t>21:0128:000429:0001:0001:00</t>
  </si>
  <si>
    <t>116A  :775507:00:------:--</t>
  </si>
  <si>
    <t>21:0775:000066</t>
  </si>
  <si>
    <t>21:0128:000430</t>
  </si>
  <si>
    <t>21:0128:000430:0001:0001:00</t>
  </si>
  <si>
    <t>116A  :775508:00:------:--</t>
  </si>
  <si>
    <t>21:0775:000067</t>
  </si>
  <si>
    <t>21:0128:000431</t>
  </si>
  <si>
    <t>21:0128:000431:0001:0001:00</t>
  </si>
  <si>
    <t>116A  :775509:00:------:--</t>
  </si>
  <si>
    <t>21:0775:000068</t>
  </si>
  <si>
    <t>21:0128:000432</t>
  </si>
  <si>
    <t>21:0128:000432:0001:0001:00</t>
  </si>
  <si>
    <t>116A  :775510:00:------:--</t>
  </si>
  <si>
    <t>21:0775:000069</t>
  </si>
  <si>
    <t>21:0128:000433</t>
  </si>
  <si>
    <t>21:0128:000433:0001:0001:00</t>
  </si>
  <si>
    <t>116A  :775511:00:------:--</t>
  </si>
  <si>
    <t>21:0775:000070</t>
  </si>
  <si>
    <t>21:0128:000434</t>
  </si>
  <si>
    <t>21:0128:000434:0001:0001:00</t>
  </si>
  <si>
    <t>116A  :775513:10:------:--</t>
  </si>
  <si>
    <t>21:0775:000071</t>
  </si>
  <si>
    <t>21:0128:000436</t>
  </si>
  <si>
    <t>21:0128:000436:0001:0001:00</t>
  </si>
  <si>
    <t>116A  :775514:20:775513:10</t>
  </si>
  <si>
    <t>21:0775:000072</t>
  </si>
  <si>
    <t>21:0128:000436:0002:0001:00</t>
  </si>
  <si>
    <t>116A  :775519:00:------:--</t>
  </si>
  <si>
    <t>21:0775:000073</t>
  </si>
  <si>
    <t>21:0128:000440</t>
  </si>
  <si>
    <t>21:0128:000440:0001:0001:00</t>
  </si>
  <si>
    <t>116A  :775523:00:------:--</t>
  </si>
  <si>
    <t>21:0775:000074</t>
  </si>
  <si>
    <t>21:0128:000442</t>
  </si>
  <si>
    <t>21:0128:000442:0001:0001:00</t>
  </si>
  <si>
    <t>116A  :775540:00:------:--</t>
  </si>
  <si>
    <t>21:0775:000075</t>
  </si>
  <si>
    <t>21:0128:000458</t>
  </si>
  <si>
    <t>21:0128:000458:0001:0001:00</t>
  </si>
  <si>
    <t>116A  :775543:00:------:--</t>
  </si>
  <si>
    <t>21:0775:000076</t>
  </si>
  <si>
    <t>21:0128:000460</t>
  </si>
  <si>
    <t>21:0128:000460:0001:0001:00</t>
  </si>
  <si>
    <t>116A  :775547:00:------:--</t>
  </si>
  <si>
    <t>21:0775:000077</t>
  </si>
  <si>
    <t>21:0128:000464</t>
  </si>
  <si>
    <t>21:0128:000464:0001:0001:00</t>
  </si>
  <si>
    <t>116A  :775549:10:------:--</t>
  </si>
  <si>
    <t>21:0775:000078</t>
  </si>
  <si>
    <t>21:0128:000466</t>
  </si>
  <si>
    <t>21:0128:000466:0001:0001:00</t>
  </si>
  <si>
    <t>116A  :775550:20:775549:10</t>
  </si>
  <si>
    <t>21:0775:000079</t>
  </si>
  <si>
    <t>21:0128:000466:0002:0001:00</t>
  </si>
  <si>
    <t>116A  :775571:00:------:--</t>
  </si>
  <si>
    <t>21:0775:000080</t>
  </si>
  <si>
    <t>21:0128:000484</t>
  </si>
  <si>
    <t>21:0128:000484:0001:0001:00</t>
  </si>
  <si>
    <t>116A  :775573:00:------:--</t>
  </si>
  <si>
    <t>21:0775:000081</t>
  </si>
  <si>
    <t>21:0128:000486</t>
  </si>
  <si>
    <t>21:0128:000486:0001:0001:00</t>
  </si>
  <si>
    <t>116A  :775589:00:------:--</t>
  </si>
  <si>
    <t>21:0775:000082</t>
  </si>
  <si>
    <t>21:0128:000500</t>
  </si>
  <si>
    <t>21:0128:000500:0001:0001:00</t>
  </si>
  <si>
    <t>116A  :775590:10:------:--</t>
  </si>
  <si>
    <t>21:0775:000083</t>
  </si>
  <si>
    <t>21:0128:000501</t>
  </si>
  <si>
    <t>21:0128:000501:0001:0001:00</t>
  </si>
  <si>
    <t>116A  :775591:20:775590:10</t>
  </si>
  <si>
    <t>21:0775:000084</t>
  </si>
  <si>
    <t>21:0128:000501:0002:0001:00</t>
  </si>
  <si>
    <t>116A  :775606:00:------:--</t>
  </si>
  <si>
    <t>21:0775:000085</t>
  </si>
  <si>
    <t>21:0128:000513</t>
  </si>
  <si>
    <t>21:0128:000513:0001:0001:00</t>
  </si>
  <si>
    <t>116A  :775608:00:------:--</t>
  </si>
  <si>
    <t>21:0775:000086</t>
  </si>
  <si>
    <t>21:0128:000515</t>
  </si>
  <si>
    <t>21:0128:000515:0001:0001:00</t>
  </si>
  <si>
    <t>116A  :775609:00:------:--</t>
  </si>
  <si>
    <t>21:0775:000087</t>
  </si>
  <si>
    <t>21:0128:000516</t>
  </si>
  <si>
    <t>21:0128:000516:0001:0001:00</t>
  </si>
  <si>
    <t>116A  :775618:00:------:--</t>
  </si>
  <si>
    <t>21:0775:000088</t>
  </si>
  <si>
    <t>21:0128:000524</t>
  </si>
  <si>
    <t>21:0128:000524:0001:0001:00</t>
  </si>
  <si>
    <t>116A  :775619:00:------:--</t>
  </si>
  <si>
    <t>21:0775:000089</t>
  </si>
  <si>
    <t>21:0128:000525</t>
  </si>
  <si>
    <t>21:0128:000525:0001:0001:00</t>
  </si>
  <si>
    <t>116A  :775620:00:------:--</t>
  </si>
  <si>
    <t>21:0775:000090</t>
  </si>
  <si>
    <t>21:0128:000526</t>
  </si>
  <si>
    <t>21:0128:000526:0001:0001:00</t>
  </si>
  <si>
    <t>116A  :775622:00:------:--</t>
  </si>
  <si>
    <t>21:0775:000091</t>
  </si>
  <si>
    <t>21:0128:000527</t>
  </si>
  <si>
    <t>21:0128:000527:0001:0001:00</t>
  </si>
  <si>
    <t>116A  :775623:00:------:--</t>
  </si>
  <si>
    <t>21:0775:000092</t>
  </si>
  <si>
    <t>21:0128:000528</t>
  </si>
  <si>
    <t>21:0128:000528:0001:0001:00</t>
  </si>
  <si>
    <t>116A  :775624:00:------:--</t>
  </si>
  <si>
    <t>21:0775:000093</t>
  </si>
  <si>
    <t>21:0128:000529</t>
  </si>
  <si>
    <t>21:0128:000529:0001:0001:00</t>
  </si>
  <si>
    <t>116A  :775625:00:------:--</t>
  </si>
  <si>
    <t>21:0775:000094</t>
  </si>
  <si>
    <t>21:0128:000530</t>
  </si>
  <si>
    <t>21:0128:000530:0001:0001:00</t>
  </si>
  <si>
    <t>116A  :775630:00:------:--</t>
  </si>
  <si>
    <t>21:0775:000095</t>
  </si>
  <si>
    <t>21:0128:000534</t>
  </si>
  <si>
    <t>21:0128:000534:0001:0001:00</t>
  </si>
  <si>
    <t>116A  :775633:00:------:--</t>
  </si>
  <si>
    <t>21:0775:000096</t>
  </si>
  <si>
    <t>21:0128:000536</t>
  </si>
  <si>
    <t>21:0128:000536:0001:0001:00</t>
  </si>
  <si>
    <t>116A  :775634:00:------:--</t>
  </si>
  <si>
    <t>21:0775:000097</t>
  </si>
  <si>
    <t>21:0128:000537</t>
  </si>
  <si>
    <t>21:0128:000537:0001:0001:00</t>
  </si>
  <si>
    <t>116A  :775635:00:------:--</t>
  </si>
  <si>
    <t>21:0775:000098</t>
  </si>
  <si>
    <t>21:0128:000538</t>
  </si>
  <si>
    <t>21:0128:000538:0001:0001:00</t>
  </si>
  <si>
    <t>116A  :775642:00:------:--</t>
  </si>
  <si>
    <t>21:0775:000099</t>
  </si>
  <si>
    <t>21:0128:000544</t>
  </si>
  <si>
    <t>21:0128:000544:0001:0001:00</t>
  </si>
  <si>
    <t>116A  :775648:00:------:--</t>
  </si>
  <si>
    <t>21:0775:000100</t>
  </si>
  <si>
    <t>21:0128:000550</t>
  </si>
  <si>
    <t>21:0128:000550:0001:0001:00</t>
  </si>
  <si>
    <t>116A  :775649:10:------:--</t>
  </si>
  <si>
    <t>21:0775:000101</t>
  </si>
  <si>
    <t>21:0128:000551</t>
  </si>
  <si>
    <t>21:0128:000551:0001:0001:00</t>
  </si>
  <si>
    <t>116A  :775650:20:775649:10</t>
  </si>
  <si>
    <t>21:0775:000102</t>
  </si>
  <si>
    <t>21:0128:000551:0002:0001:00</t>
  </si>
  <si>
    <t>116A  :775652:00:------:--</t>
  </si>
  <si>
    <t>21:0775:000103</t>
  </si>
  <si>
    <t>21:0128:000552</t>
  </si>
  <si>
    <t>21:0128:000552:0001:0001:00</t>
  </si>
  <si>
    <t>116A  :775653:00:------:--</t>
  </si>
  <si>
    <t>21:0775:000104</t>
  </si>
  <si>
    <t>21:0128:000553</t>
  </si>
  <si>
    <t>21:0128:000553:0001:0001:00</t>
  </si>
  <si>
    <t>116A  :775659:00:------:--</t>
  </si>
  <si>
    <t>21:0775:000105</t>
  </si>
  <si>
    <t>21:0128:000559</t>
  </si>
  <si>
    <t>21:0128:000559:0001:0001:00</t>
  </si>
  <si>
    <t>116A  :775660:00:------:--</t>
  </si>
  <si>
    <t>21:0775:000106</t>
  </si>
  <si>
    <t>21:0128:000560</t>
  </si>
  <si>
    <t>21:0128:000560:0001:0001:00</t>
  </si>
  <si>
    <t>116A  :775665:00:------:--</t>
  </si>
  <si>
    <t>21:0775:000107</t>
  </si>
  <si>
    <t>21:0128:000564</t>
  </si>
  <si>
    <t>21:0128:000564:0001:0001:00</t>
  </si>
  <si>
    <t>116A  :775669:00:------:--</t>
  </si>
  <si>
    <t>21:0775:000108</t>
  </si>
  <si>
    <t>21:0128:000568</t>
  </si>
  <si>
    <t>21:0128:000568:0001:0001:00</t>
  </si>
  <si>
    <t>116A  :775670:00:------:--</t>
  </si>
  <si>
    <t>21:0775:000109</t>
  </si>
  <si>
    <t>21:0128:000569</t>
  </si>
  <si>
    <t>21:0128:000569:0001:0001:00</t>
  </si>
  <si>
    <t>116A  :775674:00:------:--</t>
  </si>
  <si>
    <t>21:0775:000110</t>
  </si>
  <si>
    <t>21:0128:000572</t>
  </si>
  <si>
    <t>21:0128:000572:0001:0001:00</t>
  </si>
  <si>
    <t>116A  :775679:00:------:--</t>
  </si>
  <si>
    <t>21:0775:000111</t>
  </si>
  <si>
    <t>21:0128:000576</t>
  </si>
  <si>
    <t>21:0128:000576:0001:0001:00</t>
  </si>
  <si>
    <t>116A  :775686:00:------:--</t>
  </si>
  <si>
    <t>21:0775:000112</t>
  </si>
  <si>
    <t>21:0128:000581</t>
  </si>
  <si>
    <t>21:0128:000581:0001:0001:00</t>
  </si>
  <si>
    <t>116A  :775689:00:------:--</t>
  </si>
  <si>
    <t>21:0775:000113</t>
  </si>
  <si>
    <t>21:0128:000583</t>
  </si>
  <si>
    <t>21:0128:000583:0001:0001:00</t>
  </si>
  <si>
    <t>116A  :775694:00:------:--</t>
  </si>
  <si>
    <t>21:0775:000114</t>
  </si>
  <si>
    <t>21:0128:000588</t>
  </si>
  <si>
    <t>21:0128:000588:0001:0001:00</t>
  </si>
  <si>
    <t>116A  :775698:00:------:--</t>
  </si>
  <si>
    <t>21:0775:000115</t>
  </si>
  <si>
    <t>21:0128:000592</t>
  </si>
  <si>
    <t>21:0128:000592:0001:0001:00</t>
  </si>
  <si>
    <t>116A  :775702:00:------:--</t>
  </si>
  <si>
    <t>21:0775:000116</t>
  </si>
  <si>
    <t>21:0128:000595</t>
  </si>
  <si>
    <t>21:0128:000595:0001:0001:00</t>
  </si>
  <si>
    <t>116A  :775703:00:------:--</t>
  </si>
  <si>
    <t>21:0775:000117</t>
  </si>
  <si>
    <t>21:0128:000596</t>
  </si>
  <si>
    <t>21:0128:000596:0001:0001:00</t>
  </si>
  <si>
    <t>116A  :775705:00:------:--</t>
  </si>
  <si>
    <t>21:0775:000118</t>
  </si>
  <si>
    <t>21:0128:000598</t>
  </si>
  <si>
    <t>21:0128:000598:0001:0001:00</t>
  </si>
  <si>
    <t>116A  :775706:00:------:--</t>
  </si>
  <si>
    <t>21:0775:000119</t>
  </si>
  <si>
    <t>21:0128:000599</t>
  </si>
  <si>
    <t>21:0128:000599:0001:0001:00</t>
  </si>
  <si>
    <t>116A  :775707:00:------:--</t>
  </si>
  <si>
    <t>21:0775:000120</t>
  </si>
  <si>
    <t>21:0128:000600</t>
  </si>
  <si>
    <t>21:0128:000600:0001:0001:01</t>
  </si>
  <si>
    <t>042E  :891002:00:------:--</t>
  </si>
  <si>
    <t>21:0777:000001</t>
  </si>
  <si>
    <t>21:0221:000001</t>
  </si>
  <si>
    <t>21:0221:000001:0001:0001:00</t>
  </si>
  <si>
    <t>042E  :891003:00:------:--</t>
  </si>
  <si>
    <t>21:0777:000002</t>
  </si>
  <si>
    <t>21:0221:000002</t>
  </si>
  <si>
    <t>21:0221:000002:0001:0001:00</t>
  </si>
  <si>
    <t>042E  :891005:00:------:--</t>
  </si>
  <si>
    <t>21:0777:000003</t>
  </si>
  <si>
    <t>21:0221:000004</t>
  </si>
  <si>
    <t>21:0221:000004:0001:0001:00</t>
  </si>
  <si>
    <t>042E  :891013:00:------:--</t>
  </si>
  <si>
    <t>21:0777:000004</t>
  </si>
  <si>
    <t>21:0221:000010</t>
  </si>
  <si>
    <t>21:0221:000010:0001:0001:00</t>
  </si>
  <si>
    <t>042E  :891015:00:------:--</t>
  </si>
  <si>
    <t>21:0777:000005</t>
  </si>
  <si>
    <t>21:0221:000012</t>
  </si>
  <si>
    <t>21:0221:000012:0001:0001:00</t>
  </si>
  <si>
    <t>042E  :891016:00:------:--</t>
  </si>
  <si>
    <t>21:0777:000006</t>
  </si>
  <si>
    <t>21:0221:000013</t>
  </si>
  <si>
    <t>21:0221:000013:0001:0001:00</t>
  </si>
  <si>
    <t>042E  :891021:80:891023:20</t>
  </si>
  <si>
    <t>21:0777:000007</t>
  </si>
  <si>
    <t>21:0221:000018</t>
  </si>
  <si>
    <t>21:0221:000018:0002:0001:02</t>
  </si>
  <si>
    <t>042E  :891022:10:------:--</t>
  </si>
  <si>
    <t>21:0777:000008</t>
  </si>
  <si>
    <t>21:0221:000018:0001:0001:00</t>
  </si>
  <si>
    <t>042E  :891023:20:891022:10</t>
  </si>
  <si>
    <t>21:0777:000009</t>
  </si>
  <si>
    <t>21:0221:000018:0002:0001:01</t>
  </si>
  <si>
    <t>042E  :891027:00:------:--</t>
  </si>
  <si>
    <t>21:0777:000010</t>
  </si>
  <si>
    <t>21:0221:000022</t>
  </si>
  <si>
    <t>21:0221:000022:0001:0001:00</t>
  </si>
  <si>
    <t>042E  :891036:9M:------:--</t>
  </si>
  <si>
    <t>21:0777:000011</t>
  </si>
  <si>
    <t>042E  :891037:00:------:--</t>
  </si>
  <si>
    <t>21:0777:000012</t>
  </si>
  <si>
    <t>21:0221:000031</t>
  </si>
  <si>
    <t>21:0221:000031:0001:0001:00</t>
  </si>
  <si>
    <t>042E  :891042:10:------:--</t>
  </si>
  <si>
    <t>21:0777:000013</t>
  </si>
  <si>
    <t>21:0221:000035</t>
  </si>
  <si>
    <t>21:0221:000035:0001:0001:00</t>
  </si>
  <si>
    <t>042E  :891043:20:891042:10</t>
  </si>
  <si>
    <t>21:0777:000014</t>
  </si>
  <si>
    <t>21:0221:000035:0002:0001:00</t>
  </si>
  <si>
    <t>042E  :891045:00:------:--</t>
  </si>
  <si>
    <t>21:0777:000015</t>
  </si>
  <si>
    <t>21:0221:000037</t>
  </si>
  <si>
    <t>21:0221:000037:0001:0001:00</t>
  </si>
  <si>
    <t>042E  :891046:9R:------:--</t>
  </si>
  <si>
    <t>21:0777:000016</t>
  </si>
  <si>
    <t>042E  :891051:00:------:--</t>
  </si>
  <si>
    <t>21:0777:000017</t>
  </si>
  <si>
    <t>21:0221:000042</t>
  </si>
  <si>
    <t>21:0221:000042:0001:0001:00</t>
  </si>
  <si>
    <t>042E  :891053:00:------:--</t>
  </si>
  <si>
    <t>21:0777:000018</t>
  </si>
  <si>
    <t>21:0221:000044</t>
  </si>
  <si>
    <t>21:0221:000044:0001:0001:00</t>
  </si>
  <si>
    <t>042E  :891054:00:------:--</t>
  </si>
  <si>
    <t>21:0777:000019</t>
  </si>
  <si>
    <t>21:0221:000045</t>
  </si>
  <si>
    <t>21:0221:000045:0001:0001:00</t>
  </si>
  <si>
    <t>042E  :891058:00:------:--</t>
  </si>
  <si>
    <t>21:0777:000020</t>
  </si>
  <si>
    <t>21:0221:000049</t>
  </si>
  <si>
    <t>21:0221:000049:0001:0001:00</t>
  </si>
  <si>
    <t>042E  :891061:80:891067:00</t>
  </si>
  <si>
    <t>21:0777:000021</t>
  </si>
  <si>
    <t>21:0221:000055</t>
  </si>
  <si>
    <t>21:0221:000055:0001:0001:02</t>
  </si>
  <si>
    <t>042E  :891065:9R:------:--</t>
  </si>
  <si>
    <t>21:0777:000022</t>
  </si>
  <si>
    <t>042E  :891067:00:------:--</t>
  </si>
  <si>
    <t>21:0777:000023</t>
  </si>
  <si>
    <t>21:0221:000055:0001:0001:01</t>
  </si>
  <si>
    <t>042E  :891070:00:------:--</t>
  </si>
  <si>
    <t>21:0777:000024</t>
  </si>
  <si>
    <t>21:0221:000058</t>
  </si>
  <si>
    <t>21:0221:000058:0001:0001:00</t>
  </si>
  <si>
    <t>042E  :891071:00:------:--</t>
  </si>
  <si>
    <t>21:0777:000025</t>
  </si>
  <si>
    <t>21:0221:000059</t>
  </si>
  <si>
    <t>21:0221:000059:0001:0001:00</t>
  </si>
  <si>
    <t>042E  :891072:00:------:--</t>
  </si>
  <si>
    <t>21:0777:000026</t>
  </si>
  <si>
    <t>21:0221:000060</t>
  </si>
  <si>
    <t>21:0221:000060:0001:0001:00</t>
  </si>
  <si>
    <t>042E  :891076:00:------:--</t>
  </si>
  <si>
    <t>21:0777:000027</t>
  </si>
  <si>
    <t>21:0221:000064</t>
  </si>
  <si>
    <t>21:0221:000064:0001:0001:00</t>
  </si>
  <si>
    <t>042E  :891078:00:------:--</t>
  </si>
  <si>
    <t>21:0777:000028</t>
  </si>
  <si>
    <t>21:0221:000066</t>
  </si>
  <si>
    <t>21:0221:000066:0001:0001:00</t>
  </si>
  <si>
    <t>042E  :891080:00:------:--</t>
  </si>
  <si>
    <t>21:0777:000029</t>
  </si>
  <si>
    <t>21:0221:000068</t>
  </si>
  <si>
    <t>21:0221:000068:0001:0001:00</t>
  </si>
  <si>
    <t>042E  :891098:00:------:--</t>
  </si>
  <si>
    <t>21:0777:000030</t>
  </si>
  <si>
    <t>21:0221:000083</t>
  </si>
  <si>
    <t>21:0221:000083:0001:0001:00</t>
  </si>
  <si>
    <t>042E  :891101:80:891104:00</t>
  </si>
  <si>
    <t>21:0777:000031</t>
  </si>
  <si>
    <t>21:0221:000088</t>
  </si>
  <si>
    <t>21:0221:000088:0001:0001:02</t>
  </si>
  <si>
    <t>042E  :891104:00:------:--</t>
  </si>
  <si>
    <t>21:0777:000032</t>
  </si>
  <si>
    <t>21:0221:000088:0001:0001:01</t>
  </si>
  <si>
    <t>042E  :891111:9M:------:--</t>
  </si>
  <si>
    <t>21:0777:000033</t>
  </si>
  <si>
    <t>042E  :891112:00:------:--</t>
  </si>
  <si>
    <t>21:0777:000034</t>
  </si>
  <si>
    <t>21:0221:000094</t>
  </si>
  <si>
    <t>21:0221:000094:0001:0001:00</t>
  </si>
  <si>
    <t>042E  :891117:00:------:--</t>
  </si>
  <si>
    <t>21:0777:000035</t>
  </si>
  <si>
    <t>21:0221:000099</t>
  </si>
  <si>
    <t>21:0221:000099:0001:0001:00</t>
  </si>
  <si>
    <t>042E  :891121:80:891140:00</t>
  </si>
  <si>
    <t>21:0777:000036</t>
  </si>
  <si>
    <t>21:0221:000119</t>
  </si>
  <si>
    <t>21:0221:000119:0001:0001:02</t>
  </si>
  <si>
    <t>042E  :891123:00:------:--</t>
  </si>
  <si>
    <t>21:0777:000037</t>
  </si>
  <si>
    <t>21:0221:000104</t>
  </si>
  <si>
    <t>21:0221:000104:0001:0001:00</t>
  </si>
  <si>
    <t>042E  :891124:00:------:--</t>
  </si>
  <si>
    <t>21:0777:000038</t>
  </si>
  <si>
    <t>21:0221:000105</t>
  </si>
  <si>
    <t>21:0221:000105:0001:0001:00</t>
  </si>
  <si>
    <t>042E  :891125:10:------:--</t>
  </si>
  <si>
    <t>21:0777:000039</t>
  </si>
  <si>
    <t>21:0221:000106</t>
  </si>
  <si>
    <t>21:0221:000106:0001:0001:00</t>
  </si>
  <si>
    <t>042E  :891126:20:891125:10</t>
  </si>
  <si>
    <t>21:0777:000040</t>
  </si>
  <si>
    <t>21:0221:000106:0002:0001:00</t>
  </si>
  <si>
    <t>042E  :891128:00:------:--</t>
  </si>
  <si>
    <t>21:0777:000041</t>
  </si>
  <si>
    <t>21:0221:000108</t>
  </si>
  <si>
    <t>21:0221:000108:0001:0001:00</t>
  </si>
  <si>
    <t>042E  :891136:00:------:--</t>
  </si>
  <si>
    <t>21:0777:000042</t>
  </si>
  <si>
    <t>21:0221:000116</t>
  </si>
  <si>
    <t>21:0221:000116:0001:0001:00</t>
  </si>
  <si>
    <t>042E  :891140:00:------:--</t>
  </si>
  <si>
    <t>21:0777:000043</t>
  </si>
  <si>
    <t>21:0221:000119:0001:0001:01</t>
  </si>
  <si>
    <t>042E  :891141:80:891146:00</t>
  </si>
  <si>
    <t>21:0777:000044</t>
  </si>
  <si>
    <t>21:0221:000123</t>
  </si>
  <si>
    <t>21:0221:000123:0001:0001:02</t>
  </si>
  <si>
    <t>042E  :891142:00:------:--</t>
  </si>
  <si>
    <t>21:0777:000045</t>
  </si>
  <si>
    <t>21:0221:000120</t>
  </si>
  <si>
    <t>21:0221:000120:0001:0001:00</t>
  </si>
  <si>
    <t>042E  :891146:00:------:--</t>
  </si>
  <si>
    <t>21:0777:000046</t>
  </si>
  <si>
    <t>21:0221:000123:0001:0001:01</t>
  </si>
  <si>
    <t>042E  :891149:00:------:--</t>
  </si>
  <si>
    <t>21:0777:000047</t>
  </si>
  <si>
    <t>21:0221:000126</t>
  </si>
  <si>
    <t>21:0221:000126:0001:0001:00</t>
  </si>
  <si>
    <t>042E  :891153:9P:------:--</t>
  </si>
  <si>
    <t>21:0777:000048</t>
  </si>
  <si>
    <t>042E  :891159:00:------:--</t>
  </si>
  <si>
    <t>21:0777:000049</t>
  </si>
  <si>
    <t>21:0221:000135</t>
  </si>
  <si>
    <t>21:0221:000135:0001:0001:00</t>
  </si>
  <si>
    <t>042E  :891221:80:891224:00</t>
  </si>
  <si>
    <t>21:0777:000050</t>
  </si>
  <si>
    <t>21:0221:000189</t>
  </si>
  <si>
    <t>21:0221:000189:0001:0001:02</t>
  </si>
  <si>
    <t>042E  :891222:10:------:--</t>
  </si>
  <si>
    <t>21:0777:000051</t>
  </si>
  <si>
    <t>21:0221:000188</t>
  </si>
  <si>
    <t>21:0221:000188:0001:0001:00</t>
  </si>
  <si>
    <t>042E  :891223:20:891222:10</t>
  </si>
  <si>
    <t>21:0777:000052</t>
  </si>
  <si>
    <t>21:0221:000188:0002:0001:00</t>
  </si>
  <si>
    <t>042E  :891224:00:------:--</t>
  </si>
  <si>
    <t>21:0777:000053</t>
  </si>
  <si>
    <t>21:0221:000189:0001:0001:01</t>
  </si>
  <si>
    <t>042E  :891225:00:------:--</t>
  </si>
  <si>
    <t>21:0777:000054</t>
  </si>
  <si>
    <t>21:0221:000190</t>
  </si>
  <si>
    <t>21:0221:000190:0001:0001:00</t>
  </si>
  <si>
    <t>042E  :891226:00:------:--</t>
  </si>
  <si>
    <t>21:0777:000055</t>
  </si>
  <si>
    <t>21:0221:000191</t>
  </si>
  <si>
    <t>21:0221:000191:0001:0001:00</t>
  </si>
  <si>
    <t>042E  :891227:00:------:--</t>
  </si>
  <si>
    <t>21:0777:000056</t>
  </si>
  <si>
    <t>21:0221:000192</t>
  </si>
  <si>
    <t>21:0221:000192:0001:0001:00</t>
  </si>
  <si>
    <t>042E  :891228:00:------:--</t>
  </si>
  <si>
    <t>21:0777:000057</t>
  </si>
  <si>
    <t>21:0221:000193</t>
  </si>
  <si>
    <t>21:0221:000193:0001:0001:00</t>
  </si>
  <si>
    <t>042E  :891229:00:------:--</t>
  </si>
  <si>
    <t>21:0777:000058</t>
  </si>
  <si>
    <t>21:0221:000194</t>
  </si>
  <si>
    <t>21:0221:000194:0001:0001:00</t>
  </si>
  <si>
    <t>042E  :891230:00:------:--</t>
  </si>
  <si>
    <t>21:0777:000059</t>
  </si>
  <si>
    <t>21:0221:000195</t>
  </si>
  <si>
    <t>21:0221:000195:0001:0001:00</t>
  </si>
  <si>
    <t>042E  :891231:00:------:--</t>
  </si>
  <si>
    <t>21:0777:000060</t>
  </si>
  <si>
    <t>21:0221:000196</t>
  </si>
  <si>
    <t>21:0221:000196:0001:0001:00</t>
  </si>
  <si>
    <t>042E  :891232:00:------:--</t>
  </si>
  <si>
    <t>21:0777:000061</t>
  </si>
  <si>
    <t>21:0221:000197</t>
  </si>
  <si>
    <t>21:0221:000197:0001:0001:00</t>
  </si>
  <si>
    <t>042E  :891233:00:------:--</t>
  </si>
  <si>
    <t>21:0777:000062</t>
  </si>
  <si>
    <t>21:0221:000198</t>
  </si>
  <si>
    <t>21:0221:000198:0001:0001:00</t>
  </si>
  <si>
    <t>042E  :891234:9M:------:--</t>
  </si>
  <si>
    <t>21:0777:000063</t>
  </si>
  <si>
    <t>042E  :891235:00:------:--</t>
  </si>
  <si>
    <t>21:0777:000064</t>
  </si>
  <si>
    <t>21:0221:000199</t>
  </si>
  <si>
    <t>21:0221:000199:0001:0001:00</t>
  </si>
  <si>
    <t>042E  :891236:00:------:--</t>
  </si>
  <si>
    <t>21:0777:000065</t>
  </si>
  <si>
    <t>21:0221:000200</t>
  </si>
  <si>
    <t>21:0221:000200:0001:0001:00</t>
  </si>
  <si>
    <t>042E  :891237:00:------:--</t>
  </si>
  <si>
    <t>21:0777:000066</t>
  </si>
  <si>
    <t>21:0221:000201</t>
  </si>
  <si>
    <t>21:0221:000201:0001:0001:00</t>
  </si>
  <si>
    <t>042E  :891238:00:------:--</t>
  </si>
  <si>
    <t>21:0777:000067</t>
  </si>
  <si>
    <t>21:0221:000202</t>
  </si>
  <si>
    <t>21:0221:000202:0001:0001:00</t>
  </si>
  <si>
    <t>042E  :891239:00:------:--</t>
  </si>
  <si>
    <t>21:0777:000068</t>
  </si>
  <si>
    <t>21:0221:000203</t>
  </si>
  <si>
    <t>21:0221:000203:0001:0001:00</t>
  </si>
  <si>
    <t>042E  :891240:00:------:--</t>
  </si>
  <si>
    <t>21:0777:000069</t>
  </si>
  <si>
    <t>21:0221:000204</t>
  </si>
  <si>
    <t>21:0221:000204:0001:0001:00</t>
  </si>
  <si>
    <t>042E  :891258:9R:------:--</t>
  </si>
  <si>
    <t>21:0777:000070</t>
  </si>
  <si>
    <t>042E  :891261:80:891265:00</t>
  </si>
  <si>
    <t>21:0777:000071</t>
  </si>
  <si>
    <t>21:0221:000224</t>
  </si>
  <si>
    <t>21:0221:000224:0001:0001:02</t>
  </si>
  <si>
    <t>042E  :891265:00:------:--</t>
  </si>
  <si>
    <t>21:0777:000072</t>
  </si>
  <si>
    <t>21:0221:000224:0001:0001:01</t>
  </si>
  <si>
    <t>042E  :891266:9R:------:--</t>
  </si>
  <si>
    <t>21:0777:000073</t>
  </si>
  <si>
    <t>042E  :891268:00:------:--</t>
  </si>
  <si>
    <t>21:0777:000074</t>
  </si>
  <si>
    <t>21:0221:000226</t>
  </si>
  <si>
    <t>21:0221:000226:0001:0001:00</t>
  </si>
  <si>
    <t>042E  :891288:00:------:--</t>
  </si>
  <si>
    <t>21:0777:000075</t>
  </si>
  <si>
    <t>21:0221:000244</t>
  </si>
  <si>
    <t>21:0221:000244:0001:0001:00</t>
  </si>
  <si>
    <t>042E  :891299:00:------:--</t>
  </si>
  <si>
    <t>21:0777:000076</t>
  </si>
  <si>
    <t>21:0221:000254</t>
  </si>
  <si>
    <t>21:0221:000254:0001:0001:00</t>
  </si>
  <si>
    <t>042E  :891300:00:------:--</t>
  </si>
  <si>
    <t>21:0777:000077</t>
  </si>
  <si>
    <t>21:0221:000255</t>
  </si>
  <si>
    <t>21:0221:000255:0001:0001:00</t>
  </si>
  <si>
    <t>042E  :891302:00:------:--</t>
  </si>
  <si>
    <t>21:0777:000078</t>
  </si>
  <si>
    <t>21:0221:000256</t>
  </si>
  <si>
    <t>21:0221:000256:0001:0001:00</t>
  </si>
  <si>
    <t>042E  :891307:00:------:--</t>
  </si>
  <si>
    <t>21:0777:000079</t>
  </si>
  <si>
    <t>21:0221:000260</t>
  </si>
  <si>
    <t>21:0221:000260:0001:0001:00</t>
  </si>
  <si>
    <t>042E  :891312:00:------:--</t>
  </si>
  <si>
    <t>21:0777:000080</t>
  </si>
  <si>
    <t>21:0221:000264</t>
  </si>
  <si>
    <t>21:0221:000264:0001:0001:00</t>
  </si>
  <si>
    <t>042E  :891321:80:891329:00</t>
  </si>
  <si>
    <t>21:0777:000081</t>
  </si>
  <si>
    <t>21:0221:000279</t>
  </si>
  <si>
    <t>21:0221:000279:0001:0001:02</t>
  </si>
  <si>
    <t>042E  :891329:00:------:--</t>
  </si>
  <si>
    <t>21:0777:000082</t>
  </si>
  <si>
    <t>21:0221:000279:0001:0001:01</t>
  </si>
  <si>
    <t>042E  :891334:9M:------:--</t>
  </si>
  <si>
    <t>21:0777:000083</t>
  </si>
  <si>
    <t>042E  :891341:80:891351:00</t>
  </si>
  <si>
    <t>21:0777:000084</t>
  </si>
  <si>
    <t>21:0221:000297</t>
  </si>
  <si>
    <t>21:0221:000297:0001:0001:02</t>
  </si>
  <si>
    <t>042E  :891351:00:------:--</t>
  </si>
  <si>
    <t>21:0777:000085</t>
  </si>
  <si>
    <t>21:0221:000297:0001:0001:01</t>
  </si>
  <si>
    <t>042E  :891361:80:891367:00</t>
  </si>
  <si>
    <t>21:0777:000086</t>
  </si>
  <si>
    <t>21:0221:000311</t>
  </si>
  <si>
    <t>21:0221:000311:0001:0001:02</t>
  </si>
  <si>
    <t>042E  :891367:00:------:--</t>
  </si>
  <si>
    <t>21:0777:000087</t>
  </si>
  <si>
    <t>21:0221:000311:0001:0001:01</t>
  </si>
  <si>
    <t>042E  :891381:80:891398:00</t>
  </si>
  <si>
    <t>21:0777:000088</t>
  </si>
  <si>
    <t>21:0221:000338</t>
  </si>
  <si>
    <t>21:0221:000338:0001:0001:02</t>
  </si>
  <si>
    <t>042E  :891388:00:------:--</t>
  </si>
  <si>
    <t>21:0777:000089</t>
  </si>
  <si>
    <t>21:0221:000329</t>
  </si>
  <si>
    <t>21:0221:000329:0001:0001:00</t>
  </si>
  <si>
    <t>042E  :891389:9P:------:--</t>
  </si>
  <si>
    <t>21:0777:000090</t>
  </si>
  <si>
    <t>042E  :891398:00:------:--</t>
  </si>
  <si>
    <t>21:0777:000091</t>
  </si>
  <si>
    <t>21:0221:000338:0001:0001:01</t>
  </si>
  <si>
    <t>042E  :891404:00:------:--</t>
  </si>
  <si>
    <t>21:0777:000092</t>
  </si>
  <si>
    <t>21:0221:000342</t>
  </si>
  <si>
    <t>21:0221:000342:0001:0001:00</t>
  </si>
  <si>
    <t>042E  :891409:9R:------:--</t>
  </si>
  <si>
    <t>21:0777:000093</t>
  </si>
  <si>
    <t>042E  :891414:00:------:--</t>
  </si>
  <si>
    <t>21:0777:000094</t>
  </si>
  <si>
    <t>21:0221:000351</t>
  </si>
  <si>
    <t>21:0221:000351:0001:0001:00</t>
  </si>
  <si>
    <t>042E  :891415:00:------:--</t>
  </si>
  <si>
    <t>21:0777:000095</t>
  </si>
  <si>
    <t>21:0221:000352</t>
  </si>
  <si>
    <t>21:0221:000352:0001:0001:00</t>
  </si>
  <si>
    <t>042E  :891421:80:891428:00</t>
  </si>
  <si>
    <t>21:0777:000096</t>
  </si>
  <si>
    <t>21:0221:000363</t>
  </si>
  <si>
    <t>21:0221:000363:0001:0001:02</t>
  </si>
  <si>
    <t>042E  :891428:00:------:--</t>
  </si>
  <si>
    <t>21:0777:000097</t>
  </si>
  <si>
    <t>21:0221:000363:0001:0001:01</t>
  </si>
  <si>
    <t>042E  :891441:80:891456:00</t>
  </si>
  <si>
    <t>21:0777:000098</t>
  </si>
  <si>
    <t>21:0221:000387</t>
  </si>
  <si>
    <t>21:0221:000387:0001:0001:02</t>
  </si>
  <si>
    <t>042E  :891456:00:------:--</t>
  </si>
  <si>
    <t>21:0777:000099</t>
  </si>
  <si>
    <t>21:0221:000387:0001:0001:01</t>
  </si>
  <si>
    <t>042E  :891501:80:891507:00</t>
  </si>
  <si>
    <t>21:0777:000100</t>
  </si>
  <si>
    <t>21:0221:000430</t>
  </si>
  <si>
    <t>21:0221:000430:0001:0001:02</t>
  </si>
  <si>
    <t>042E  :891506:00:------:--</t>
  </si>
  <si>
    <t>21:0777:000101</t>
  </si>
  <si>
    <t>21:0221:000429</t>
  </si>
  <si>
    <t>21:0221:000429:0001:0001:00</t>
  </si>
  <si>
    <t>042E  :891507:00:------:--</t>
  </si>
  <si>
    <t>21:0777:000102</t>
  </si>
  <si>
    <t>21:0221:000430:0001:0001:01</t>
  </si>
  <si>
    <t>042E  :891512:00:------:--</t>
  </si>
  <si>
    <t>21:0777:000103</t>
  </si>
  <si>
    <t>21:0221:000435</t>
  </si>
  <si>
    <t>21:0221:000435:0001:0001:00</t>
  </si>
  <si>
    <t>042E  :891541:80:891560:00</t>
  </si>
  <si>
    <t>21:0777:000104</t>
  </si>
  <si>
    <t>21:0221:000476</t>
  </si>
  <si>
    <t>21:0221:000476:0001:0001:02</t>
  </si>
  <si>
    <t>042E  :891542:10:------:--</t>
  </si>
  <si>
    <t>21:0777:000105</t>
  </si>
  <si>
    <t>21:0221:000460</t>
  </si>
  <si>
    <t>21:0221:000460:0001:0001:00</t>
  </si>
  <si>
    <t>042E  :891543:9R:------:--</t>
  </si>
  <si>
    <t>21:0777:000106</t>
  </si>
  <si>
    <t>042E  :891544:20:891542:10</t>
  </si>
  <si>
    <t>21:0777:000107</t>
  </si>
  <si>
    <t>21:0221:000460:0002:0001:00</t>
  </si>
  <si>
    <t>042E  :891559:00:------:--</t>
  </si>
  <si>
    <t>21:0777:000108</t>
  </si>
  <si>
    <t>21:0221:000475</t>
  </si>
  <si>
    <t>21:0221:000475:0001:0001:00</t>
  </si>
  <si>
    <t>042E  :891560:00:------:--</t>
  </si>
  <si>
    <t>21:0777:000109</t>
  </si>
  <si>
    <t>21:0221:000476:0001:0001:01</t>
  </si>
  <si>
    <t>042E  :891573:9M:------:--</t>
  </si>
  <si>
    <t>21:0777:000110</t>
  </si>
  <si>
    <t>042E  :891581:80:891599:00</t>
  </si>
  <si>
    <t>21:0777:000111</t>
  </si>
  <si>
    <t>21:0221:000509</t>
  </si>
  <si>
    <t>21:0221:000509:0001:0001:02</t>
  </si>
  <si>
    <t>042E  :891599:00:------:--</t>
  </si>
  <si>
    <t>21:0777:000112</t>
  </si>
  <si>
    <t>21:0221:000509:0001:0001:01</t>
  </si>
  <si>
    <t>042E  :891601:80:891619:00</t>
  </si>
  <si>
    <t>21:0777:000113</t>
  </si>
  <si>
    <t>21:0221:000526</t>
  </si>
  <si>
    <t>21:0221:000526:0001:0001:02</t>
  </si>
  <si>
    <t>042E  :891603:9P:------:--</t>
  </si>
  <si>
    <t>21:0777:000114</t>
  </si>
  <si>
    <t>042E  :891615:00:------:--</t>
  </si>
  <si>
    <t>21:0777:000115</t>
  </si>
  <si>
    <t>21:0221:000522</t>
  </si>
  <si>
    <t>21:0221:000522:0001:0001:00</t>
  </si>
  <si>
    <t>042E  :891619:00:------:--</t>
  </si>
  <si>
    <t>21:0777:000116</t>
  </si>
  <si>
    <t>21:0221:000526:0001:0001:01</t>
  </si>
  <si>
    <t>042E  :891620:00:------:--</t>
  </si>
  <si>
    <t>21:0777:000117</t>
  </si>
  <si>
    <t>21:0221:000527</t>
  </si>
  <si>
    <t>21:0221:000527:0001:0001:00</t>
  </si>
  <si>
    <t>042E  :891621:80:891624:00</t>
  </si>
  <si>
    <t>21:0777:000118</t>
  </si>
  <si>
    <t>21:0221:000529</t>
  </si>
  <si>
    <t>21:0221:000529:0001:0001:02</t>
  </si>
  <si>
    <t>042E  :891622:10:------:--</t>
  </si>
  <si>
    <t>21:0777:000119</t>
  </si>
  <si>
    <t>21:0221:000528</t>
  </si>
  <si>
    <t>21:0221:000528:0001:0001:00</t>
  </si>
  <si>
    <t>042E  :891623:20:891622:10</t>
  </si>
  <si>
    <t>21:0777:000120</t>
  </si>
  <si>
    <t>21:0221:000528:0002:0001:00</t>
  </si>
  <si>
    <t>042E  :891624:00:------:--</t>
  </si>
  <si>
    <t>21:0777:000121</t>
  </si>
  <si>
    <t>21:0221:000529:0001:0001:01</t>
  </si>
  <si>
    <t>042E  :891626:00:------:--</t>
  </si>
  <si>
    <t>21:0777:000122</t>
  </si>
  <si>
    <t>21:0221:000531</t>
  </si>
  <si>
    <t>21:0221:000531:0001:0001:00</t>
  </si>
  <si>
    <t>042E  :891627:00:------:--</t>
  </si>
  <si>
    <t>21:0777:000123</t>
  </si>
  <si>
    <t>21:0221:000532</t>
  </si>
  <si>
    <t>21:0221:000532:0001:0001:00</t>
  </si>
  <si>
    <t>042E  :891628:00:------:--</t>
  </si>
  <si>
    <t>21:0777:000124</t>
  </si>
  <si>
    <t>21:0221:000533</t>
  </si>
  <si>
    <t>21:0221:000533:0001:0001:00</t>
  </si>
  <si>
    <t>042E  :891629:00:------:--</t>
  </si>
  <si>
    <t>21:0777:000125</t>
  </si>
  <si>
    <t>21:0221:000534</t>
  </si>
  <si>
    <t>21:0221:000534:0001:0001:00</t>
  </si>
  <si>
    <t>042E  :891640:00:------:--</t>
  </si>
  <si>
    <t>21:0777:000126</t>
  </si>
  <si>
    <t>21:0221:000544</t>
  </si>
  <si>
    <t>21:0221:000544:0001:0001:00</t>
  </si>
  <si>
    <t>042E  :891649:00:------:--</t>
  </si>
  <si>
    <t>21:0777:000127</t>
  </si>
  <si>
    <t>21:0221:000551</t>
  </si>
  <si>
    <t>21:0221:000551:0001:0001:00</t>
  </si>
  <si>
    <t>042E  :891653:9R:------:--</t>
  </si>
  <si>
    <t>21:0777:000128</t>
  </si>
  <si>
    <t>042E  :891669:9M:------:--</t>
  </si>
  <si>
    <t>21:0777:000129</t>
  </si>
  <si>
    <t>042E  :891681:80:891696:00</t>
  </si>
  <si>
    <t>21:0777:000130</t>
  </si>
  <si>
    <t>21:0221:000592</t>
  </si>
  <si>
    <t>21:0221:000592:0001:0001:02</t>
  </si>
  <si>
    <t>042E  :891693:00:------:--</t>
  </si>
  <si>
    <t>21:0777:000131</t>
  </si>
  <si>
    <t>21:0221:000589</t>
  </si>
  <si>
    <t>21:0221:000589:0001:0001:00</t>
  </si>
  <si>
    <t>042E  :891694:00:------:--</t>
  </si>
  <si>
    <t>21:0777:000132</t>
  </si>
  <si>
    <t>21:0221:000590</t>
  </si>
  <si>
    <t>21:0221:000590:0001:0001:00</t>
  </si>
  <si>
    <t>042E  :891695:00:------:--</t>
  </si>
  <si>
    <t>21:0777:000133</t>
  </si>
  <si>
    <t>21:0221:000591</t>
  </si>
  <si>
    <t>21:0221:000591:0001:0001:00</t>
  </si>
  <si>
    <t>042E  :891696:00:------:--</t>
  </si>
  <si>
    <t>21:0777:000134</t>
  </si>
  <si>
    <t>21:0221:000592:0001:0001:01</t>
  </si>
  <si>
    <t>042E  :891700:00:------:--</t>
  </si>
  <si>
    <t>21:0777:000135</t>
  </si>
  <si>
    <t>21:0221:000595</t>
  </si>
  <si>
    <t>21:0221:000595:0001:0001:00</t>
  </si>
  <si>
    <t>042E  :891707:00:------:--</t>
  </si>
  <si>
    <t>21:0777:000136</t>
  </si>
  <si>
    <t>21:0221:000600</t>
  </si>
  <si>
    <t>21:0221:000600:0001:0001:00</t>
  </si>
  <si>
    <t>042E  :891714:00:------:--</t>
  </si>
  <si>
    <t>21:0777:000137</t>
  </si>
  <si>
    <t>21:0221:000607</t>
  </si>
  <si>
    <t>21:0221:000607:0001:0001:00</t>
  </si>
  <si>
    <t>042E  :891715:9R:------:--</t>
  </si>
  <si>
    <t>21:0777:000138</t>
  </si>
  <si>
    <t>042E  :891731:00:------:--</t>
  </si>
  <si>
    <t>21:0777:000139</t>
  </si>
  <si>
    <t>21:0221:000620</t>
  </si>
  <si>
    <t>21:0221:000620:0001:0001:00</t>
  </si>
  <si>
    <t>042E  :891733:00:------:--</t>
  </si>
  <si>
    <t>21:0777:000140</t>
  </si>
  <si>
    <t>21:0221:000622</t>
  </si>
  <si>
    <t>21:0221:000622:0001:0001:00</t>
  </si>
  <si>
    <t>042E  :891740:00:------:--</t>
  </si>
  <si>
    <t>21:0777:000141</t>
  </si>
  <si>
    <t>21:0221:000629</t>
  </si>
  <si>
    <t>21:0221:000629:0001:0001:00</t>
  </si>
  <si>
    <t>042E  :891741:80:891759:00</t>
  </si>
  <si>
    <t>21:0777:000142</t>
  </si>
  <si>
    <t>21:0221:000645</t>
  </si>
  <si>
    <t>21:0221:000645:0001:0001:02</t>
  </si>
  <si>
    <t>042E  :891742:10:------:--</t>
  </si>
  <si>
    <t>21:0777:000143</t>
  </si>
  <si>
    <t>21:0221:000630</t>
  </si>
  <si>
    <t>21:0221:000630:0001:0001:00</t>
  </si>
  <si>
    <t>042E  :891743:20:891742:10</t>
  </si>
  <si>
    <t>21:0777:000144</t>
  </si>
  <si>
    <t>21:0221:000630:0002:0001:00</t>
  </si>
  <si>
    <t>042E  :891744:00:------:--</t>
  </si>
  <si>
    <t>21:0777:000145</t>
  </si>
  <si>
    <t>21:0221:000631</t>
  </si>
  <si>
    <t>21:0221:000631:0001:0001:00</t>
  </si>
  <si>
    <t>042E  :891745:00:------:--</t>
  </si>
  <si>
    <t>21:0777:000146</t>
  </si>
  <si>
    <t>21:0221:000632</t>
  </si>
  <si>
    <t>21:0221:000632:0001:0001:00</t>
  </si>
  <si>
    <t>042E  :891757:00:------:--</t>
  </si>
  <si>
    <t>21:0777:000147</t>
  </si>
  <si>
    <t>21:0221:000643</t>
  </si>
  <si>
    <t>21:0221:000643:0001:0001:00</t>
  </si>
  <si>
    <t>042E  :891759:00:------:--</t>
  </si>
  <si>
    <t>21:0777:000148</t>
  </si>
  <si>
    <t>21:0221:000645:0001:0001:01</t>
  </si>
  <si>
    <t>042E  :891769:9P:------:--</t>
  </si>
  <si>
    <t>21:0777:000149</t>
  </si>
  <si>
    <t>042L  :891010:9M:------:--</t>
  </si>
  <si>
    <t>21:0777:000150</t>
  </si>
  <si>
    <t>042L  :891021:80:891023:00</t>
  </si>
  <si>
    <t>21:0777:000151</t>
  </si>
  <si>
    <t>21:0221:000671</t>
  </si>
  <si>
    <t>21:0221:000671:0001:0001:02</t>
  </si>
  <si>
    <t>042L  :891023:00:------:--</t>
  </si>
  <si>
    <t>21:0777:000152</t>
  </si>
  <si>
    <t>21:0221:000671:0001:0001:01</t>
  </si>
  <si>
    <t>042L  :891029:00:------:--</t>
  </si>
  <si>
    <t>21:0777:000153</t>
  </si>
  <si>
    <t>21:0221:000676</t>
  </si>
  <si>
    <t>21:0221:000676:0001:0001:00</t>
  </si>
  <si>
    <t>042L  :891061:80:891066:00</t>
  </si>
  <si>
    <t>21:0777:000154</t>
  </si>
  <si>
    <t>21:0221:000707</t>
  </si>
  <si>
    <t>21:0221:000707:0001:0001:02</t>
  </si>
  <si>
    <t>042L  :891066:00:------:--</t>
  </si>
  <si>
    <t>21:0777:000155</t>
  </si>
  <si>
    <t>21:0221:000707:0001:0001:01</t>
  </si>
  <si>
    <t>042L  :891079:00:------:--</t>
  </si>
  <si>
    <t>21:0777:000156</t>
  </si>
  <si>
    <t>21:0221:000719</t>
  </si>
  <si>
    <t>21:0221:000719:0001:0001:00</t>
  </si>
  <si>
    <t>042L  :891081:80:891085:00</t>
  </si>
  <si>
    <t>21:0777:000157</t>
  </si>
  <si>
    <t>21:0221:000723</t>
  </si>
  <si>
    <t>21:0221:000723:0001:0001:02</t>
  </si>
  <si>
    <t>042L  :891085:00:------:--</t>
  </si>
  <si>
    <t>21:0777:000158</t>
  </si>
  <si>
    <t>21:0221:000723:0001:0001:01</t>
  </si>
  <si>
    <t>042L  :891101:80:891112:00</t>
  </si>
  <si>
    <t>21:0777:000159</t>
  </si>
  <si>
    <t>21:0221:000746</t>
  </si>
  <si>
    <t>21:0221:000746:0001:0001:02</t>
  </si>
  <si>
    <t>042L  :891112:00:------:--</t>
  </si>
  <si>
    <t>21:0777:000160</t>
  </si>
  <si>
    <t>21:0221:000746:0001:0001:01</t>
  </si>
  <si>
    <t>042L  :891116:00:------:--</t>
  </si>
  <si>
    <t>21:0777:000161</t>
  </si>
  <si>
    <t>21:0221:000750</t>
  </si>
  <si>
    <t>21:0221:000750:0001:0001:00</t>
  </si>
  <si>
    <t>042L  :891117:00:------:--</t>
  </si>
  <si>
    <t>21:0777:000162</t>
  </si>
  <si>
    <t>21:0221:000751</t>
  </si>
  <si>
    <t>21:0221:000751:0001:0001:00</t>
  </si>
  <si>
    <t>042L  :891122:10:------:--</t>
  </si>
  <si>
    <t>21:0777:000163</t>
  </si>
  <si>
    <t>21:0221:000755</t>
  </si>
  <si>
    <t>21:0221:000755:0001:0001:00</t>
  </si>
  <si>
    <t>042L  :891123:9M:------:--</t>
  </si>
  <si>
    <t>21:0777:000164</t>
  </si>
  <si>
    <t>042L  :891124:20:891122:10</t>
  </si>
  <si>
    <t>21:0777:000165</t>
  </si>
  <si>
    <t>21:0221:000755:0002:0001:00</t>
  </si>
  <si>
    <t>042L  :891141:80:891143:10</t>
  </si>
  <si>
    <t>21:0777:000166</t>
  </si>
  <si>
    <t>21:0221:000773</t>
  </si>
  <si>
    <t>21:0221:000773:0001:0001:02</t>
  </si>
  <si>
    <t>042L  :891142:00:------:--</t>
  </si>
  <si>
    <t>21:0777:000167</t>
  </si>
  <si>
    <t>21:0221:000772</t>
  </si>
  <si>
    <t>21:0221:000772:0001:0001:00</t>
  </si>
  <si>
    <t>042L  :891143:10:------:--</t>
  </si>
  <si>
    <t>21:0777:000168</t>
  </si>
  <si>
    <t>21:0221:000773:0001:0001:01</t>
  </si>
  <si>
    <t>042L  :891144:20:891143:10</t>
  </si>
  <si>
    <t>21:0777:000169</t>
  </si>
  <si>
    <t>21:0221:000773:0002:0001:00</t>
  </si>
  <si>
    <t>042L  :891145:9R:------:--</t>
  </si>
  <si>
    <t>21:0777:000170</t>
  </si>
  <si>
    <t>042L  :891149:00:------:--</t>
  </si>
  <si>
    <t>21:0777:000171</t>
  </si>
  <si>
    <t>21:0221:000777</t>
  </si>
  <si>
    <t>21:0221:000777:0001:0001:00</t>
  </si>
  <si>
    <t>042L  :891196:00:------:--</t>
  </si>
  <si>
    <t>21:0777:000172</t>
  </si>
  <si>
    <t>21:0221:000818</t>
  </si>
  <si>
    <t>21:0221:000818:0001:0001:00</t>
  </si>
  <si>
    <t>042L  :891201:80:891204:00</t>
  </si>
  <si>
    <t>21:0777:000173</t>
  </si>
  <si>
    <t>21:0221:000824</t>
  </si>
  <si>
    <t>21:0221:000824:0001:0001:02</t>
  </si>
  <si>
    <t>042L  :891204:00:------:--</t>
  </si>
  <si>
    <t>21:0777:000174</t>
  </si>
  <si>
    <t>21:0221:000824:0001:0001:01</t>
  </si>
  <si>
    <t>042L  :891205:9M:------:--</t>
  </si>
  <si>
    <t>21:0777:000175</t>
  </si>
  <si>
    <t>042L  :891221:80:891240:00</t>
  </si>
  <si>
    <t>21:0777:000176</t>
  </si>
  <si>
    <t>21:0221:000856</t>
  </si>
  <si>
    <t>21:0221:000856:0001:0001:02</t>
  </si>
  <si>
    <t>042L  :891231:00:------:--</t>
  </si>
  <si>
    <t>21:0777:000177</t>
  </si>
  <si>
    <t>21:0221:000847</t>
  </si>
  <si>
    <t>21:0221:000847:0001:0001:00</t>
  </si>
  <si>
    <t>042L  :891240:00:------:--</t>
  </si>
  <si>
    <t>21:0777:000178</t>
  </si>
  <si>
    <t>21:0221:000856:0001:0001:01</t>
  </si>
  <si>
    <t>042L  :891241:80:891244:00</t>
  </si>
  <si>
    <t>21:0777:000179</t>
  </si>
  <si>
    <t>21:0221:000858</t>
  </si>
  <si>
    <t>21:0221:000858:0001:0001:02</t>
  </si>
  <si>
    <t>042L  :891244:00:------:--</t>
  </si>
  <si>
    <t>21:0777:000180</t>
  </si>
  <si>
    <t>21:0221:000858:0001:0001:01</t>
  </si>
  <si>
    <t>042L  :891259:00:------:--</t>
  </si>
  <si>
    <t>21:0777:000181</t>
  </si>
  <si>
    <t>21:0221:000872</t>
  </si>
  <si>
    <t>21:0221:000872:0001:0001:00</t>
  </si>
  <si>
    <t>042L  :891261:80:891274:00</t>
  </si>
  <si>
    <t>21:0777:000182</t>
  </si>
  <si>
    <t>21:0221:000884</t>
  </si>
  <si>
    <t>21:0221:000884:0001:0001:02</t>
  </si>
  <si>
    <t>042L  :891274:00:------:--</t>
  </si>
  <si>
    <t>21:0777:000183</t>
  </si>
  <si>
    <t>21:0221:000884:0001:0001:01</t>
  </si>
  <si>
    <t>042L  :891289:9M:------:--</t>
  </si>
  <si>
    <t>21:0777:000184</t>
  </si>
  <si>
    <t>042L  :891292:00:------:--</t>
  </si>
  <si>
    <t>21:0777:000185</t>
  </si>
  <si>
    <t>21:0221:000899</t>
  </si>
  <si>
    <t>21:0221:000899:0001:0001:00</t>
  </si>
  <si>
    <t>042L  :891306:00:------:--</t>
  </si>
  <si>
    <t>21:0777:000186</t>
  </si>
  <si>
    <t>21:0221:000911</t>
  </si>
  <si>
    <t>21:0221:000911:0001:0001:00</t>
  </si>
  <si>
    <t>042L  :891308:00:------:--</t>
  </si>
  <si>
    <t>21:0777:000187</t>
  </si>
  <si>
    <t>21:0221:000913</t>
  </si>
  <si>
    <t>21:0221:000913:0001:0001:00</t>
  </si>
  <si>
    <t>042L  :891316:00:------:--</t>
  </si>
  <si>
    <t>21:0777:000188</t>
  </si>
  <si>
    <t>21:0221:000921</t>
  </si>
  <si>
    <t>21:0221:000921:0001:0001:00</t>
  </si>
  <si>
    <t>042L  :891319:9M:------:--</t>
  </si>
  <si>
    <t>21:0777:000189</t>
  </si>
  <si>
    <t>042L  :891321:80:891329:00</t>
  </si>
  <si>
    <t>21:0777:000190</t>
  </si>
  <si>
    <t>21:0221:000930</t>
  </si>
  <si>
    <t>21:0221:000930:0001:0001:02</t>
  </si>
  <si>
    <t>042L  :891327:9R:------:--</t>
  </si>
  <si>
    <t>21:0777:000191</t>
  </si>
  <si>
    <t>042L  :891329:00:------:--</t>
  </si>
  <si>
    <t>21:0777:000192</t>
  </si>
  <si>
    <t>21:0221:000930:0001:0001:01</t>
  </si>
  <si>
    <t>042L  :891341:80:891354:00</t>
  </si>
  <si>
    <t>21:0777:000193</t>
  </si>
  <si>
    <t>21:0221:000952</t>
  </si>
  <si>
    <t>21:0221:000952:0001:0001:02</t>
  </si>
  <si>
    <t>042L  :891344:00:------:--</t>
  </si>
  <si>
    <t>21:0777:000194</t>
  </si>
  <si>
    <t>21:0221:000943</t>
  </si>
  <si>
    <t>21:0221:000943:0001:0001:00</t>
  </si>
  <si>
    <t>042L  :891346:9R:------:--</t>
  </si>
  <si>
    <t>21:0777:000195</t>
  </si>
  <si>
    <t>042L  :891354:00:------:--</t>
  </si>
  <si>
    <t>21:0777:000196</t>
  </si>
  <si>
    <t>21:0221:000952:0001:0001:01</t>
  </si>
  <si>
    <t>042L  :891356:00:------:--</t>
  </si>
  <si>
    <t>21:0777:000197</t>
  </si>
  <si>
    <t>21:0221:000954</t>
  </si>
  <si>
    <t>21:0221:000954:0001:0001:00</t>
  </si>
  <si>
    <t>042L  :891361:80:891370:00</t>
  </si>
  <si>
    <t>21:0777:000198</t>
  </si>
  <si>
    <t>21:0221:000965</t>
  </si>
  <si>
    <t>21:0221:000965:0001:0001:02</t>
  </si>
  <si>
    <t>042L  :891366:9R:------:--</t>
  </si>
  <si>
    <t>21:0777:000199</t>
  </si>
  <si>
    <t>042L  :891370:00:------:--</t>
  </si>
  <si>
    <t>21:0777:000200</t>
  </si>
  <si>
    <t>21:0221:000965:0001:0001:01</t>
  </si>
  <si>
    <t>042L  :891393:00:------:--</t>
  </si>
  <si>
    <t>21:0777:000201</t>
  </si>
  <si>
    <t>21:0221:000985</t>
  </si>
  <si>
    <t>21:0221:000985:0001:0001:00</t>
  </si>
  <si>
    <t>042L  :891401:80:891409:00</t>
  </si>
  <si>
    <t>21:0777:000202</t>
  </si>
  <si>
    <t>21:0221:000999</t>
  </si>
  <si>
    <t>21:0221:000999:0001:0001:02</t>
  </si>
  <si>
    <t>042L  :891409:00:------:--</t>
  </si>
  <si>
    <t>21:0777:000203</t>
  </si>
  <si>
    <t>21:0221:000999:0001:0001:01</t>
  </si>
  <si>
    <t>042L  :891426:00:------:--</t>
  </si>
  <si>
    <t>21:0777:000204</t>
  </si>
  <si>
    <t>21:0221:001013</t>
  </si>
  <si>
    <t>21:0221:001013:0001:0001:00</t>
  </si>
  <si>
    <t>042L  :891429:9R:------:--</t>
  </si>
  <si>
    <t>21:0777:000205</t>
  </si>
  <si>
    <t>052H  :891003:9M:------:--</t>
  </si>
  <si>
    <t>21:0777:000206</t>
  </si>
  <si>
    <t>052H  :891007:00:------:--</t>
  </si>
  <si>
    <t>21:0777:000207</t>
  </si>
  <si>
    <t>21:0221:001019</t>
  </si>
  <si>
    <t>21:0221:001019:0001:0001:00</t>
  </si>
  <si>
    <t>052H  :891010:00:------:--</t>
  </si>
  <si>
    <t>21:0777:000208</t>
  </si>
  <si>
    <t>21:0221:001022</t>
  </si>
  <si>
    <t>21:0221:001022:0001:0001:00</t>
  </si>
  <si>
    <t>052H  :891014:00:------:--</t>
  </si>
  <si>
    <t>21:0777:000209</t>
  </si>
  <si>
    <t>21:0221:001026</t>
  </si>
  <si>
    <t>21:0221:001026:0001:0001:00</t>
  </si>
  <si>
    <t>052H  :891016:00:------:--</t>
  </si>
  <si>
    <t>21:0777:000210</t>
  </si>
  <si>
    <t>21:0221:001028</t>
  </si>
  <si>
    <t>21:0221:001028:0001:0001:00</t>
  </si>
  <si>
    <t>052H  :891019:00:------:--</t>
  </si>
  <si>
    <t>21:0777:000211</t>
  </si>
  <si>
    <t>21:0221:001031</t>
  </si>
  <si>
    <t>21:0221:001031:0001:0001:00</t>
  </si>
  <si>
    <t>052H  :891020:00:------:--</t>
  </si>
  <si>
    <t>21:0777:000212</t>
  </si>
  <si>
    <t>21:0221:001032</t>
  </si>
  <si>
    <t>21:0221:001032:0001:0001:00</t>
  </si>
  <si>
    <t>052H  :891022:10:------:--</t>
  </si>
  <si>
    <t>21:0777:000213</t>
  </si>
  <si>
    <t>21:0221:001033</t>
  </si>
  <si>
    <t>21:0221:001033:0001:0001:00</t>
  </si>
  <si>
    <t>052H  :891023:20:891022:10</t>
  </si>
  <si>
    <t>21:0777:000214</t>
  </si>
  <si>
    <t>21:0221:001033:0002:0001:00</t>
  </si>
  <si>
    <t>052H  :891024:00:------:--</t>
  </si>
  <si>
    <t>21:0777:000215</t>
  </si>
  <si>
    <t>21:0221:001034</t>
  </si>
  <si>
    <t>21:0221:001034:0001:0001:00</t>
  </si>
  <si>
    <t>052H  :891029:00:------:--</t>
  </si>
  <si>
    <t>21:0777:000216</t>
  </si>
  <si>
    <t>21:0221:001039</t>
  </si>
  <si>
    <t>21:0221:001039:0001:0001:00</t>
  </si>
  <si>
    <t>052H  :891032:9R:------:--</t>
  </si>
  <si>
    <t>21:0777:000217</t>
  </si>
  <si>
    <t>052H  :891038:00:------:--</t>
  </si>
  <si>
    <t>21:0777:000218</t>
  </si>
  <si>
    <t>21:0221:001047</t>
  </si>
  <si>
    <t>21:0221:001047:0001:0001:00</t>
  </si>
  <si>
    <t>052H  :891040:00:------:--</t>
  </si>
  <si>
    <t>21:0777:000219</t>
  </si>
  <si>
    <t>21:0221:001049</t>
  </si>
  <si>
    <t>21:0221:001049:0001:0001:00</t>
  </si>
  <si>
    <t>052H  :891041:80:891053:00</t>
  </si>
  <si>
    <t>21:0777:000220</t>
  </si>
  <si>
    <t>21:0221:001059</t>
  </si>
  <si>
    <t>21:0221:001059:0001:0001:02</t>
  </si>
  <si>
    <t>052H  :891048:9M:------:--</t>
  </si>
  <si>
    <t>21:0777:000221</t>
  </si>
  <si>
    <t>052H  :891052:00:------:--</t>
  </si>
  <si>
    <t>21:0777:000222</t>
  </si>
  <si>
    <t>21:0221:001058</t>
  </si>
  <si>
    <t>21:0221:001058:0001:0001:00</t>
  </si>
  <si>
    <t>052H  :891053:00:------:--</t>
  </si>
  <si>
    <t>21:0777:000223</t>
  </si>
  <si>
    <t>21:0221:001059:0001:0001:01</t>
  </si>
  <si>
    <t>031M  :891006:00:------:--</t>
  </si>
  <si>
    <t>21:0781:000001</t>
  </si>
  <si>
    <t>21:0222:000005</t>
  </si>
  <si>
    <t>21:0222:000005:0001:0001:00</t>
  </si>
  <si>
    <t>031M  :891015:10:------:--</t>
  </si>
  <si>
    <t>21:0781:000002</t>
  </si>
  <si>
    <t>21:0222:000014</t>
  </si>
  <si>
    <t>21:0222:000014:0001:0001:00</t>
  </si>
  <si>
    <t>031M  :891016:20:891015:10</t>
  </si>
  <si>
    <t>21:0781:000003</t>
  </si>
  <si>
    <t>21:0222:000014:0002:0001:00</t>
  </si>
  <si>
    <t>031M  :891022:00:------:--</t>
  </si>
  <si>
    <t>21:0781:000004</t>
  </si>
  <si>
    <t>21:0222:000018</t>
  </si>
  <si>
    <t>21:0222:000018:0001:0001:00</t>
  </si>
  <si>
    <t>031M  :891055:00:------:--</t>
  </si>
  <si>
    <t>21:0781:000005</t>
  </si>
  <si>
    <t>21:0222:000046</t>
  </si>
  <si>
    <t>21:0222:000046:0001:0001:00</t>
  </si>
  <si>
    <t>031M  :891066:00:------:--</t>
  </si>
  <si>
    <t>21:0781:000006</t>
  </si>
  <si>
    <t>21:0222:000056</t>
  </si>
  <si>
    <t>21:0222:000056:0001:0001:00</t>
  </si>
  <si>
    <t>031M  :891069:00:------:--</t>
  </si>
  <si>
    <t>21:0781:000007</t>
  </si>
  <si>
    <t>21:0222:000058</t>
  </si>
  <si>
    <t>21:0222:000058:0001:0001:00</t>
  </si>
  <si>
    <t>031M  :891075:00:------:--</t>
  </si>
  <si>
    <t>21:0781:000008</t>
  </si>
  <si>
    <t>21:0222:000063</t>
  </si>
  <si>
    <t>21:0222:000063:0001:0001:00</t>
  </si>
  <si>
    <t>031M  :891079:00:------:--</t>
  </si>
  <si>
    <t>21:0781:000009</t>
  </si>
  <si>
    <t>21:0222:000067</t>
  </si>
  <si>
    <t>21:0222:000067:0001:0001:00</t>
  </si>
  <si>
    <t>031M  :891083:10:------:--</t>
  </si>
  <si>
    <t>21:0781:000010</t>
  </si>
  <si>
    <t>21:0222:000070</t>
  </si>
  <si>
    <t>21:0222:000070:0001:0001:01</t>
  </si>
  <si>
    <t>031M  :891084:20:891083:10</t>
  </si>
  <si>
    <t>21:0781:000011</t>
  </si>
  <si>
    <t>21:0222:000070:0002:0001:00</t>
  </si>
  <si>
    <t>031M  :891087:9Y:------:--</t>
  </si>
  <si>
    <t>21:0781:000012</t>
  </si>
  <si>
    <t>032D  :891006:00:------:--</t>
  </si>
  <si>
    <t>21:0781:000013</t>
  </si>
  <si>
    <t>21:0222:000077</t>
  </si>
  <si>
    <t>21:0222:000077:0001:0001:00</t>
  </si>
  <si>
    <t>032D  :891007:00:------:--</t>
  </si>
  <si>
    <t>21:0781:000014</t>
  </si>
  <si>
    <t>21:0222:000078</t>
  </si>
  <si>
    <t>21:0222:000078:0001:0001:00</t>
  </si>
  <si>
    <t>032D  :891009:9X:------:--</t>
  </si>
  <si>
    <t>21:0781:000015</t>
  </si>
  <si>
    <t>032D  :891015:00:------:--</t>
  </si>
  <si>
    <t>21:0781:000016</t>
  </si>
  <si>
    <t>21:0222:000084</t>
  </si>
  <si>
    <t>21:0222:000084:0001:0001:00</t>
  </si>
  <si>
    <t>032D  :891025:00:------:--</t>
  </si>
  <si>
    <t>21:0781:000017</t>
  </si>
  <si>
    <t>21:0222:000092</t>
  </si>
  <si>
    <t>21:0222:000092:0001:0001:00</t>
  </si>
  <si>
    <t>032D  :891027:9Z:------:--</t>
  </si>
  <si>
    <t>21:0781:000018</t>
  </si>
  <si>
    <t>032D  :891031:00:------:--</t>
  </si>
  <si>
    <t>21:0781:000019</t>
  </si>
  <si>
    <t>21:0222:000097</t>
  </si>
  <si>
    <t>21:0222:000097:0001:0001:00</t>
  </si>
  <si>
    <t>032D  :891043:00:------:--</t>
  </si>
  <si>
    <t>21:0781:000020</t>
  </si>
  <si>
    <t>21:0222:000108</t>
  </si>
  <si>
    <t>21:0222:000108:0001:0001:00</t>
  </si>
  <si>
    <t>032D  :891049:10:------:--</t>
  </si>
  <si>
    <t>21:0781:000021</t>
  </si>
  <si>
    <t>21:0222:000114</t>
  </si>
  <si>
    <t>21:0222:000114:0001:0001:00</t>
  </si>
  <si>
    <t>032D  :891050:20:891049:10</t>
  </si>
  <si>
    <t>21:0781:000022</t>
  </si>
  <si>
    <t>21:0222:000114:0002:0001:00</t>
  </si>
  <si>
    <t>032D  :891053:00:------:--</t>
  </si>
  <si>
    <t>21:0781:000023</t>
  </si>
  <si>
    <t>21:0222:000117</t>
  </si>
  <si>
    <t>21:0222:000117:0001:0001:00</t>
  </si>
  <si>
    <t>032D  :891058:00:------:--</t>
  </si>
  <si>
    <t>21:0781:000024</t>
  </si>
  <si>
    <t>21:0222:000122</t>
  </si>
  <si>
    <t>21:0222:000122:0001:0001:00</t>
  </si>
  <si>
    <t>032D  :891062:00:------:--</t>
  </si>
  <si>
    <t>21:0781:000025</t>
  </si>
  <si>
    <t>21:0222:000124</t>
  </si>
  <si>
    <t>21:0222:000124:0001:0001:00</t>
  </si>
  <si>
    <t>032D  :891072:00:------:--</t>
  </si>
  <si>
    <t>21:0781:000026</t>
  </si>
  <si>
    <t>21:0222:000133</t>
  </si>
  <si>
    <t>21:0222:000133:0001:0001:00</t>
  </si>
  <si>
    <t>032D  :891091:9X:------:--</t>
  </si>
  <si>
    <t>21:0781:000027</t>
  </si>
  <si>
    <t>032D  :891095:00:------:--</t>
  </si>
  <si>
    <t>21:0781:000028</t>
  </si>
  <si>
    <t>21:0222:000152</t>
  </si>
  <si>
    <t>21:0222:000152:0001:0001:00</t>
  </si>
  <si>
    <t>032D  :891098:00:------:--</t>
  </si>
  <si>
    <t>21:0781:000029</t>
  </si>
  <si>
    <t>21:0222:000155</t>
  </si>
  <si>
    <t>21:0222:000155:0001:0001:00</t>
  </si>
  <si>
    <t>032D  :891110:00:------:--</t>
  </si>
  <si>
    <t>21:0781:000030</t>
  </si>
  <si>
    <t>21:0222:000164</t>
  </si>
  <si>
    <t>21:0222:000164:0001:0001:00</t>
  </si>
  <si>
    <t>032D  :891130:00:------:--</t>
  </si>
  <si>
    <t>21:0781:000031</t>
  </si>
  <si>
    <t>21:0222:000181</t>
  </si>
  <si>
    <t>21:0222:000181:0001:0001:00</t>
  </si>
  <si>
    <t>032D  :891137:00:------:--</t>
  </si>
  <si>
    <t>21:0781:000032</t>
  </si>
  <si>
    <t>21:0222:000188</t>
  </si>
  <si>
    <t>21:0222:000188:0001:0001:00</t>
  </si>
  <si>
    <t>032D  :891145:00:------:--</t>
  </si>
  <si>
    <t>21:0781:000033</t>
  </si>
  <si>
    <t>21:0222:000195</t>
  </si>
  <si>
    <t>21:0222:000195:0001:0001:00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</si>
</sst>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0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24" si="0">HYPERLINK("http://geochem.nrcan.gc.ca/cdogs/content/bdl/bdl210733_e.htm", "21:0733")</f>
        <v>21:0733</v>
      </c>
      <c r="D2" s="1" t="str">
        <f t="shared" ref="D2:D24" si="1">HYPERLINK("http://geochem.nrcan.gc.ca/cdogs/content/svy/svy210215_e.htm", "21:0215")</f>
        <v>21:0215</v>
      </c>
      <c r="E2" t="s">
        <v>18</v>
      </c>
      <c r="F2" t="s">
        <v>19</v>
      </c>
      <c r="H2">
        <v>48.785695099999998</v>
      </c>
      <c r="I2">
        <v>-86.452449799999997</v>
      </c>
      <c r="J2" s="1" t="str">
        <f t="shared" ref="J2:J33" si="2">HYPERLINK("http://geochem.nrcan.gc.ca/cdogs/content/kwd/kwd020027_e.htm", "NGR lake sediment grab sample")</f>
        <v>NGR lake sediment grab sample</v>
      </c>
      <c r="K2" s="1" t="str">
        <f t="shared" ref="K2:K33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10</v>
      </c>
    </row>
    <row r="3" spans="1:16" hidden="1" x14ac:dyDescent="0.3">
      <c r="A3" t="s">
        <v>21</v>
      </c>
      <c r="B3" t="s">
        <v>22</v>
      </c>
      <c r="C3" s="1" t="str">
        <f t="shared" si="0"/>
        <v>21:0733</v>
      </c>
      <c r="D3" s="1" t="str">
        <f t="shared" si="1"/>
        <v>21:0215</v>
      </c>
      <c r="E3" t="s">
        <v>23</v>
      </c>
      <c r="F3" t="s">
        <v>24</v>
      </c>
      <c r="H3">
        <v>48.7805933</v>
      </c>
      <c r="I3">
        <v>-86.483391600000004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25</v>
      </c>
      <c r="N3">
        <v>2</v>
      </c>
      <c r="O3">
        <v>3</v>
      </c>
    </row>
    <row r="4" spans="1:16" hidden="1" x14ac:dyDescent="0.3">
      <c r="A4" t="s">
        <v>26</v>
      </c>
      <c r="B4" t="s">
        <v>27</v>
      </c>
      <c r="C4" s="1" t="str">
        <f t="shared" si="0"/>
        <v>21:0733</v>
      </c>
      <c r="D4" s="1" t="str">
        <f t="shared" si="1"/>
        <v>21:0215</v>
      </c>
      <c r="E4" t="s">
        <v>28</v>
      </c>
      <c r="F4" t="s">
        <v>29</v>
      </c>
      <c r="H4">
        <v>48.806283499999999</v>
      </c>
      <c r="I4">
        <v>-86.472913199999994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30</v>
      </c>
      <c r="N4">
        <v>3</v>
      </c>
      <c r="O4">
        <v>11</v>
      </c>
    </row>
    <row r="5" spans="1:16" hidden="1" x14ac:dyDescent="0.3">
      <c r="A5" t="s">
        <v>31</v>
      </c>
      <c r="B5" t="s">
        <v>32</v>
      </c>
      <c r="C5" s="1" t="str">
        <f t="shared" si="0"/>
        <v>21:0733</v>
      </c>
      <c r="D5" s="1" t="str">
        <f t="shared" si="1"/>
        <v>21:0215</v>
      </c>
      <c r="E5" t="s">
        <v>33</v>
      </c>
      <c r="F5" t="s">
        <v>34</v>
      </c>
      <c r="H5">
        <v>48.816701799999997</v>
      </c>
      <c r="I5">
        <v>-86.479056499999999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35</v>
      </c>
      <c r="N5">
        <v>4</v>
      </c>
      <c r="O5">
        <v>1</v>
      </c>
    </row>
    <row r="6" spans="1:16" hidden="1" x14ac:dyDescent="0.3">
      <c r="A6" t="s">
        <v>36</v>
      </c>
      <c r="B6" t="s">
        <v>37</v>
      </c>
      <c r="C6" s="1" t="str">
        <f t="shared" si="0"/>
        <v>21:0733</v>
      </c>
      <c r="D6" s="1" t="str">
        <f t="shared" si="1"/>
        <v>21:0215</v>
      </c>
      <c r="E6" t="s">
        <v>38</v>
      </c>
      <c r="F6" t="s">
        <v>39</v>
      </c>
      <c r="H6">
        <v>48.815000099999999</v>
      </c>
      <c r="I6">
        <v>-86.486756700000001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40</v>
      </c>
      <c r="N6">
        <v>5</v>
      </c>
      <c r="O6">
        <v>9</v>
      </c>
    </row>
    <row r="7" spans="1:16" hidden="1" x14ac:dyDescent="0.3">
      <c r="A7" t="s">
        <v>41</v>
      </c>
      <c r="B7" t="s">
        <v>42</v>
      </c>
      <c r="C7" s="1" t="str">
        <f t="shared" si="0"/>
        <v>21:0733</v>
      </c>
      <c r="D7" s="1" t="str">
        <f t="shared" si="1"/>
        <v>21:0215</v>
      </c>
      <c r="E7" t="s">
        <v>43</v>
      </c>
      <c r="F7" t="s">
        <v>44</v>
      </c>
      <c r="H7">
        <v>48.819535600000002</v>
      </c>
      <c r="I7">
        <v>-86.483073099999999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45</v>
      </c>
      <c r="N7">
        <v>6</v>
      </c>
      <c r="O7">
        <v>1</v>
      </c>
    </row>
    <row r="8" spans="1:16" hidden="1" x14ac:dyDescent="0.3">
      <c r="A8" t="s">
        <v>46</v>
      </c>
      <c r="B8" t="s">
        <v>47</v>
      </c>
      <c r="C8" s="1" t="str">
        <f t="shared" si="0"/>
        <v>21:0733</v>
      </c>
      <c r="D8" s="1" t="str">
        <f t="shared" si="1"/>
        <v>21:0215</v>
      </c>
      <c r="E8" t="s">
        <v>48</v>
      </c>
      <c r="F8" t="s">
        <v>49</v>
      </c>
      <c r="H8">
        <v>48.820840199999999</v>
      </c>
      <c r="I8">
        <v>-86.485130400000003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50</v>
      </c>
      <c r="N8">
        <v>7</v>
      </c>
      <c r="O8">
        <v>1</v>
      </c>
    </row>
    <row r="9" spans="1:16" hidden="1" x14ac:dyDescent="0.3">
      <c r="A9" t="s">
        <v>51</v>
      </c>
      <c r="B9" t="s">
        <v>52</v>
      </c>
      <c r="C9" s="1" t="str">
        <f t="shared" si="0"/>
        <v>21:0733</v>
      </c>
      <c r="D9" s="1" t="str">
        <f t="shared" si="1"/>
        <v>21:0215</v>
      </c>
      <c r="E9" t="s">
        <v>48</v>
      </c>
      <c r="F9" t="s">
        <v>53</v>
      </c>
      <c r="H9">
        <v>48.820840199999999</v>
      </c>
      <c r="I9">
        <v>-86.485130400000003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54</v>
      </c>
      <c r="N9">
        <v>8</v>
      </c>
      <c r="O9">
        <v>5</v>
      </c>
    </row>
    <row r="10" spans="1:16" hidden="1" x14ac:dyDescent="0.3">
      <c r="A10" t="s">
        <v>55</v>
      </c>
      <c r="B10" t="s">
        <v>56</v>
      </c>
      <c r="C10" s="1" t="str">
        <f t="shared" si="0"/>
        <v>21:0733</v>
      </c>
      <c r="D10" s="1" t="str">
        <f t="shared" si="1"/>
        <v>21:0215</v>
      </c>
      <c r="E10" t="s">
        <v>57</v>
      </c>
      <c r="F10" t="s">
        <v>58</v>
      </c>
      <c r="H10">
        <v>48.832255600000003</v>
      </c>
      <c r="I10">
        <v>-86.475052500000004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59</v>
      </c>
      <c r="N10">
        <v>9</v>
      </c>
      <c r="O10">
        <v>3</v>
      </c>
    </row>
    <row r="11" spans="1:16" hidden="1" x14ac:dyDescent="0.3">
      <c r="A11" t="s">
        <v>60</v>
      </c>
      <c r="B11" t="s">
        <v>61</v>
      </c>
      <c r="C11" s="1" t="str">
        <f t="shared" si="0"/>
        <v>21:0733</v>
      </c>
      <c r="D11" s="1" t="str">
        <f t="shared" si="1"/>
        <v>21:0215</v>
      </c>
      <c r="E11" t="s">
        <v>62</v>
      </c>
      <c r="F11" t="s">
        <v>63</v>
      </c>
      <c r="H11">
        <v>48.842033200000003</v>
      </c>
      <c r="I11">
        <v>-86.4631203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64</v>
      </c>
      <c r="N11">
        <v>10</v>
      </c>
      <c r="O11">
        <v>4</v>
      </c>
    </row>
    <row r="12" spans="1:16" hidden="1" x14ac:dyDescent="0.3">
      <c r="A12" t="s">
        <v>65</v>
      </c>
      <c r="B12" t="s">
        <v>66</v>
      </c>
      <c r="C12" s="1" t="str">
        <f t="shared" si="0"/>
        <v>21:0733</v>
      </c>
      <c r="D12" s="1" t="str">
        <f t="shared" si="1"/>
        <v>21:0215</v>
      </c>
      <c r="E12" t="s">
        <v>67</v>
      </c>
      <c r="F12" t="s">
        <v>68</v>
      </c>
      <c r="H12">
        <v>48.858726300000001</v>
      </c>
      <c r="I12">
        <v>-86.458551700000001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69</v>
      </c>
      <c r="N12">
        <v>11</v>
      </c>
      <c r="O12">
        <v>1</v>
      </c>
    </row>
    <row r="13" spans="1:16" hidden="1" x14ac:dyDescent="0.3">
      <c r="A13" t="s">
        <v>70</v>
      </c>
      <c r="B13" t="s">
        <v>71</v>
      </c>
      <c r="C13" s="1" t="str">
        <f t="shared" si="0"/>
        <v>21:0733</v>
      </c>
      <c r="D13" s="1" t="str">
        <f t="shared" si="1"/>
        <v>21:0215</v>
      </c>
      <c r="E13" t="s">
        <v>72</v>
      </c>
      <c r="F13" t="s">
        <v>73</v>
      </c>
      <c r="H13">
        <v>48.865082200000003</v>
      </c>
      <c r="I13">
        <v>-86.495298199999993</v>
      </c>
      <c r="J13" s="1" t="str">
        <f t="shared" si="2"/>
        <v>NGR lake sediment grab sample</v>
      </c>
      <c r="K13" s="1" t="str">
        <f t="shared" si="3"/>
        <v>&lt;177 micron (NGR)</v>
      </c>
      <c r="L13">
        <v>2</v>
      </c>
      <c r="M13" t="s">
        <v>20</v>
      </c>
      <c r="N13">
        <v>12</v>
      </c>
      <c r="O13">
        <v>4</v>
      </c>
    </row>
    <row r="14" spans="1:16" hidden="1" x14ac:dyDescent="0.3">
      <c r="A14" t="s">
        <v>74</v>
      </c>
      <c r="B14" t="s">
        <v>75</v>
      </c>
      <c r="C14" s="1" t="str">
        <f t="shared" si="0"/>
        <v>21:0733</v>
      </c>
      <c r="D14" s="1" t="str">
        <f t="shared" si="1"/>
        <v>21:0215</v>
      </c>
      <c r="E14" t="s">
        <v>76</v>
      </c>
      <c r="F14" t="s">
        <v>77</v>
      </c>
      <c r="H14">
        <v>48.886582900000001</v>
      </c>
      <c r="I14">
        <v>-86.475274900000002</v>
      </c>
      <c r="J14" s="1" t="str">
        <f t="shared" si="2"/>
        <v>NGR lake sediment grab sample</v>
      </c>
      <c r="K14" s="1" t="str">
        <f t="shared" si="3"/>
        <v>&lt;177 micron (NGR)</v>
      </c>
      <c r="L14">
        <v>2</v>
      </c>
      <c r="M14" t="s">
        <v>25</v>
      </c>
      <c r="N14">
        <v>13</v>
      </c>
      <c r="O14">
        <v>1</v>
      </c>
    </row>
    <row r="15" spans="1:16" hidden="1" x14ac:dyDescent="0.3">
      <c r="A15" t="s">
        <v>78</v>
      </c>
      <c r="B15" t="s">
        <v>79</v>
      </c>
      <c r="C15" s="1" t="str">
        <f t="shared" si="0"/>
        <v>21:0733</v>
      </c>
      <c r="D15" s="1" t="str">
        <f t="shared" si="1"/>
        <v>21:0215</v>
      </c>
      <c r="E15" t="s">
        <v>80</v>
      </c>
      <c r="F15" t="s">
        <v>81</v>
      </c>
      <c r="H15">
        <v>48.8227738</v>
      </c>
      <c r="I15">
        <v>-86.409961899999999</v>
      </c>
      <c r="J15" s="1" t="str">
        <f t="shared" si="2"/>
        <v>NGR lake sediment grab sample</v>
      </c>
      <c r="K15" s="1" t="str">
        <f t="shared" si="3"/>
        <v>&lt;177 micron (NGR)</v>
      </c>
      <c r="L15">
        <v>2</v>
      </c>
      <c r="M15" t="s">
        <v>30</v>
      </c>
      <c r="N15">
        <v>14</v>
      </c>
      <c r="O15">
        <v>1</v>
      </c>
    </row>
    <row r="16" spans="1:16" hidden="1" x14ac:dyDescent="0.3">
      <c r="A16" t="s">
        <v>82</v>
      </c>
      <c r="B16" t="s">
        <v>83</v>
      </c>
      <c r="C16" s="1" t="str">
        <f t="shared" si="0"/>
        <v>21:0733</v>
      </c>
      <c r="D16" s="1" t="str">
        <f t="shared" si="1"/>
        <v>21:0215</v>
      </c>
      <c r="E16" t="s">
        <v>84</v>
      </c>
      <c r="F16" t="s">
        <v>85</v>
      </c>
      <c r="H16">
        <v>48.799969500000003</v>
      </c>
      <c r="I16">
        <v>-86.435204299999995</v>
      </c>
      <c r="J16" s="1" t="str">
        <f t="shared" si="2"/>
        <v>NGR lake sediment grab sample</v>
      </c>
      <c r="K16" s="1" t="str">
        <f t="shared" si="3"/>
        <v>&lt;177 micron (NGR)</v>
      </c>
      <c r="L16">
        <v>3</v>
      </c>
      <c r="M16" t="s">
        <v>20</v>
      </c>
      <c r="N16">
        <v>15</v>
      </c>
      <c r="O16">
        <v>9</v>
      </c>
    </row>
    <row r="17" spans="1:15" hidden="1" x14ac:dyDescent="0.3">
      <c r="A17" t="s">
        <v>86</v>
      </c>
      <c r="B17" t="s">
        <v>87</v>
      </c>
      <c r="C17" s="1" t="str">
        <f t="shared" si="0"/>
        <v>21:0733</v>
      </c>
      <c r="D17" s="1" t="str">
        <f t="shared" si="1"/>
        <v>21:0215</v>
      </c>
      <c r="E17" t="s">
        <v>88</v>
      </c>
      <c r="F17" t="s">
        <v>89</v>
      </c>
      <c r="H17">
        <v>48.790783500000003</v>
      </c>
      <c r="I17">
        <v>-86.351356699999997</v>
      </c>
      <c r="J17" s="1" t="str">
        <f t="shared" si="2"/>
        <v>NGR lake sediment grab sample</v>
      </c>
      <c r="K17" s="1" t="str">
        <f t="shared" si="3"/>
        <v>&lt;177 micron (NGR)</v>
      </c>
      <c r="L17">
        <v>3</v>
      </c>
      <c r="M17" t="s">
        <v>25</v>
      </c>
      <c r="N17">
        <v>16</v>
      </c>
      <c r="O17">
        <v>1</v>
      </c>
    </row>
    <row r="18" spans="1:15" hidden="1" x14ac:dyDescent="0.3">
      <c r="A18" t="s">
        <v>90</v>
      </c>
      <c r="B18" t="s">
        <v>91</v>
      </c>
      <c r="C18" s="1" t="str">
        <f t="shared" si="0"/>
        <v>21:0733</v>
      </c>
      <c r="D18" s="1" t="str">
        <f t="shared" si="1"/>
        <v>21:0215</v>
      </c>
      <c r="E18" t="s">
        <v>92</v>
      </c>
      <c r="F18" t="s">
        <v>93</v>
      </c>
      <c r="H18">
        <v>48.850535000000001</v>
      </c>
      <c r="I18">
        <v>-86.394286699999995</v>
      </c>
      <c r="J18" s="1" t="str">
        <f t="shared" si="2"/>
        <v>NGR lake sediment grab sample</v>
      </c>
      <c r="K18" s="1" t="str">
        <f t="shared" si="3"/>
        <v>&lt;177 micron (NGR)</v>
      </c>
      <c r="L18">
        <v>3</v>
      </c>
      <c r="M18" t="s">
        <v>30</v>
      </c>
      <c r="N18">
        <v>17</v>
      </c>
      <c r="O18">
        <v>1</v>
      </c>
    </row>
    <row r="19" spans="1:15" hidden="1" x14ac:dyDescent="0.3">
      <c r="A19" t="s">
        <v>94</v>
      </c>
      <c r="B19" t="s">
        <v>95</v>
      </c>
      <c r="C19" s="1" t="str">
        <f t="shared" si="0"/>
        <v>21:0733</v>
      </c>
      <c r="D19" s="1" t="str">
        <f t="shared" si="1"/>
        <v>21:0215</v>
      </c>
      <c r="E19" t="s">
        <v>96</v>
      </c>
      <c r="F19" t="s">
        <v>97</v>
      </c>
      <c r="H19">
        <v>48.872492899999997</v>
      </c>
      <c r="I19">
        <v>-86.387284800000003</v>
      </c>
      <c r="J19" s="1" t="str">
        <f t="shared" si="2"/>
        <v>NGR lake sediment grab sample</v>
      </c>
      <c r="K19" s="1" t="str">
        <f t="shared" si="3"/>
        <v>&lt;177 micron (NGR)</v>
      </c>
      <c r="L19">
        <v>4</v>
      </c>
      <c r="M19" t="s">
        <v>20</v>
      </c>
      <c r="N19">
        <v>18</v>
      </c>
      <c r="O19">
        <v>3</v>
      </c>
    </row>
    <row r="20" spans="1:15" hidden="1" x14ac:dyDescent="0.3">
      <c r="A20" t="s">
        <v>98</v>
      </c>
      <c r="B20" t="s">
        <v>99</v>
      </c>
      <c r="C20" s="1" t="str">
        <f t="shared" si="0"/>
        <v>21:0733</v>
      </c>
      <c r="D20" s="1" t="str">
        <f t="shared" si="1"/>
        <v>21:0215</v>
      </c>
      <c r="E20" t="s">
        <v>100</v>
      </c>
      <c r="F20" t="s">
        <v>101</v>
      </c>
      <c r="H20">
        <v>48.8056822</v>
      </c>
      <c r="I20">
        <v>-86.308277799999999</v>
      </c>
      <c r="J20" s="1" t="str">
        <f t="shared" si="2"/>
        <v>NGR lake sediment grab sample</v>
      </c>
      <c r="K20" s="1" t="str">
        <f t="shared" si="3"/>
        <v>&lt;177 micron (NGR)</v>
      </c>
      <c r="L20">
        <v>4</v>
      </c>
      <c r="M20" t="s">
        <v>50</v>
      </c>
      <c r="N20">
        <v>19</v>
      </c>
      <c r="O20">
        <v>11</v>
      </c>
    </row>
    <row r="21" spans="1:15" hidden="1" x14ac:dyDescent="0.3">
      <c r="A21" t="s">
        <v>102</v>
      </c>
      <c r="B21" t="s">
        <v>103</v>
      </c>
      <c r="C21" s="1" t="str">
        <f t="shared" si="0"/>
        <v>21:0733</v>
      </c>
      <c r="D21" s="1" t="str">
        <f t="shared" si="1"/>
        <v>21:0215</v>
      </c>
      <c r="E21" t="s">
        <v>100</v>
      </c>
      <c r="F21" t="s">
        <v>104</v>
      </c>
      <c r="H21">
        <v>48.8056822</v>
      </c>
      <c r="I21">
        <v>-86.308277799999999</v>
      </c>
      <c r="J21" s="1" t="str">
        <f t="shared" si="2"/>
        <v>NGR lake sediment grab sample</v>
      </c>
      <c r="K21" s="1" t="str">
        <f t="shared" si="3"/>
        <v>&lt;177 micron (NGR)</v>
      </c>
      <c r="L21">
        <v>4</v>
      </c>
      <c r="M21" t="s">
        <v>54</v>
      </c>
      <c r="N21">
        <v>20</v>
      </c>
      <c r="O21">
        <v>4</v>
      </c>
    </row>
    <row r="22" spans="1:15" hidden="1" x14ac:dyDescent="0.3">
      <c r="A22" t="s">
        <v>105</v>
      </c>
      <c r="B22" t="s">
        <v>106</v>
      </c>
      <c r="C22" s="1" t="str">
        <f t="shared" si="0"/>
        <v>21:0733</v>
      </c>
      <c r="D22" s="1" t="str">
        <f t="shared" si="1"/>
        <v>21:0215</v>
      </c>
      <c r="E22" t="s">
        <v>107</v>
      </c>
      <c r="F22" t="s">
        <v>108</v>
      </c>
      <c r="H22">
        <v>48.802335499999998</v>
      </c>
      <c r="I22">
        <v>-86.309753799999996</v>
      </c>
      <c r="J22" s="1" t="str">
        <f t="shared" si="2"/>
        <v>NGR lake sediment grab sample</v>
      </c>
      <c r="K22" s="1" t="str">
        <f t="shared" si="3"/>
        <v>&lt;177 micron (NGR)</v>
      </c>
      <c r="L22">
        <v>4</v>
      </c>
      <c r="M22" t="s">
        <v>25</v>
      </c>
      <c r="N22">
        <v>21</v>
      </c>
      <c r="O22">
        <v>11</v>
      </c>
    </row>
    <row r="23" spans="1:15" hidden="1" x14ac:dyDescent="0.3">
      <c r="A23" t="s">
        <v>109</v>
      </c>
      <c r="B23" t="s">
        <v>110</v>
      </c>
      <c r="C23" s="1" t="str">
        <f t="shared" si="0"/>
        <v>21:0733</v>
      </c>
      <c r="D23" s="1" t="str">
        <f t="shared" si="1"/>
        <v>21:0215</v>
      </c>
      <c r="E23" t="s">
        <v>111</v>
      </c>
      <c r="F23" t="s">
        <v>112</v>
      </c>
      <c r="H23">
        <v>48.803675699999999</v>
      </c>
      <c r="I23">
        <v>-86.311219800000003</v>
      </c>
      <c r="J23" s="1" t="str">
        <f t="shared" si="2"/>
        <v>NGR lake sediment grab sample</v>
      </c>
      <c r="K23" s="1" t="str">
        <f t="shared" si="3"/>
        <v>&lt;177 micron (NGR)</v>
      </c>
      <c r="L23">
        <v>4</v>
      </c>
      <c r="M23" t="s">
        <v>30</v>
      </c>
      <c r="N23">
        <v>22</v>
      </c>
      <c r="O23">
        <v>5</v>
      </c>
    </row>
    <row r="24" spans="1:15" hidden="1" x14ac:dyDescent="0.3">
      <c r="A24" t="s">
        <v>113</v>
      </c>
      <c r="B24" t="s">
        <v>114</v>
      </c>
      <c r="C24" s="1" t="str">
        <f t="shared" si="0"/>
        <v>21:0733</v>
      </c>
      <c r="D24" s="1" t="str">
        <f t="shared" si="1"/>
        <v>21:0215</v>
      </c>
      <c r="E24" t="s">
        <v>115</v>
      </c>
      <c r="F24" t="s">
        <v>116</v>
      </c>
      <c r="H24">
        <v>48.765790600000003</v>
      </c>
      <c r="I24">
        <v>-86.322938100000002</v>
      </c>
      <c r="J24" s="1" t="str">
        <f t="shared" si="2"/>
        <v>NGR lake sediment grab sample</v>
      </c>
      <c r="K24" s="1" t="str">
        <f t="shared" si="3"/>
        <v>&lt;177 micron (NGR)</v>
      </c>
      <c r="L24">
        <v>5</v>
      </c>
      <c r="M24" t="s">
        <v>20</v>
      </c>
      <c r="N24">
        <v>23</v>
      </c>
      <c r="O24">
        <v>1</v>
      </c>
    </row>
    <row r="25" spans="1:15" hidden="1" x14ac:dyDescent="0.3">
      <c r="A25" t="s">
        <v>117</v>
      </c>
      <c r="B25" t="s">
        <v>118</v>
      </c>
      <c r="C25" s="1" t="str">
        <f t="shared" ref="C25:C54" si="4">HYPERLINK("http://geochem.nrcan.gc.ca/cdogs/content/bdl/bdl210739_e.htm", "21:0739")</f>
        <v>21:0739</v>
      </c>
      <c r="D25" s="1" t="str">
        <f t="shared" ref="D25:D54" si="5">HYPERLINK("http://geochem.nrcan.gc.ca/cdogs/content/svy/svy210216_e.htm", "21:0216")</f>
        <v>21:0216</v>
      </c>
      <c r="E25" t="s">
        <v>119</v>
      </c>
      <c r="F25" t="s">
        <v>120</v>
      </c>
      <c r="H25">
        <v>49.717364600000003</v>
      </c>
      <c r="I25">
        <v>-87.611502200000004</v>
      </c>
      <c r="J25" s="1" t="str">
        <f t="shared" si="2"/>
        <v>NGR lake sediment grab sample</v>
      </c>
      <c r="K25" s="1" t="str">
        <f t="shared" si="3"/>
        <v>&lt;177 micron (NGR)</v>
      </c>
      <c r="L25">
        <v>6</v>
      </c>
      <c r="M25" t="s">
        <v>20</v>
      </c>
      <c r="N25">
        <v>1</v>
      </c>
      <c r="O25">
        <v>1</v>
      </c>
    </row>
    <row r="26" spans="1:15" hidden="1" x14ac:dyDescent="0.3">
      <c r="A26" t="s">
        <v>121</v>
      </c>
      <c r="B26" t="s">
        <v>122</v>
      </c>
      <c r="C26" s="1" t="str">
        <f t="shared" si="4"/>
        <v>21:0739</v>
      </c>
      <c r="D26" s="1" t="str">
        <f t="shared" si="5"/>
        <v>21:0216</v>
      </c>
      <c r="E26" t="s">
        <v>123</v>
      </c>
      <c r="F26" t="s">
        <v>124</v>
      </c>
      <c r="H26">
        <v>49.811814400000003</v>
      </c>
      <c r="I26">
        <v>-87.612292299999993</v>
      </c>
      <c r="J26" s="1" t="str">
        <f t="shared" si="2"/>
        <v>NGR lake sediment grab sample</v>
      </c>
      <c r="K26" s="1" t="str">
        <f t="shared" si="3"/>
        <v>&lt;177 micron (NGR)</v>
      </c>
      <c r="L26">
        <v>6</v>
      </c>
      <c r="M26" t="s">
        <v>25</v>
      </c>
      <c r="N26">
        <v>2</v>
      </c>
      <c r="O26">
        <v>4</v>
      </c>
    </row>
    <row r="27" spans="1:15" hidden="1" x14ac:dyDescent="0.3">
      <c r="A27" t="s">
        <v>125</v>
      </c>
      <c r="B27" t="s">
        <v>126</v>
      </c>
      <c r="C27" s="1" t="str">
        <f t="shared" si="4"/>
        <v>21:0739</v>
      </c>
      <c r="D27" s="1" t="str">
        <f t="shared" si="5"/>
        <v>21:0216</v>
      </c>
      <c r="E27" t="s">
        <v>127</v>
      </c>
      <c r="F27" t="s">
        <v>128</v>
      </c>
      <c r="H27">
        <v>49.8126076</v>
      </c>
      <c r="I27">
        <v>-87.641810300000003</v>
      </c>
      <c r="J27" s="1" t="str">
        <f t="shared" si="2"/>
        <v>NGR lake sediment grab sample</v>
      </c>
      <c r="K27" s="1" t="str">
        <f t="shared" si="3"/>
        <v>&lt;177 micron (NGR)</v>
      </c>
      <c r="L27">
        <v>6</v>
      </c>
      <c r="M27" t="s">
        <v>30</v>
      </c>
      <c r="N27">
        <v>3</v>
      </c>
      <c r="O27">
        <v>1</v>
      </c>
    </row>
    <row r="28" spans="1:15" hidden="1" x14ac:dyDescent="0.3">
      <c r="A28" t="s">
        <v>129</v>
      </c>
      <c r="B28" t="s">
        <v>130</v>
      </c>
      <c r="C28" s="1" t="str">
        <f t="shared" si="4"/>
        <v>21:0739</v>
      </c>
      <c r="D28" s="1" t="str">
        <f t="shared" si="5"/>
        <v>21:0216</v>
      </c>
      <c r="E28" t="s">
        <v>131</v>
      </c>
      <c r="F28" t="s">
        <v>132</v>
      </c>
      <c r="H28">
        <v>49.8155091</v>
      </c>
      <c r="I28">
        <v>-87.788037900000006</v>
      </c>
      <c r="J28" s="1" t="str">
        <f t="shared" si="2"/>
        <v>NGR lake sediment grab sample</v>
      </c>
      <c r="K28" s="1" t="str">
        <f t="shared" si="3"/>
        <v>&lt;177 micron (NGR)</v>
      </c>
      <c r="L28">
        <v>7</v>
      </c>
      <c r="M28" t="s">
        <v>20</v>
      </c>
      <c r="N28">
        <v>4</v>
      </c>
      <c r="O28">
        <v>1</v>
      </c>
    </row>
    <row r="29" spans="1:15" hidden="1" x14ac:dyDescent="0.3">
      <c r="A29" t="s">
        <v>133</v>
      </c>
      <c r="B29" t="s">
        <v>134</v>
      </c>
      <c r="C29" s="1" t="str">
        <f t="shared" si="4"/>
        <v>21:0739</v>
      </c>
      <c r="D29" s="1" t="str">
        <f t="shared" si="5"/>
        <v>21:0216</v>
      </c>
      <c r="E29" t="s">
        <v>135</v>
      </c>
      <c r="F29" t="s">
        <v>136</v>
      </c>
      <c r="H29">
        <v>49.780354099999997</v>
      </c>
      <c r="I29">
        <v>-87.777825399999998</v>
      </c>
      <c r="J29" s="1" t="str">
        <f t="shared" si="2"/>
        <v>NGR lake sediment grab sample</v>
      </c>
      <c r="K29" s="1" t="str">
        <f t="shared" si="3"/>
        <v>&lt;177 micron (NGR)</v>
      </c>
      <c r="L29">
        <v>7</v>
      </c>
      <c r="M29" t="s">
        <v>50</v>
      </c>
      <c r="N29">
        <v>5</v>
      </c>
      <c r="O29">
        <v>5</v>
      </c>
    </row>
    <row r="30" spans="1:15" hidden="1" x14ac:dyDescent="0.3">
      <c r="A30" t="s">
        <v>137</v>
      </c>
      <c r="B30" t="s">
        <v>138</v>
      </c>
      <c r="C30" s="1" t="str">
        <f t="shared" si="4"/>
        <v>21:0739</v>
      </c>
      <c r="D30" s="1" t="str">
        <f t="shared" si="5"/>
        <v>21:0216</v>
      </c>
      <c r="E30" t="s">
        <v>135</v>
      </c>
      <c r="F30" t="s">
        <v>139</v>
      </c>
      <c r="H30">
        <v>49.780354099999997</v>
      </c>
      <c r="I30">
        <v>-87.777825399999998</v>
      </c>
      <c r="J30" s="1" t="str">
        <f t="shared" si="2"/>
        <v>NGR lake sediment grab sample</v>
      </c>
      <c r="K30" s="1" t="str">
        <f t="shared" si="3"/>
        <v>&lt;177 micron (NGR)</v>
      </c>
      <c r="L30">
        <v>7</v>
      </c>
      <c r="M30" t="s">
        <v>54</v>
      </c>
      <c r="N30">
        <v>6</v>
      </c>
      <c r="O30">
        <v>1</v>
      </c>
    </row>
    <row r="31" spans="1:15" hidden="1" x14ac:dyDescent="0.3">
      <c r="A31" t="s">
        <v>140</v>
      </c>
      <c r="B31" t="s">
        <v>141</v>
      </c>
      <c r="C31" s="1" t="str">
        <f t="shared" si="4"/>
        <v>21:0739</v>
      </c>
      <c r="D31" s="1" t="str">
        <f t="shared" si="5"/>
        <v>21:0216</v>
      </c>
      <c r="E31" t="s">
        <v>142</v>
      </c>
      <c r="F31" t="s">
        <v>143</v>
      </c>
      <c r="H31">
        <v>49.777030099999998</v>
      </c>
      <c r="I31">
        <v>-87.769146800000001</v>
      </c>
      <c r="J31" s="1" t="str">
        <f t="shared" si="2"/>
        <v>NGR lake sediment grab sample</v>
      </c>
      <c r="K31" s="1" t="str">
        <f t="shared" si="3"/>
        <v>&lt;177 micron (NGR)</v>
      </c>
      <c r="L31">
        <v>7</v>
      </c>
      <c r="M31" t="s">
        <v>25</v>
      </c>
      <c r="N31">
        <v>7</v>
      </c>
      <c r="O31">
        <v>6</v>
      </c>
    </row>
    <row r="32" spans="1:15" hidden="1" x14ac:dyDescent="0.3">
      <c r="A32" t="s">
        <v>144</v>
      </c>
      <c r="B32" t="s">
        <v>145</v>
      </c>
      <c r="C32" s="1" t="str">
        <f t="shared" si="4"/>
        <v>21:0739</v>
      </c>
      <c r="D32" s="1" t="str">
        <f t="shared" si="5"/>
        <v>21:0216</v>
      </c>
      <c r="E32" t="s">
        <v>146</v>
      </c>
      <c r="F32" t="s">
        <v>147</v>
      </c>
      <c r="H32">
        <v>49.803663800000002</v>
      </c>
      <c r="I32">
        <v>-87.670818800000006</v>
      </c>
      <c r="J32" s="1" t="str">
        <f t="shared" si="2"/>
        <v>NGR lake sediment grab sample</v>
      </c>
      <c r="K32" s="1" t="str">
        <f t="shared" si="3"/>
        <v>&lt;177 micron (NGR)</v>
      </c>
      <c r="L32">
        <v>7</v>
      </c>
      <c r="M32" t="s">
        <v>30</v>
      </c>
      <c r="N32">
        <v>8</v>
      </c>
      <c r="O32">
        <v>4</v>
      </c>
    </row>
    <row r="33" spans="1:15" hidden="1" x14ac:dyDescent="0.3">
      <c r="A33" t="s">
        <v>148</v>
      </c>
      <c r="B33" t="s">
        <v>149</v>
      </c>
      <c r="C33" s="1" t="str">
        <f t="shared" si="4"/>
        <v>21:0739</v>
      </c>
      <c r="D33" s="1" t="str">
        <f t="shared" si="5"/>
        <v>21:0216</v>
      </c>
      <c r="E33" t="s">
        <v>150</v>
      </c>
      <c r="F33" t="s">
        <v>151</v>
      </c>
      <c r="H33">
        <v>49.662034300000002</v>
      </c>
      <c r="I33">
        <v>-87.662769600000004</v>
      </c>
      <c r="J33" s="1" t="str">
        <f t="shared" si="2"/>
        <v>NGR lake sediment grab sample</v>
      </c>
      <c r="K33" s="1" t="str">
        <f t="shared" si="3"/>
        <v>&lt;177 micron (NGR)</v>
      </c>
      <c r="L33">
        <v>8</v>
      </c>
      <c r="M33" t="s">
        <v>20</v>
      </c>
      <c r="N33">
        <v>9</v>
      </c>
      <c r="O33">
        <v>1</v>
      </c>
    </row>
    <row r="34" spans="1:15" hidden="1" x14ac:dyDescent="0.3">
      <c r="A34" t="s">
        <v>152</v>
      </c>
      <c r="B34" t="s">
        <v>153</v>
      </c>
      <c r="C34" s="1" t="str">
        <f t="shared" si="4"/>
        <v>21:0739</v>
      </c>
      <c r="D34" s="1" t="str">
        <f t="shared" si="5"/>
        <v>21:0216</v>
      </c>
      <c r="E34" t="s">
        <v>154</v>
      </c>
      <c r="F34" t="s">
        <v>155</v>
      </c>
      <c r="H34">
        <v>49.728909600000001</v>
      </c>
      <c r="I34">
        <v>-87.702350199999998</v>
      </c>
      <c r="J34" s="1" t="str">
        <f t="shared" ref="J34:J65" si="6">HYPERLINK("http://geochem.nrcan.gc.ca/cdogs/content/kwd/kwd020027_e.htm", "NGR lake sediment grab sample")</f>
        <v>NGR lake sediment grab sample</v>
      </c>
      <c r="K34" s="1" t="str">
        <f t="shared" ref="K34:K65" si="7">HYPERLINK("http://geochem.nrcan.gc.ca/cdogs/content/kwd/kwd080006_e.htm", "&lt;177 micron (NGR)")</f>
        <v>&lt;177 micron (NGR)</v>
      </c>
      <c r="L34">
        <v>9</v>
      </c>
      <c r="M34" t="s">
        <v>50</v>
      </c>
      <c r="N34">
        <v>10</v>
      </c>
      <c r="O34">
        <v>5</v>
      </c>
    </row>
    <row r="35" spans="1:15" hidden="1" x14ac:dyDescent="0.3">
      <c r="A35" t="s">
        <v>156</v>
      </c>
      <c r="B35" t="s">
        <v>157</v>
      </c>
      <c r="C35" s="1" t="str">
        <f t="shared" si="4"/>
        <v>21:0739</v>
      </c>
      <c r="D35" s="1" t="str">
        <f t="shared" si="5"/>
        <v>21:0216</v>
      </c>
      <c r="E35" t="s">
        <v>154</v>
      </c>
      <c r="F35" t="s">
        <v>158</v>
      </c>
      <c r="H35">
        <v>49.728909600000001</v>
      </c>
      <c r="I35">
        <v>-87.702350199999998</v>
      </c>
      <c r="J35" s="1" t="str">
        <f t="shared" si="6"/>
        <v>NGR lake sediment grab sample</v>
      </c>
      <c r="K35" s="1" t="str">
        <f t="shared" si="7"/>
        <v>&lt;177 micron (NGR)</v>
      </c>
      <c r="L35">
        <v>9</v>
      </c>
      <c r="M35" t="s">
        <v>54</v>
      </c>
      <c r="N35">
        <v>11</v>
      </c>
      <c r="O35">
        <v>3</v>
      </c>
    </row>
    <row r="36" spans="1:15" hidden="1" x14ac:dyDescent="0.3">
      <c r="A36" t="s">
        <v>159</v>
      </c>
      <c r="B36" t="s">
        <v>160</v>
      </c>
      <c r="C36" s="1" t="str">
        <f t="shared" si="4"/>
        <v>21:0739</v>
      </c>
      <c r="D36" s="1" t="str">
        <f t="shared" si="5"/>
        <v>21:0216</v>
      </c>
      <c r="E36" t="s">
        <v>161</v>
      </c>
      <c r="F36" t="s">
        <v>162</v>
      </c>
      <c r="H36">
        <v>49.733640399999999</v>
      </c>
      <c r="I36">
        <v>-87.693453899999994</v>
      </c>
      <c r="J36" s="1" t="str">
        <f t="shared" si="6"/>
        <v>NGR lake sediment grab sample</v>
      </c>
      <c r="K36" s="1" t="str">
        <f t="shared" si="7"/>
        <v>&lt;177 micron (NGR)</v>
      </c>
      <c r="L36">
        <v>9</v>
      </c>
      <c r="M36" t="s">
        <v>20</v>
      </c>
      <c r="N36">
        <v>12</v>
      </c>
      <c r="O36">
        <v>1</v>
      </c>
    </row>
    <row r="37" spans="1:15" hidden="1" x14ac:dyDescent="0.3">
      <c r="A37" t="s">
        <v>163</v>
      </c>
      <c r="B37" t="s">
        <v>164</v>
      </c>
      <c r="C37" s="1" t="str">
        <f t="shared" si="4"/>
        <v>21:0739</v>
      </c>
      <c r="D37" s="1" t="str">
        <f t="shared" si="5"/>
        <v>21:0216</v>
      </c>
      <c r="E37" t="s">
        <v>165</v>
      </c>
      <c r="F37" t="s">
        <v>166</v>
      </c>
      <c r="H37">
        <v>49.723158499999997</v>
      </c>
      <c r="I37">
        <v>-87.740434500000006</v>
      </c>
      <c r="J37" s="1" t="str">
        <f t="shared" si="6"/>
        <v>NGR lake sediment grab sample</v>
      </c>
      <c r="K37" s="1" t="str">
        <f t="shared" si="7"/>
        <v>&lt;177 micron (NGR)</v>
      </c>
      <c r="L37">
        <v>9</v>
      </c>
      <c r="M37" t="s">
        <v>25</v>
      </c>
      <c r="N37">
        <v>13</v>
      </c>
      <c r="O37">
        <v>1</v>
      </c>
    </row>
    <row r="38" spans="1:15" hidden="1" x14ac:dyDescent="0.3">
      <c r="A38" t="s">
        <v>167</v>
      </c>
      <c r="B38" t="s">
        <v>168</v>
      </c>
      <c r="C38" s="1" t="str">
        <f t="shared" si="4"/>
        <v>21:0739</v>
      </c>
      <c r="D38" s="1" t="str">
        <f t="shared" si="5"/>
        <v>21:0216</v>
      </c>
      <c r="E38" t="s">
        <v>169</v>
      </c>
      <c r="F38" t="s">
        <v>170</v>
      </c>
      <c r="H38">
        <v>49.653804999999998</v>
      </c>
      <c r="I38">
        <v>-87.601978599999995</v>
      </c>
      <c r="J38" s="1" t="str">
        <f t="shared" si="6"/>
        <v>NGR lake sediment grab sample</v>
      </c>
      <c r="K38" s="1" t="str">
        <f t="shared" si="7"/>
        <v>&lt;177 micron (NGR)</v>
      </c>
      <c r="L38">
        <v>10</v>
      </c>
      <c r="M38" t="s">
        <v>20</v>
      </c>
      <c r="N38">
        <v>14</v>
      </c>
      <c r="O38">
        <v>1</v>
      </c>
    </row>
    <row r="39" spans="1:15" hidden="1" x14ac:dyDescent="0.3">
      <c r="A39" t="s">
        <v>171</v>
      </c>
      <c r="B39" t="s">
        <v>172</v>
      </c>
      <c r="C39" s="1" t="str">
        <f t="shared" si="4"/>
        <v>21:0739</v>
      </c>
      <c r="D39" s="1" t="str">
        <f t="shared" si="5"/>
        <v>21:0216</v>
      </c>
      <c r="E39" t="s">
        <v>173</v>
      </c>
      <c r="F39" t="s">
        <v>174</v>
      </c>
      <c r="H39">
        <v>49.644145000000002</v>
      </c>
      <c r="I39">
        <v>-87.615586399999998</v>
      </c>
      <c r="J39" s="1" t="str">
        <f t="shared" si="6"/>
        <v>NGR lake sediment grab sample</v>
      </c>
      <c r="K39" s="1" t="str">
        <f t="shared" si="7"/>
        <v>&lt;177 micron (NGR)</v>
      </c>
      <c r="L39">
        <v>10</v>
      </c>
      <c r="M39" t="s">
        <v>25</v>
      </c>
      <c r="N39">
        <v>15</v>
      </c>
      <c r="O39">
        <v>3</v>
      </c>
    </row>
    <row r="40" spans="1:15" hidden="1" x14ac:dyDescent="0.3">
      <c r="A40" t="s">
        <v>175</v>
      </c>
      <c r="B40" t="s">
        <v>176</v>
      </c>
      <c r="C40" s="1" t="str">
        <f t="shared" si="4"/>
        <v>21:0739</v>
      </c>
      <c r="D40" s="1" t="str">
        <f t="shared" si="5"/>
        <v>21:0216</v>
      </c>
      <c r="E40" t="s">
        <v>177</v>
      </c>
      <c r="F40" t="s">
        <v>178</v>
      </c>
      <c r="H40">
        <v>49.6518291</v>
      </c>
      <c r="I40">
        <v>-87.641477600000002</v>
      </c>
      <c r="J40" s="1" t="str">
        <f t="shared" si="6"/>
        <v>NGR lake sediment grab sample</v>
      </c>
      <c r="K40" s="1" t="str">
        <f t="shared" si="7"/>
        <v>&lt;177 micron (NGR)</v>
      </c>
      <c r="L40">
        <v>10</v>
      </c>
      <c r="M40" t="s">
        <v>50</v>
      </c>
      <c r="N40">
        <v>16</v>
      </c>
      <c r="O40">
        <v>1</v>
      </c>
    </row>
    <row r="41" spans="1:15" hidden="1" x14ac:dyDescent="0.3">
      <c r="A41" t="s">
        <v>179</v>
      </c>
      <c r="B41" t="s">
        <v>180</v>
      </c>
      <c r="C41" s="1" t="str">
        <f t="shared" si="4"/>
        <v>21:0739</v>
      </c>
      <c r="D41" s="1" t="str">
        <f t="shared" si="5"/>
        <v>21:0216</v>
      </c>
      <c r="E41" t="s">
        <v>177</v>
      </c>
      <c r="F41" t="s">
        <v>181</v>
      </c>
      <c r="H41">
        <v>49.6518291</v>
      </c>
      <c r="I41">
        <v>-87.641477600000002</v>
      </c>
      <c r="J41" s="1" t="str">
        <f t="shared" si="6"/>
        <v>NGR lake sediment grab sample</v>
      </c>
      <c r="K41" s="1" t="str">
        <f t="shared" si="7"/>
        <v>&lt;177 micron (NGR)</v>
      </c>
      <c r="L41">
        <v>10</v>
      </c>
      <c r="M41" t="s">
        <v>54</v>
      </c>
      <c r="N41">
        <v>17</v>
      </c>
    </row>
    <row r="42" spans="1:15" hidden="1" x14ac:dyDescent="0.3">
      <c r="A42" t="s">
        <v>182</v>
      </c>
      <c r="B42" t="s">
        <v>183</v>
      </c>
      <c r="C42" s="1" t="str">
        <f t="shared" si="4"/>
        <v>21:0739</v>
      </c>
      <c r="D42" s="1" t="str">
        <f t="shared" si="5"/>
        <v>21:0216</v>
      </c>
      <c r="E42" t="s">
        <v>184</v>
      </c>
      <c r="F42" t="s">
        <v>185</v>
      </c>
      <c r="H42">
        <v>49.650496799999999</v>
      </c>
      <c r="I42">
        <v>-87.716571099999996</v>
      </c>
      <c r="J42" s="1" t="str">
        <f t="shared" si="6"/>
        <v>NGR lake sediment grab sample</v>
      </c>
      <c r="K42" s="1" t="str">
        <f t="shared" si="7"/>
        <v>&lt;177 micron (NGR)</v>
      </c>
      <c r="L42">
        <v>11</v>
      </c>
      <c r="M42" t="s">
        <v>20</v>
      </c>
      <c r="N42">
        <v>18</v>
      </c>
      <c r="O42">
        <v>2</v>
      </c>
    </row>
    <row r="43" spans="1:15" hidden="1" x14ac:dyDescent="0.3">
      <c r="A43" t="s">
        <v>186</v>
      </c>
      <c r="B43" t="s">
        <v>187</v>
      </c>
      <c r="C43" s="1" t="str">
        <f t="shared" si="4"/>
        <v>21:0739</v>
      </c>
      <c r="D43" s="1" t="str">
        <f t="shared" si="5"/>
        <v>21:0216</v>
      </c>
      <c r="E43" t="s">
        <v>188</v>
      </c>
      <c r="F43" t="s">
        <v>189</v>
      </c>
      <c r="H43">
        <v>49.655639299999997</v>
      </c>
      <c r="I43">
        <v>-87.7383703</v>
      </c>
      <c r="J43" s="1" t="str">
        <f t="shared" si="6"/>
        <v>NGR lake sediment grab sample</v>
      </c>
      <c r="K43" s="1" t="str">
        <f t="shared" si="7"/>
        <v>&lt;177 micron (NGR)</v>
      </c>
      <c r="L43">
        <v>11</v>
      </c>
      <c r="M43" t="s">
        <v>25</v>
      </c>
      <c r="N43">
        <v>19</v>
      </c>
      <c r="O43">
        <v>1</v>
      </c>
    </row>
    <row r="44" spans="1:15" hidden="1" x14ac:dyDescent="0.3">
      <c r="A44" t="s">
        <v>190</v>
      </c>
      <c r="B44" t="s">
        <v>191</v>
      </c>
      <c r="C44" s="1" t="str">
        <f t="shared" si="4"/>
        <v>21:0739</v>
      </c>
      <c r="D44" s="1" t="str">
        <f t="shared" si="5"/>
        <v>21:0216</v>
      </c>
      <c r="E44" t="s">
        <v>192</v>
      </c>
      <c r="F44" t="s">
        <v>193</v>
      </c>
      <c r="H44">
        <v>49.6535498</v>
      </c>
      <c r="I44">
        <v>-87.755489999999995</v>
      </c>
      <c r="J44" s="1" t="str">
        <f t="shared" si="6"/>
        <v>NGR lake sediment grab sample</v>
      </c>
      <c r="K44" s="1" t="str">
        <f t="shared" si="7"/>
        <v>&lt;177 micron (NGR)</v>
      </c>
      <c r="L44">
        <v>11</v>
      </c>
      <c r="M44" t="s">
        <v>30</v>
      </c>
      <c r="N44">
        <v>20</v>
      </c>
      <c r="O44">
        <v>7</v>
      </c>
    </row>
    <row r="45" spans="1:15" hidden="1" x14ac:dyDescent="0.3">
      <c r="A45" t="s">
        <v>194</v>
      </c>
      <c r="B45" t="s">
        <v>195</v>
      </c>
      <c r="C45" s="1" t="str">
        <f t="shared" si="4"/>
        <v>21:0739</v>
      </c>
      <c r="D45" s="1" t="str">
        <f t="shared" si="5"/>
        <v>21:0216</v>
      </c>
      <c r="E45" t="s">
        <v>196</v>
      </c>
      <c r="F45" t="s">
        <v>197</v>
      </c>
      <c r="H45">
        <v>49.618605299999999</v>
      </c>
      <c r="I45">
        <v>-87.825209299999997</v>
      </c>
      <c r="J45" s="1" t="str">
        <f t="shared" si="6"/>
        <v>NGR lake sediment grab sample</v>
      </c>
      <c r="K45" s="1" t="str">
        <f t="shared" si="7"/>
        <v>&lt;177 micron (NGR)</v>
      </c>
      <c r="L45">
        <v>11</v>
      </c>
      <c r="M45" t="s">
        <v>35</v>
      </c>
      <c r="N45">
        <v>21</v>
      </c>
      <c r="O45">
        <v>7</v>
      </c>
    </row>
    <row r="46" spans="1:15" hidden="1" x14ac:dyDescent="0.3">
      <c r="A46" t="s">
        <v>198</v>
      </c>
      <c r="B46" t="s">
        <v>199</v>
      </c>
      <c r="C46" s="1" t="str">
        <f t="shared" si="4"/>
        <v>21:0739</v>
      </c>
      <c r="D46" s="1" t="str">
        <f t="shared" si="5"/>
        <v>21:0216</v>
      </c>
      <c r="E46" t="s">
        <v>200</v>
      </c>
      <c r="F46" t="s">
        <v>201</v>
      </c>
      <c r="H46">
        <v>49.635823299999998</v>
      </c>
      <c r="I46">
        <v>-87.749662700000002</v>
      </c>
      <c r="J46" s="1" t="str">
        <f t="shared" si="6"/>
        <v>NGR lake sediment grab sample</v>
      </c>
      <c r="K46" s="1" t="str">
        <f t="shared" si="7"/>
        <v>&lt;177 micron (NGR)</v>
      </c>
      <c r="L46">
        <v>11</v>
      </c>
      <c r="M46" t="s">
        <v>50</v>
      </c>
      <c r="N46">
        <v>22</v>
      </c>
      <c r="O46">
        <v>15</v>
      </c>
    </row>
    <row r="47" spans="1:15" hidden="1" x14ac:dyDescent="0.3">
      <c r="A47" t="s">
        <v>202</v>
      </c>
      <c r="B47" t="s">
        <v>203</v>
      </c>
      <c r="C47" s="1" t="str">
        <f t="shared" si="4"/>
        <v>21:0739</v>
      </c>
      <c r="D47" s="1" t="str">
        <f t="shared" si="5"/>
        <v>21:0216</v>
      </c>
      <c r="E47" t="s">
        <v>200</v>
      </c>
      <c r="F47" t="s">
        <v>204</v>
      </c>
      <c r="H47">
        <v>49.635823299999998</v>
      </c>
      <c r="I47">
        <v>-87.749662700000002</v>
      </c>
      <c r="J47" s="1" t="str">
        <f t="shared" si="6"/>
        <v>NGR lake sediment grab sample</v>
      </c>
      <c r="K47" s="1" t="str">
        <f t="shared" si="7"/>
        <v>&lt;177 micron (NGR)</v>
      </c>
      <c r="L47">
        <v>11</v>
      </c>
      <c r="M47" t="s">
        <v>54</v>
      </c>
      <c r="N47">
        <v>23</v>
      </c>
    </row>
    <row r="48" spans="1:15" hidden="1" x14ac:dyDescent="0.3">
      <c r="A48" t="s">
        <v>205</v>
      </c>
      <c r="B48" t="s">
        <v>206</v>
      </c>
      <c r="C48" s="1" t="str">
        <f t="shared" si="4"/>
        <v>21:0739</v>
      </c>
      <c r="D48" s="1" t="str">
        <f t="shared" si="5"/>
        <v>21:0216</v>
      </c>
      <c r="E48" t="s">
        <v>207</v>
      </c>
      <c r="F48" t="s">
        <v>208</v>
      </c>
      <c r="H48">
        <v>49.632800500000002</v>
      </c>
      <c r="I48">
        <v>-87.683132499999999</v>
      </c>
      <c r="J48" s="1" t="str">
        <f t="shared" si="6"/>
        <v>NGR lake sediment grab sample</v>
      </c>
      <c r="K48" s="1" t="str">
        <f t="shared" si="7"/>
        <v>&lt;177 micron (NGR)</v>
      </c>
      <c r="L48">
        <v>12</v>
      </c>
      <c r="M48" t="s">
        <v>20</v>
      </c>
      <c r="N48">
        <v>24</v>
      </c>
      <c r="O48">
        <v>1</v>
      </c>
    </row>
    <row r="49" spans="1:15" hidden="1" x14ac:dyDescent="0.3">
      <c r="A49" t="s">
        <v>209</v>
      </c>
      <c r="B49" t="s">
        <v>210</v>
      </c>
      <c r="C49" s="1" t="str">
        <f t="shared" si="4"/>
        <v>21:0739</v>
      </c>
      <c r="D49" s="1" t="str">
        <f t="shared" si="5"/>
        <v>21:0216</v>
      </c>
      <c r="E49" t="s">
        <v>211</v>
      </c>
      <c r="F49" t="s">
        <v>212</v>
      </c>
      <c r="H49">
        <v>49.614468299999999</v>
      </c>
      <c r="I49">
        <v>-87.669574499999996</v>
      </c>
      <c r="J49" s="1" t="str">
        <f t="shared" si="6"/>
        <v>NGR lake sediment grab sample</v>
      </c>
      <c r="K49" s="1" t="str">
        <f t="shared" si="7"/>
        <v>&lt;177 micron (NGR)</v>
      </c>
      <c r="L49">
        <v>12</v>
      </c>
      <c r="M49" t="s">
        <v>25</v>
      </c>
      <c r="N49">
        <v>25</v>
      </c>
      <c r="O49">
        <v>1</v>
      </c>
    </row>
    <row r="50" spans="1:15" hidden="1" x14ac:dyDescent="0.3">
      <c r="A50" t="s">
        <v>213</v>
      </c>
      <c r="B50" t="s">
        <v>214</v>
      </c>
      <c r="C50" s="1" t="str">
        <f t="shared" si="4"/>
        <v>21:0739</v>
      </c>
      <c r="D50" s="1" t="str">
        <f t="shared" si="5"/>
        <v>21:0216</v>
      </c>
      <c r="E50" t="s">
        <v>215</v>
      </c>
      <c r="F50" t="s">
        <v>216</v>
      </c>
      <c r="H50">
        <v>49.6250353</v>
      </c>
      <c r="I50">
        <v>-87.646180900000004</v>
      </c>
      <c r="J50" s="1" t="str">
        <f t="shared" si="6"/>
        <v>NGR lake sediment grab sample</v>
      </c>
      <c r="K50" s="1" t="str">
        <f t="shared" si="7"/>
        <v>&lt;177 micron (NGR)</v>
      </c>
      <c r="L50">
        <v>12</v>
      </c>
      <c r="M50" t="s">
        <v>30</v>
      </c>
      <c r="N50">
        <v>26</v>
      </c>
      <c r="O50">
        <v>1</v>
      </c>
    </row>
    <row r="51" spans="1:15" hidden="1" x14ac:dyDescent="0.3">
      <c r="A51" t="s">
        <v>217</v>
      </c>
      <c r="B51" t="s">
        <v>218</v>
      </c>
      <c r="C51" s="1" t="str">
        <f t="shared" si="4"/>
        <v>21:0739</v>
      </c>
      <c r="D51" s="1" t="str">
        <f t="shared" si="5"/>
        <v>21:0216</v>
      </c>
      <c r="E51" t="s">
        <v>219</v>
      </c>
      <c r="F51" t="s">
        <v>220</v>
      </c>
      <c r="H51">
        <v>49.631521399999997</v>
      </c>
      <c r="I51">
        <v>-87.585323299999999</v>
      </c>
      <c r="J51" s="1" t="str">
        <f t="shared" si="6"/>
        <v>NGR lake sediment grab sample</v>
      </c>
      <c r="K51" s="1" t="str">
        <f t="shared" si="7"/>
        <v>&lt;177 micron (NGR)</v>
      </c>
      <c r="L51">
        <v>12</v>
      </c>
      <c r="M51" t="s">
        <v>35</v>
      </c>
      <c r="N51">
        <v>27</v>
      </c>
      <c r="O51">
        <v>6</v>
      </c>
    </row>
    <row r="52" spans="1:15" hidden="1" x14ac:dyDescent="0.3">
      <c r="A52" t="s">
        <v>221</v>
      </c>
      <c r="B52" t="s">
        <v>222</v>
      </c>
      <c r="C52" s="1" t="str">
        <f t="shared" si="4"/>
        <v>21:0739</v>
      </c>
      <c r="D52" s="1" t="str">
        <f t="shared" si="5"/>
        <v>21:0216</v>
      </c>
      <c r="E52" t="s">
        <v>223</v>
      </c>
      <c r="F52" t="s">
        <v>224</v>
      </c>
      <c r="H52">
        <v>49.628820500000003</v>
      </c>
      <c r="I52">
        <v>-87.5437242</v>
      </c>
      <c r="J52" s="1" t="str">
        <f t="shared" si="6"/>
        <v>NGR lake sediment grab sample</v>
      </c>
      <c r="K52" s="1" t="str">
        <f t="shared" si="7"/>
        <v>&lt;177 micron (NGR)</v>
      </c>
      <c r="L52">
        <v>12</v>
      </c>
      <c r="M52" t="s">
        <v>40</v>
      </c>
      <c r="N52">
        <v>28</v>
      </c>
      <c r="O52">
        <v>10</v>
      </c>
    </row>
    <row r="53" spans="1:15" hidden="1" x14ac:dyDescent="0.3">
      <c r="A53" t="s">
        <v>225</v>
      </c>
      <c r="B53" t="s">
        <v>226</v>
      </c>
      <c r="C53" s="1" t="str">
        <f t="shared" si="4"/>
        <v>21:0739</v>
      </c>
      <c r="D53" s="1" t="str">
        <f t="shared" si="5"/>
        <v>21:0216</v>
      </c>
      <c r="E53" t="s">
        <v>227</v>
      </c>
      <c r="F53" t="s">
        <v>228</v>
      </c>
      <c r="H53">
        <v>49.651465799999997</v>
      </c>
      <c r="I53">
        <v>-87.559324399999994</v>
      </c>
      <c r="J53" s="1" t="str">
        <f t="shared" si="6"/>
        <v>NGR lake sediment grab sample</v>
      </c>
      <c r="K53" s="1" t="str">
        <f t="shared" si="7"/>
        <v>&lt;177 micron (NGR)</v>
      </c>
      <c r="L53">
        <v>12</v>
      </c>
      <c r="M53" t="s">
        <v>45</v>
      </c>
      <c r="N53">
        <v>29</v>
      </c>
      <c r="O53">
        <v>8</v>
      </c>
    </row>
    <row r="54" spans="1:15" hidden="1" x14ac:dyDescent="0.3">
      <c r="A54" t="s">
        <v>229</v>
      </c>
      <c r="B54" t="s">
        <v>230</v>
      </c>
      <c r="C54" s="1" t="str">
        <f t="shared" si="4"/>
        <v>21:0739</v>
      </c>
      <c r="D54" s="1" t="str">
        <f t="shared" si="5"/>
        <v>21:0216</v>
      </c>
      <c r="E54" t="s">
        <v>231</v>
      </c>
      <c r="F54" t="s">
        <v>232</v>
      </c>
      <c r="H54">
        <v>49.658155600000001</v>
      </c>
      <c r="I54">
        <v>-87.572535000000002</v>
      </c>
      <c r="J54" s="1" t="str">
        <f t="shared" si="6"/>
        <v>NGR lake sediment grab sample</v>
      </c>
      <c r="K54" s="1" t="str">
        <f t="shared" si="7"/>
        <v>&lt;177 micron (NGR)</v>
      </c>
      <c r="L54">
        <v>12</v>
      </c>
      <c r="M54" t="s">
        <v>59</v>
      </c>
      <c r="N54">
        <v>30</v>
      </c>
      <c r="O54">
        <v>9</v>
      </c>
    </row>
    <row r="55" spans="1:15" x14ac:dyDescent="0.3">
      <c r="A55" t="s">
        <v>233</v>
      </c>
      <c r="B55" t="s">
        <v>234</v>
      </c>
      <c r="C55" s="1" t="str">
        <f t="shared" ref="C55:C86" si="8">HYPERLINK("http://geochem.nrcan.gc.ca/cdogs/content/bdl/bdl210745_e.htm", "21:0745")</f>
        <v>21:0745</v>
      </c>
      <c r="D55" s="1" t="str">
        <f t="shared" ref="D55:D86" si="9">HYPERLINK("http://geochem.nrcan.gc.ca/cdogs/content/svy/svy210217_e.htm", "21:0217")</f>
        <v>21:0217</v>
      </c>
      <c r="E55" t="s">
        <v>235</v>
      </c>
      <c r="F55" t="s">
        <v>236</v>
      </c>
      <c r="H55">
        <v>48.990257999999997</v>
      </c>
      <c r="I55">
        <v>-89.827534600000007</v>
      </c>
      <c r="J55" s="1" t="str">
        <f t="shared" si="6"/>
        <v>NGR lake sediment grab sample</v>
      </c>
      <c r="K55" s="1" t="str">
        <f t="shared" si="7"/>
        <v>&lt;177 micron (NGR)</v>
      </c>
      <c r="L55">
        <v>14</v>
      </c>
      <c r="M55" t="s">
        <v>20</v>
      </c>
      <c r="N55">
        <v>1</v>
      </c>
      <c r="O55">
        <v>3</v>
      </c>
    </row>
    <row r="56" spans="1:15" x14ac:dyDescent="0.3">
      <c r="A56" t="s">
        <v>237</v>
      </c>
      <c r="B56" t="s">
        <v>238</v>
      </c>
      <c r="C56" s="1" t="str">
        <f t="shared" si="8"/>
        <v>21:0745</v>
      </c>
      <c r="D56" s="1" t="str">
        <f t="shared" si="9"/>
        <v>21:0217</v>
      </c>
      <c r="E56" t="s">
        <v>239</v>
      </c>
      <c r="F56" t="s">
        <v>240</v>
      </c>
      <c r="H56">
        <v>48.995639099999998</v>
      </c>
      <c r="I56">
        <v>-89.807616999999993</v>
      </c>
      <c r="J56" s="1" t="str">
        <f t="shared" si="6"/>
        <v>NGR lake sediment grab sample</v>
      </c>
      <c r="K56" s="1" t="str">
        <f t="shared" si="7"/>
        <v>&lt;177 micron (NGR)</v>
      </c>
      <c r="L56">
        <v>14</v>
      </c>
      <c r="M56" t="s">
        <v>25</v>
      </c>
      <c r="N56">
        <v>2</v>
      </c>
      <c r="O56">
        <v>1</v>
      </c>
    </row>
    <row r="57" spans="1:15" x14ac:dyDescent="0.3">
      <c r="A57" t="s">
        <v>241</v>
      </c>
      <c r="B57" t="s">
        <v>242</v>
      </c>
      <c r="C57" s="1" t="str">
        <f t="shared" si="8"/>
        <v>21:0745</v>
      </c>
      <c r="D57" s="1" t="str">
        <f t="shared" si="9"/>
        <v>21:0217</v>
      </c>
      <c r="E57" t="s">
        <v>243</v>
      </c>
      <c r="F57" t="s">
        <v>244</v>
      </c>
      <c r="H57">
        <v>48.992762900000002</v>
      </c>
      <c r="I57">
        <v>-89.794535100000004</v>
      </c>
      <c r="J57" s="1" t="str">
        <f t="shared" si="6"/>
        <v>NGR lake sediment grab sample</v>
      </c>
      <c r="K57" s="1" t="str">
        <f t="shared" si="7"/>
        <v>&lt;177 micron (NGR)</v>
      </c>
      <c r="L57">
        <v>14</v>
      </c>
      <c r="M57" t="s">
        <v>50</v>
      </c>
      <c r="N57">
        <v>3</v>
      </c>
      <c r="O57">
        <v>1</v>
      </c>
    </row>
    <row r="58" spans="1:15" x14ac:dyDescent="0.3">
      <c r="A58" t="s">
        <v>245</v>
      </c>
      <c r="B58" t="s">
        <v>246</v>
      </c>
      <c r="C58" s="1" t="str">
        <f t="shared" si="8"/>
        <v>21:0745</v>
      </c>
      <c r="D58" s="1" t="str">
        <f t="shared" si="9"/>
        <v>21:0217</v>
      </c>
      <c r="E58" t="s">
        <v>243</v>
      </c>
      <c r="F58" t="s">
        <v>247</v>
      </c>
      <c r="H58">
        <v>48.992762900000002</v>
      </c>
      <c r="I58">
        <v>-89.794535100000004</v>
      </c>
      <c r="J58" s="1" t="str">
        <f t="shared" si="6"/>
        <v>NGR lake sediment grab sample</v>
      </c>
      <c r="K58" s="1" t="str">
        <f t="shared" si="7"/>
        <v>&lt;177 micron (NGR)</v>
      </c>
      <c r="L58">
        <v>14</v>
      </c>
      <c r="M58" t="s">
        <v>54</v>
      </c>
      <c r="N58">
        <v>4</v>
      </c>
      <c r="O58">
        <v>1</v>
      </c>
    </row>
    <row r="59" spans="1:15" x14ac:dyDescent="0.3">
      <c r="A59" t="s">
        <v>248</v>
      </c>
      <c r="B59" t="s">
        <v>249</v>
      </c>
      <c r="C59" s="1" t="str">
        <f t="shared" si="8"/>
        <v>21:0745</v>
      </c>
      <c r="D59" s="1" t="str">
        <f t="shared" si="9"/>
        <v>21:0217</v>
      </c>
      <c r="E59" t="s">
        <v>250</v>
      </c>
      <c r="F59" t="s">
        <v>251</v>
      </c>
      <c r="H59">
        <v>49.000849600000002</v>
      </c>
      <c r="I59">
        <v>-89.776732499999994</v>
      </c>
      <c r="J59" s="1" t="str">
        <f t="shared" si="6"/>
        <v>NGR lake sediment grab sample</v>
      </c>
      <c r="K59" s="1" t="str">
        <f t="shared" si="7"/>
        <v>&lt;177 micron (NGR)</v>
      </c>
      <c r="L59">
        <v>21</v>
      </c>
      <c r="M59" t="s">
        <v>20</v>
      </c>
      <c r="N59">
        <v>5</v>
      </c>
      <c r="O59">
        <v>1</v>
      </c>
    </row>
    <row r="60" spans="1:15" x14ac:dyDescent="0.3">
      <c r="A60" t="s">
        <v>252</v>
      </c>
      <c r="B60" t="s">
        <v>253</v>
      </c>
      <c r="C60" s="1" t="str">
        <f t="shared" si="8"/>
        <v>21:0745</v>
      </c>
      <c r="D60" s="1" t="str">
        <f t="shared" si="9"/>
        <v>21:0217</v>
      </c>
      <c r="E60" t="s">
        <v>254</v>
      </c>
      <c r="F60" t="s">
        <v>255</v>
      </c>
      <c r="H60">
        <v>49.001300200000003</v>
      </c>
      <c r="I60">
        <v>-89.789748299999999</v>
      </c>
      <c r="J60" s="1" t="str">
        <f t="shared" si="6"/>
        <v>NGR lake sediment grab sample</v>
      </c>
      <c r="K60" s="1" t="str">
        <f t="shared" si="7"/>
        <v>&lt;177 micron (NGR)</v>
      </c>
      <c r="L60">
        <v>21</v>
      </c>
      <c r="M60" t="s">
        <v>25</v>
      </c>
      <c r="N60">
        <v>6</v>
      </c>
      <c r="O60">
        <v>4</v>
      </c>
    </row>
    <row r="61" spans="1:15" x14ac:dyDescent="0.3">
      <c r="A61" t="s">
        <v>256</v>
      </c>
      <c r="B61" t="s">
        <v>257</v>
      </c>
      <c r="C61" s="1" t="str">
        <f t="shared" si="8"/>
        <v>21:0745</v>
      </c>
      <c r="D61" s="1" t="str">
        <f t="shared" si="9"/>
        <v>21:0217</v>
      </c>
      <c r="E61" t="s">
        <v>258</v>
      </c>
      <c r="F61" t="s">
        <v>259</v>
      </c>
      <c r="H61">
        <v>49.002060200000003</v>
      </c>
      <c r="I61">
        <v>-89.799226300000001</v>
      </c>
      <c r="J61" s="1" t="str">
        <f t="shared" si="6"/>
        <v>NGR lake sediment grab sample</v>
      </c>
      <c r="K61" s="1" t="str">
        <f t="shared" si="7"/>
        <v>&lt;177 micron (NGR)</v>
      </c>
      <c r="L61">
        <v>21</v>
      </c>
      <c r="M61" t="s">
        <v>30</v>
      </c>
      <c r="N61">
        <v>7</v>
      </c>
      <c r="O61">
        <v>7</v>
      </c>
    </row>
    <row r="62" spans="1:15" x14ac:dyDescent="0.3">
      <c r="A62" t="s">
        <v>260</v>
      </c>
      <c r="B62" t="s">
        <v>261</v>
      </c>
      <c r="C62" s="1" t="str">
        <f t="shared" si="8"/>
        <v>21:0745</v>
      </c>
      <c r="D62" s="1" t="str">
        <f t="shared" si="9"/>
        <v>21:0217</v>
      </c>
      <c r="E62" t="s">
        <v>262</v>
      </c>
      <c r="F62" t="s">
        <v>263</v>
      </c>
      <c r="H62">
        <v>49.006073200000003</v>
      </c>
      <c r="I62">
        <v>-89.812525500000007</v>
      </c>
      <c r="J62" s="1" t="str">
        <f t="shared" si="6"/>
        <v>NGR lake sediment grab sample</v>
      </c>
      <c r="K62" s="1" t="str">
        <f t="shared" si="7"/>
        <v>&lt;177 micron (NGR)</v>
      </c>
      <c r="L62">
        <v>21</v>
      </c>
      <c r="M62" t="s">
        <v>35</v>
      </c>
      <c r="N62">
        <v>8</v>
      </c>
      <c r="O62">
        <v>1</v>
      </c>
    </row>
    <row r="63" spans="1:15" x14ac:dyDescent="0.3">
      <c r="A63" t="s">
        <v>264</v>
      </c>
      <c r="B63" t="s">
        <v>265</v>
      </c>
      <c r="C63" s="1" t="str">
        <f t="shared" si="8"/>
        <v>21:0745</v>
      </c>
      <c r="D63" s="1" t="str">
        <f t="shared" si="9"/>
        <v>21:0217</v>
      </c>
      <c r="E63" t="s">
        <v>266</v>
      </c>
      <c r="F63" t="s">
        <v>267</v>
      </c>
      <c r="H63">
        <v>49.0100549</v>
      </c>
      <c r="I63">
        <v>-89.774057999999997</v>
      </c>
      <c r="J63" s="1" t="str">
        <f t="shared" si="6"/>
        <v>NGR lake sediment grab sample</v>
      </c>
      <c r="K63" s="1" t="str">
        <f t="shared" si="7"/>
        <v>&lt;177 micron (NGR)</v>
      </c>
      <c r="L63">
        <v>21</v>
      </c>
      <c r="M63" t="s">
        <v>50</v>
      </c>
      <c r="N63">
        <v>9</v>
      </c>
    </row>
    <row r="64" spans="1:15" x14ac:dyDescent="0.3">
      <c r="A64" t="s">
        <v>268</v>
      </c>
      <c r="B64" t="s">
        <v>269</v>
      </c>
      <c r="C64" s="1" t="str">
        <f t="shared" si="8"/>
        <v>21:0745</v>
      </c>
      <c r="D64" s="1" t="str">
        <f t="shared" si="9"/>
        <v>21:0217</v>
      </c>
      <c r="E64" t="s">
        <v>266</v>
      </c>
      <c r="F64" t="s">
        <v>270</v>
      </c>
      <c r="H64">
        <v>49.0100549</v>
      </c>
      <c r="I64">
        <v>-89.774057999999997</v>
      </c>
      <c r="J64" s="1" t="str">
        <f t="shared" si="6"/>
        <v>NGR lake sediment grab sample</v>
      </c>
      <c r="K64" s="1" t="str">
        <f t="shared" si="7"/>
        <v>&lt;177 micron (NGR)</v>
      </c>
      <c r="L64">
        <v>21</v>
      </c>
      <c r="M64" t="s">
        <v>54</v>
      </c>
      <c r="N64">
        <v>10</v>
      </c>
      <c r="O64">
        <v>7</v>
      </c>
    </row>
    <row r="65" spans="1:15" x14ac:dyDescent="0.3">
      <c r="A65" t="s">
        <v>271</v>
      </c>
      <c r="B65" t="s">
        <v>272</v>
      </c>
      <c r="C65" s="1" t="str">
        <f t="shared" si="8"/>
        <v>21:0745</v>
      </c>
      <c r="D65" s="1" t="str">
        <f t="shared" si="9"/>
        <v>21:0217</v>
      </c>
      <c r="E65" t="s">
        <v>273</v>
      </c>
      <c r="F65" t="s">
        <v>274</v>
      </c>
      <c r="H65">
        <v>49.017660999999997</v>
      </c>
      <c r="I65">
        <v>-89.753634300000002</v>
      </c>
      <c r="J65" s="1" t="str">
        <f t="shared" si="6"/>
        <v>NGR lake sediment grab sample</v>
      </c>
      <c r="K65" s="1" t="str">
        <f t="shared" si="7"/>
        <v>&lt;177 micron (NGR)</v>
      </c>
      <c r="L65">
        <v>21</v>
      </c>
      <c r="M65" t="s">
        <v>40</v>
      </c>
      <c r="N65">
        <v>11</v>
      </c>
      <c r="O65">
        <v>6</v>
      </c>
    </row>
    <row r="66" spans="1:15" x14ac:dyDescent="0.3">
      <c r="A66" t="s">
        <v>275</v>
      </c>
      <c r="B66" t="s">
        <v>276</v>
      </c>
      <c r="C66" s="1" t="str">
        <f t="shared" si="8"/>
        <v>21:0745</v>
      </c>
      <c r="D66" s="1" t="str">
        <f t="shared" si="9"/>
        <v>21:0217</v>
      </c>
      <c r="E66" t="s">
        <v>277</v>
      </c>
      <c r="F66" t="s">
        <v>278</v>
      </c>
      <c r="H66">
        <v>49.018185600000002</v>
      </c>
      <c r="I66">
        <v>-89.737645099999995</v>
      </c>
      <c r="J66" s="1" t="str">
        <f t="shared" ref="J66:J97" si="10">HYPERLINK("http://geochem.nrcan.gc.ca/cdogs/content/kwd/kwd020027_e.htm", "NGR lake sediment grab sample")</f>
        <v>NGR lake sediment grab sample</v>
      </c>
      <c r="K66" s="1" t="str">
        <f t="shared" ref="K66:K97" si="11">HYPERLINK("http://geochem.nrcan.gc.ca/cdogs/content/kwd/kwd080006_e.htm", "&lt;177 micron (NGR)")</f>
        <v>&lt;177 micron (NGR)</v>
      </c>
      <c r="L66">
        <v>21</v>
      </c>
      <c r="M66" t="s">
        <v>45</v>
      </c>
      <c r="N66">
        <v>12</v>
      </c>
      <c r="O66">
        <v>6</v>
      </c>
    </row>
    <row r="67" spans="1:15" x14ac:dyDescent="0.3">
      <c r="A67" t="s">
        <v>279</v>
      </c>
      <c r="B67" t="s">
        <v>280</v>
      </c>
      <c r="C67" s="1" t="str">
        <f t="shared" si="8"/>
        <v>21:0745</v>
      </c>
      <c r="D67" s="1" t="str">
        <f t="shared" si="9"/>
        <v>21:0217</v>
      </c>
      <c r="E67" t="s">
        <v>281</v>
      </c>
      <c r="F67" t="s">
        <v>282</v>
      </c>
      <c r="H67">
        <v>49.026782699999998</v>
      </c>
      <c r="I67">
        <v>-89.753686400000007</v>
      </c>
      <c r="J67" s="1" t="str">
        <f t="shared" si="10"/>
        <v>NGR lake sediment grab sample</v>
      </c>
      <c r="K67" s="1" t="str">
        <f t="shared" si="11"/>
        <v>&lt;177 micron (NGR)</v>
      </c>
      <c r="L67">
        <v>21</v>
      </c>
      <c r="M67" t="s">
        <v>59</v>
      </c>
      <c r="N67">
        <v>13</v>
      </c>
      <c r="O67">
        <v>5</v>
      </c>
    </row>
    <row r="68" spans="1:15" x14ac:dyDescent="0.3">
      <c r="A68" t="s">
        <v>283</v>
      </c>
      <c r="B68" t="s">
        <v>284</v>
      </c>
      <c r="C68" s="1" t="str">
        <f t="shared" si="8"/>
        <v>21:0745</v>
      </c>
      <c r="D68" s="1" t="str">
        <f t="shared" si="9"/>
        <v>21:0217</v>
      </c>
      <c r="E68" t="s">
        <v>285</v>
      </c>
      <c r="F68" t="s">
        <v>286</v>
      </c>
      <c r="H68">
        <v>49.028255000000001</v>
      </c>
      <c r="I68">
        <v>-89.768475699999996</v>
      </c>
      <c r="J68" s="1" t="str">
        <f t="shared" si="10"/>
        <v>NGR lake sediment grab sample</v>
      </c>
      <c r="K68" s="1" t="str">
        <f t="shared" si="11"/>
        <v>&lt;177 micron (NGR)</v>
      </c>
      <c r="L68">
        <v>21</v>
      </c>
      <c r="M68" t="s">
        <v>64</v>
      </c>
      <c r="N68">
        <v>14</v>
      </c>
      <c r="O68">
        <v>1</v>
      </c>
    </row>
    <row r="69" spans="1:15" x14ac:dyDescent="0.3">
      <c r="A69" t="s">
        <v>287</v>
      </c>
      <c r="B69" t="s">
        <v>288</v>
      </c>
      <c r="C69" s="1" t="str">
        <f t="shared" si="8"/>
        <v>21:0745</v>
      </c>
      <c r="D69" s="1" t="str">
        <f t="shared" si="9"/>
        <v>21:0217</v>
      </c>
      <c r="E69" t="s">
        <v>289</v>
      </c>
      <c r="F69" t="s">
        <v>290</v>
      </c>
      <c r="H69">
        <v>49.036579199999998</v>
      </c>
      <c r="I69">
        <v>-89.753734899999998</v>
      </c>
      <c r="J69" s="1" t="str">
        <f t="shared" si="10"/>
        <v>NGR lake sediment grab sample</v>
      </c>
      <c r="K69" s="1" t="str">
        <f t="shared" si="11"/>
        <v>&lt;177 micron (NGR)</v>
      </c>
      <c r="L69">
        <v>21</v>
      </c>
      <c r="M69" t="s">
        <v>69</v>
      </c>
      <c r="N69">
        <v>15</v>
      </c>
      <c r="O69">
        <v>3</v>
      </c>
    </row>
    <row r="70" spans="1:15" x14ac:dyDescent="0.3">
      <c r="A70" t="s">
        <v>291</v>
      </c>
      <c r="B70" t="s">
        <v>292</v>
      </c>
      <c r="C70" s="1" t="str">
        <f t="shared" si="8"/>
        <v>21:0745</v>
      </c>
      <c r="D70" s="1" t="str">
        <f t="shared" si="9"/>
        <v>21:0217</v>
      </c>
      <c r="E70" t="s">
        <v>293</v>
      </c>
      <c r="F70" t="s">
        <v>294</v>
      </c>
      <c r="H70">
        <v>49.050277700000002</v>
      </c>
      <c r="I70">
        <v>-89.7247208</v>
      </c>
      <c r="J70" s="1" t="str">
        <f t="shared" si="10"/>
        <v>NGR lake sediment grab sample</v>
      </c>
      <c r="K70" s="1" t="str">
        <f t="shared" si="11"/>
        <v>&lt;177 micron (NGR)</v>
      </c>
      <c r="L70">
        <v>21</v>
      </c>
      <c r="M70" t="s">
        <v>295</v>
      </c>
      <c r="N70">
        <v>16</v>
      </c>
      <c r="O70">
        <v>1</v>
      </c>
    </row>
    <row r="71" spans="1:15" x14ac:dyDescent="0.3">
      <c r="A71" t="s">
        <v>296</v>
      </c>
      <c r="B71" t="s">
        <v>297</v>
      </c>
      <c r="C71" s="1" t="str">
        <f t="shared" si="8"/>
        <v>21:0745</v>
      </c>
      <c r="D71" s="1" t="str">
        <f t="shared" si="9"/>
        <v>21:0217</v>
      </c>
      <c r="E71" t="s">
        <v>298</v>
      </c>
      <c r="F71" t="s">
        <v>299</v>
      </c>
      <c r="H71">
        <v>49.039304399999999</v>
      </c>
      <c r="I71">
        <v>-89.730306499999998</v>
      </c>
      <c r="J71" s="1" t="str">
        <f t="shared" si="10"/>
        <v>NGR lake sediment grab sample</v>
      </c>
      <c r="K71" s="1" t="str">
        <f t="shared" si="11"/>
        <v>&lt;177 micron (NGR)</v>
      </c>
      <c r="L71">
        <v>21</v>
      </c>
      <c r="M71" t="s">
        <v>300</v>
      </c>
      <c r="N71">
        <v>17</v>
      </c>
      <c r="O71">
        <v>1</v>
      </c>
    </row>
    <row r="72" spans="1:15" x14ac:dyDescent="0.3">
      <c r="A72" t="s">
        <v>301</v>
      </c>
      <c r="B72" t="s">
        <v>302</v>
      </c>
      <c r="C72" s="1" t="str">
        <f t="shared" si="8"/>
        <v>21:0745</v>
      </c>
      <c r="D72" s="1" t="str">
        <f t="shared" si="9"/>
        <v>21:0217</v>
      </c>
      <c r="E72" t="s">
        <v>303</v>
      </c>
      <c r="F72" t="s">
        <v>304</v>
      </c>
      <c r="H72">
        <v>49.022832600000001</v>
      </c>
      <c r="I72">
        <v>-89.718050000000005</v>
      </c>
      <c r="J72" s="1" t="str">
        <f t="shared" si="10"/>
        <v>NGR lake sediment grab sample</v>
      </c>
      <c r="K72" s="1" t="str">
        <f t="shared" si="11"/>
        <v>&lt;177 micron (NGR)</v>
      </c>
      <c r="L72">
        <v>21</v>
      </c>
      <c r="M72" t="s">
        <v>305</v>
      </c>
      <c r="N72">
        <v>18</v>
      </c>
      <c r="O72">
        <v>1</v>
      </c>
    </row>
    <row r="73" spans="1:15" x14ac:dyDescent="0.3">
      <c r="A73" t="s">
        <v>306</v>
      </c>
      <c r="B73" t="s">
        <v>307</v>
      </c>
      <c r="C73" s="1" t="str">
        <f t="shared" si="8"/>
        <v>21:0745</v>
      </c>
      <c r="D73" s="1" t="str">
        <f t="shared" si="9"/>
        <v>21:0217</v>
      </c>
      <c r="E73" t="s">
        <v>308</v>
      </c>
      <c r="F73" t="s">
        <v>309</v>
      </c>
      <c r="H73">
        <v>49.017960199999997</v>
      </c>
      <c r="I73">
        <v>-89.705254600000004</v>
      </c>
      <c r="J73" s="1" t="str">
        <f t="shared" si="10"/>
        <v>NGR lake sediment grab sample</v>
      </c>
      <c r="K73" s="1" t="str">
        <f t="shared" si="11"/>
        <v>&lt;177 micron (NGR)</v>
      </c>
      <c r="L73">
        <v>21</v>
      </c>
      <c r="M73" t="s">
        <v>310</v>
      </c>
      <c r="N73">
        <v>19</v>
      </c>
      <c r="O73">
        <v>1</v>
      </c>
    </row>
    <row r="74" spans="1:15" x14ac:dyDescent="0.3">
      <c r="A74" t="s">
        <v>311</v>
      </c>
      <c r="B74" t="s">
        <v>312</v>
      </c>
      <c r="C74" s="1" t="str">
        <f t="shared" si="8"/>
        <v>21:0745</v>
      </c>
      <c r="D74" s="1" t="str">
        <f t="shared" si="9"/>
        <v>21:0217</v>
      </c>
      <c r="E74" t="s">
        <v>313</v>
      </c>
      <c r="F74" t="s">
        <v>314</v>
      </c>
      <c r="H74">
        <v>49.022811799999999</v>
      </c>
      <c r="I74">
        <v>-89.700934899999993</v>
      </c>
      <c r="J74" s="1" t="str">
        <f t="shared" si="10"/>
        <v>NGR lake sediment grab sample</v>
      </c>
      <c r="K74" s="1" t="str">
        <f t="shared" si="11"/>
        <v>&lt;177 micron (NGR)</v>
      </c>
      <c r="L74">
        <v>21</v>
      </c>
      <c r="M74" t="s">
        <v>315</v>
      </c>
      <c r="N74">
        <v>20</v>
      </c>
      <c r="O74">
        <v>1</v>
      </c>
    </row>
    <row r="75" spans="1:15" x14ac:dyDescent="0.3">
      <c r="A75" t="s">
        <v>316</v>
      </c>
      <c r="B75" t="s">
        <v>317</v>
      </c>
      <c r="C75" s="1" t="str">
        <f t="shared" si="8"/>
        <v>21:0745</v>
      </c>
      <c r="D75" s="1" t="str">
        <f t="shared" si="9"/>
        <v>21:0217</v>
      </c>
      <c r="E75" t="s">
        <v>318</v>
      </c>
      <c r="F75" t="s">
        <v>319</v>
      </c>
      <c r="H75">
        <v>49.027751700000003</v>
      </c>
      <c r="I75">
        <v>-89.678532000000004</v>
      </c>
      <c r="J75" s="1" t="str">
        <f t="shared" si="10"/>
        <v>NGR lake sediment grab sample</v>
      </c>
      <c r="K75" s="1" t="str">
        <f t="shared" si="11"/>
        <v>&lt;177 micron (NGR)</v>
      </c>
      <c r="L75">
        <v>21</v>
      </c>
      <c r="M75" t="s">
        <v>320</v>
      </c>
      <c r="N75">
        <v>21</v>
      </c>
      <c r="O75">
        <v>1</v>
      </c>
    </row>
    <row r="76" spans="1:15" x14ac:dyDescent="0.3">
      <c r="A76" t="s">
        <v>321</v>
      </c>
      <c r="B76" t="s">
        <v>322</v>
      </c>
      <c r="C76" s="1" t="str">
        <f t="shared" si="8"/>
        <v>21:0745</v>
      </c>
      <c r="D76" s="1" t="str">
        <f t="shared" si="9"/>
        <v>21:0217</v>
      </c>
      <c r="E76" t="s">
        <v>323</v>
      </c>
      <c r="F76" t="s">
        <v>324</v>
      </c>
      <c r="H76">
        <v>49.0513598</v>
      </c>
      <c r="I76">
        <v>-89.648510000000002</v>
      </c>
      <c r="J76" s="1" t="str">
        <f t="shared" si="10"/>
        <v>NGR lake sediment grab sample</v>
      </c>
      <c r="K76" s="1" t="str">
        <f t="shared" si="11"/>
        <v>&lt;177 micron (NGR)</v>
      </c>
      <c r="L76">
        <v>21</v>
      </c>
      <c r="M76" t="s">
        <v>325</v>
      </c>
      <c r="N76">
        <v>22</v>
      </c>
      <c r="O76">
        <v>6</v>
      </c>
    </row>
    <row r="77" spans="1:15" x14ac:dyDescent="0.3">
      <c r="A77" t="s">
        <v>326</v>
      </c>
      <c r="B77" t="s">
        <v>327</v>
      </c>
      <c r="C77" s="1" t="str">
        <f t="shared" si="8"/>
        <v>21:0745</v>
      </c>
      <c r="D77" s="1" t="str">
        <f t="shared" si="9"/>
        <v>21:0217</v>
      </c>
      <c r="E77" t="s">
        <v>328</v>
      </c>
      <c r="F77" t="s">
        <v>329</v>
      </c>
      <c r="H77">
        <v>49.0541962</v>
      </c>
      <c r="I77">
        <v>-89.618052700000007</v>
      </c>
      <c r="J77" s="1" t="str">
        <f t="shared" si="10"/>
        <v>NGR lake sediment grab sample</v>
      </c>
      <c r="K77" s="1" t="str">
        <f t="shared" si="11"/>
        <v>&lt;177 micron (NGR)</v>
      </c>
      <c r="L77">
        <v>22</v>
      </c>
      <c r="M77" t="s">
        <v>20</v>
      </c>
      <c r="N77">
        <v>23</v>
      </c>
      <c r="O77">
        <v>1</v>
      </c>
    </row>
    <row r="78" spans="1:15" x14ac:dyDescent="0.3">
      <c r="A78" t="s">
        <v>330</v>
      </c>
      <c r="B78" t="s">
        <v>331</v>
      </c>
      <c r="C78" s="1" t="str">
        <f t="shared" si="8"/>
        <v>21:0745</v>
      </c>
      <c r="D78" s="1" t="str">
        <f t="shared" si="9"/>
        <v>21:0217</v>
      </c>
      <c r="E78" t="s">
        <v>332</v>
      </c>
      <c r="F78" t="s">
        <v>333</v>
      </c>
      <c r="H78">
        <v>49.074486499999999</v>
      </c>
      <c r="I78">
        <v>-89.619530299999994</v>
      </c>
      <c r="J78" s="1" t="str">
        <f t="shared" si="10"/>
        <v>NGR lake sediment grab sample</v>
      </c>
      <c r="K78" s="1" t="str">
        <f t="shared" si="11"/>
        <v>&lt;177 micron (NGR)</v>
      </c>
      <c r="L78">
        <v>22</v>
      </c>
      <c r="M78" t="s">
        <v>25</v>
      </c>
      <c r="N78">
        <v>24</v>
      </c>
      <c r="O78">
        <v>1</v>
      </c>
    </row>
    <row r="79" spans="1:15" x14ac:dyDescent="0.3">
      <c r="A79" t="s">
        <v>334</v>
      </c>
      <c r="B79" t="s">
        <v>335</v>
      </c>
      <c r="C79" s="1" t="str">
        <f t="shared" si="8"/>
        <v>21:0745</v>
      </c>
      <c r="D79" s="1" t="str">
        <f t="shared" si="9"/>
        <v>21:0217</v>
      </c>
      <c r="E79" t="s">
        <v>336</v>
      </c>
      <c r="F79" t="s">
        <v>337</v>
      </c>
      <c r="H79">
        <v>49.089355599999998</v>
      </c>
      <c r="I79">
        <v>-89.594559799999999</v>
      </c>
      <c r="J79" s="1" t="str">
        <f t="shared" si="10"/>
        <v>NGR lake sediment grab sample</v>
      </c>
      <c r="K79" s="1" t="str">
        <f t="shared" si="11"/>
        <v>&lt;177 micron (NGR)</v>
      </c>
      <c r="L79">
        <v>22</v>
      </c>
      <c r="M79" t="s">
        <v>30</v>
      </c>
      <c r="N79">
        <v>25</v>
      </c>
      <c r="O79">
        <v>1</v>
      </c>
    </row>
    <row r="80" spans="1:15" x14ac:dyDescent="0.3">
      <c r="A80" t="s">
        <v>338</v>
      </c>
      <c r="B80" t="s">
        <v>339</v>
      </c>
      <c r="C80" s="1" t="str">
        <f t="shared" si="8"/>
        <v>21:0745</v>
      </c>
      <c r="D80" s="1" t="str">
        <f t="shared" si="9"/>
        <v>21:0217</v>
      </c>
      <c r="E80" t="s">
        <v>340</v>
      </c>
      <c r="F80" t="s">
        <v>341</v>
      </c>
      <c r="H80">
        <v>49.093369299999999</v>
      </c>
      <c r="I80">
        <v>-89.601303799999997</v>
      </c>
      <c r="J80" s="1" t="str">
        <f t="shared" si="10"/>
        <v>NGR lake sediment grab sample</v>
      </c>
      <c r="K80" s="1" t="str">
        <f t="shared" si="11"/>
        <v>&lt;177 micron (NGR)</v>
      </c>
      <c r="L80">
        <v>22</v>
      </c>
      <c r="M80" t="s">
        <v>35</v>
      </c>
      <c r="N80">
        <v>26</v>
      </c>
      <c r="O80">
        <v>5</v>
      </c>
    </row>
    <row r="81" spans="1:15" x14ac:dyDescent="0.3">
      <c r="A81" t="s">
        <v>342</v>
      </c>
      <c r="B81" t="s">
        <v>343</v>
      </c>
      <c r="C81" s="1" t="str">
        <f t="shared" si="8"/>
        <v>21:0745</v>
      </c>
      <c r="D81" s="1" t="str">
        <f t="shared" si="9"/>
        <v>21:0217</v>
      </c>
      <c r="E81" t="s">
        <v>344</v>
      </c>
      <c r="F81" t="s">
        <v>345</v>
      </c>
      <c r="H81">
        <v>49.114519700000002</v>
      </c>
      <c r="I81">
        <v>-89.552193799999998</v>
      </c>
      <c r="J81" s="1" t="str">
        <f t="shared" si="10"/>
        <v>NGR lake sediment grab sample</v>
      </c>
      <c r="K81" s="1" t="str">
        <f t="shared" si="11"/>
        <v>&lt;177 micron (NGR)</v>
      </c>
      <c r="L81">
        <v>22</v>
      </c>
      <c r="M81" t="s">
        <v>40</v>
      </c>
      <c r="N81">
        <v>27</v>
      </c>
      <c r="O81">
        <v>1</v>
      </c>
    </row>
    <row r="82" spans="1:15" x14ac:dyDescent="0.3">
      <c r="A82" t="s">
        <v>346</v>
      </c>
      <c r="B82" t="s">
        <v>347</v>
      </c>
      <c r="C82" s="1" t="str">
        <f t="shared" si="8"/>
        <v>21:0745</v>
      </c>
      <c r="D82" s="1" t="str">
        <f t="shared" si="9"/>
        <v>21:0217</v>
      </c>
      <c r="E82" t="s">
        <v>348</v>
      </c>
      <c r="F82" t="s">
        <v>349</v>
      </c>
      <c r="H82">
        <v>49.133591899999999</v>
      </c>
      <c r="I82">
        <v>-89.533443800000001</v>
      </c>
      <c r="J82" s="1" t="str">
        <f t="shared" si="10"/>
        <v>NGR lake sediment grab sample</v>
      </c>
      <c r="K82" s="1" t="str">
        <f t="shared" si="11"/>
        <v>&lt;177 micron (NGR)</v>
      </c>
      <c r="L82">
        <v>22</v>
      </c>
      <c r="M82" t="s">
        <v>45</v>
      </c>
      <c r="N82">
        <v>28</v>
      </c>
      <c r="O82">
        <v>1</v>
      </c>
    </row>
    <row r="83" spans="1:15" x14ac:dyDescent="0.3">
      <c r="A83" t="s">
        <v>350</v>
      </c>
      <c r="B83" t="s">
        <v>351</v>
      </c>
      <c r="C83" s="1" t="str">
        <f t="shared" si="8"/>
        <v>21:0745</v>
      </c>
      <c r="D83" s="1" t="str">
        <f t="shared" si="9"/>
        <v>21:0217</v>
      </c>
      <c r="E83" t="s">
        <v>352</v>
      </c>
      <c r="F83" t="s">
        <v>353</v>
      </c>
      <c r="H83">
        <v>49.132029000000003</v>
      </c>
      <c r="I83">
        <v>-89.508617400000006</v>
      </c>
      <c r="J83" s="1" t="str">
        <f t="shared" si="10"/>
        <v>NGR lake sediment grab sample</v>
      </c>
      <c r="K83" s="1" t="str">
        <f t="shared" si="11"/>
        <v>&lt;177 micron (NGR)</v>
      </c>
      <c r="L83">
        <v>22</v>
      </c>
      <c r="M83" t="s">
        <v>59</v>
      </c>
      <c r="N83">
        <v>29</v>
      </c>
      <c r="O83">
        <v>1</v>
      </c>
    </row>
    <row r="84" spans="1:15" x14ac:dyDescent="0.3">
      <c r="A84" t="s">
        <v>354</v>
      </c>
      <c r="B84" t="s">
        <v>355</v>
      </c>
      <c r="C84" s="1" t="str">
        <f t="shared" si="8"/>
        <v>21:0745</v>
      </c>
      <c r="D84" s="1" t="str">
        <f t="shared" si="9"/>
        <v>21:0217</v>
      </c>
      <c r="E84" t="s">
        <v>356</v>
      </c>
      <c r="F84" t="s">
        <v>357</v>
      </c>
      <c r="H84">
        <v>49.197845299999997</v>
      </c>
      <c r="I84">
        <v>-89.532236600000005</v>
      </c>
      <c r="J84" s="1" t="str">
        <f t="shared" si="10"/>
        <v>NGR lake sediment grab sample</v>
      </c>
      <c r="K84" s="1" t="str">
        <f t="shared" si="11"/>
        <v>&lt;177 micron (NGR)</v>
      </c>
      <c r="L84">
        <v>22</v>
      </c>
      <c r="M84" t="s">
        <v>50</v>
      </c>
      <c r="N84">
        <v>30</v>
      </c>
      <c r="O84">
        <v>7</v>
      </c>
    </row>
    <row r="85" spans="1:15" x14ac:dyDescent="0.3">
      <c r="A85" t="s">
        <v>358</v>
      </c>
      <c r="B85" t="s">
        <v>359</v>
      </c>
      <c r="C85" s="1" t="str">
        <f t="shared" si="8"/>
        <v>21:0745</v>
      </c>
      <c r="D85" s="1" t="str">
        <f t="shared" si="9"/>
        <v>21:0217</v>
      </c>
      <c r="E85" t="s">
        <v>356</v>
      </c>
      <c r="F85" t="s">
        <v>360</v>
      </c>
      <c r="H85">
        <v>49.197845299999997</v>
      </c>
      <c r="I85">
        <v>-89.532236600000005</v>
      </c>
      <c r="J85" s="1" t="str">
        <f t="shared" si="10"/>
        <v>NGR lake sediment grab sample</v>
      </c>
      <c r="K85" s="1" t="str">
        <f t="shared" si="11"/>
        <v>&lt;177 micron (NGR)</v>
      </c>
      <c r="L85">
        <v>22</v>
      </c>
      <c r="M85" t="s">
        <v>54</v>
      </c>
      <c r="N85">
        <v>31</v>
      </c>
      <c r="O85">
        <v>6</v>
      </c>
    </row>
    <row r="86" spans="1:15" x14ac:dyDescent="0.3">
      <c r="A86" t="s">
        <v>361</v>
      </c>
      <c r="B86" t="s">
        <v>362</v>
      </c>
      <c r="C86" s="1" t="str">
        <f t="shared" si="8"/>
        <v>21:0745</v>
      </c>
      <c r="D86" s="1" t="str">
        <f t="shared" si="9"/>
        <v>21:0217</v>
      </c>
      <c r="E86" t="s">
        <v>363</v>
      </c>
      <c r="F86" t="s">
        <v>364</v>
      </c>
      <c r="H86">
        <v>49.188114300000002</v>
      </c>
      <c r="I86">
        <v>-89.565902800000003</v>
      </c>
      <c r="J86" s="1" t="str">
        <f t="shared" si="10"/>
        <v>NGR lake sediment grab sample</v>
      </c>
      <c r="K86" s="1" t="str">
        <f t="shared" si="11"/>
        <v>&lt;177 micron (NGR)</v>
      </c>
      <c r="L86">
        <v>22</v>
      </c>
      <c r="M86" t="s">
        <v>64</v>
      </c>
      <c r="N86">
        <v>32</v>
      </c>
      <c r="O86">
        <v>3</v>
      </c>
    </row>
    <row r="87" spans="1:15" x14ac:dyDescent="0.3">
      <c r="A87" t="s">
        <v>365</v>
      </c>
      <c r="B87" t="s">
        <v>366</v>
      </c>
      <c r="C87" s="1" t="str">
        <f t="shared" ref="C87:C118" si="12">HYPERLINK("http://geochem.nrcan.gc.ca/cdogs/content/bdl/bdl210745_e.htm", "21:0745")</f>
        <v>21:0745</v>
      </c>
      <c r="D87" s="1" t="str">
        <f t="shared" ref="D87:D118" si="13">HYPERLINK("http://geochem.nrcan.gc.ca/cdogs/content/svy/svy210217_e.htm", "21:0217")</f>
        <v>21:0217</v>
      </c>
      <c r="E87" t="s">
        <v>367</v>
      </c>
      <c r="F87" t="s">
        <v>368</v>
      </c>
      <c r="H87">
        <v>49.172734200000001</v>
      </c>
      <c r="I87">
        <v>-89.559234500000002</v>
      </c>
      <c r="J87" s="1" t="str">
        <f t="shared" si="10"/>
        <v>NGR lake sediment grab sample</v>
      </c>
      <c r="K87" s="1" t="str">
        <f t="shared" si="11"/>
        <v>&lt;177 micron (NGR)</v>
      </c>
      <c r="L87">
        <v>22</v>
      </c>
      <c r="M87" t="s">
        <v>69</v>
      </c>
      <c r="N87">
        <v>33</v>
      </c>
      <c r="O87">
        <v>5</v>
      </c>
    </row>
    <row r="88" spans="1:15" x14ac:dyDescent="0.3">
      <c r="A88" t="s">
        <v>369</v>
      </c>
      <c r="B88" t="s">
        <v>370</v>
      </c>
      <c r="C88" s="1" t="str">
        <f t="shared" si="12"/>
        <v>21:0745</v>
      </c>
      <c r="D88" s="1" t="str">
        <f t="shared" si="13"/>
        <v>21:0217</v>
      </c>
      <c r="E88" t="s">
        <v>371</v>
      </c>
      <c r="F88" t="s">
        <v>372</v>
      </c>
      <c r="H88">
        <v>49.170800499999999</v>
      </c>
      <c r="I88">
        <v>-89.571758000000003</v>
      </c>
      <c r="J88" s="1" t="str">
        <f t="shared" si="10"/>
        <v>NGR lake sediment grab sample</v>
      </c>
      <c r="K88" s="1" t="str">
        <f t="shared" si="11"/>
        <v>&lt;177 micron (NGR)</v>
      </c>
      <c r="L88">
        <v>22</v>
      </c>
      <c r="M88" t="s">
        <v>295</v>
      </c>
      <c r="N88">
        <v>34</v>
      </c>
      <c r="O88">
        <v>1</v>
      </c>
    </row>
    <row r="89" spans="1:15" x14ac:dyDescent="0.3">
      <c r="A89" t="s">
        <v>373</v>
      </c>
      <c r="B89" t="s">
        <v>374</v>
      </c>
      <c r="C89" s="1" t="str">
        <f t="shared" si="12"/>
        <v>21:0745</v>
      </c>
      <c r="D89" s="1" t="str">
        <f t="shared" si="13"/>
        <v>21:0217</v>
      </c>
      <c r="E89" t="s">
        <v>375</v>
      </c>
      <c r="F89" t="s">
        <v>376</v>
      </c>
      <c r="H89">
        <v>49.182984900000001</v>
      </c>
      <c r="I89">
        <v>-89.579690999999997</v>
      </c>
      <c r="J89" s="1" t="str">
        <f t="shared" si="10"/>
        <v>NGR lake sediment grab sample</v>
      </c>
      <c r="K89" s="1" t="str">
        <f t="shared" si="11"/>
        <v>&lt;177 micron (NGR)</v>
      </c>
      <c r="L89">
        <v>22</v>
      </c>
      <c r="M89" t="s">
        <v>300</v>
      </c>
      <c r="N89">
        <v>35</v>
      </c>
      <c r="O89">
        <v>5</v>
      </c>
    </row>
    <row r="90" spans="1:15" x14ac:dyDescent="0.3">
      <c r="A90" t="s">
        <v>377</v>
      </c>
      <c r="B90" t="s">
        <v>378</v>
      </c>
      <c r="C90" s="1" t="str">
        <f t="shared" si="12"/>
        <v>21:0745</v>
      </c>
      <c r="D90" s="1" t="str">
        <f t="shared" si="13"/>
        <v>21:0217</v>
      </c>
      <c r="E90" t="s">
        <v>379</v>
      </c>
      <c r="F90" t="s">
        <v>380</v>
      </c>
      <c r="H90">
        <v>49.174783499999997</v>
      </c>
      <c r="I90">
        <v>-89.600382699999997</v>
      </c>
      <c r="J90" s="1" t="str">
        <f t="shared" si="10"/>
        <v>NGR lake sediment grab sample</v>
      </c>
      <c r="K90" s="1" t="str">
        <f t="shared" si="11"/>
        <v>&lt;177 micron (NGR)</v>
      </c>
      <c r="L90">
        <v>22</v>
      </c>
      <c r="M90" t="s">
        <v>381</v>
      </c>
      <c r="N90">
        <v>36</v>
      </c>
      <c r="O90">
        <v>7</v>
      </c>
    </row>
    <row r="91" spans="1:15" x14ac:dyDescent="0.3">
      <c r="A91" t="s">
        <v>382</v>
      </c>
      <c r="B91" t="s">
        <v>383</v>
      </c>
      <c r="C91" s="1" t="str">
        <f t="shared" si="12"/>
        <v>21:0745</v>
      </c>
      <c r="D91" s="1" t="str">
        <f t="shared" si="13"/>
        <v>21:0217</v>
      </c>
      <c r="E91" t="s">
        <v>379</v>
      </c>
      <c r="F91" t="s">
        <v>384</v>
      </c>
      <c r="H91">
        <v>49.174783499999997</v>
      </c>
      <c r="I91">
        <v>-89.600382699999997</v>
      </c>
      <c r="J91" s="1" t="str">
        <f t="shared" si="10"/>
        <v>NGR lake sediment grab sample</v>
      </c>
      <c r="K91" s="1" t="str">
        <f t="shared" si="11"/>
        <v>&lt;177 micron (NGR)</v>
      </c>
      <c r="L91">
        <v>22</v>
      </c>
      <c r="M91" t="s">
        <v>385</v>
      </c>
      <c r="N91">
        <v>37</v>
      </c>
      <c r="O91">
        <v>1</v>
      </c>
    </row>
    <row r="92" spans="1:15" x14ac:dyDescent="0.3">
      <c r="A92" t="s">
        <v>386</v>
      </c>
      <c r="B92" t="s">
        <v>387</v>
      </c>
      <c r="C92" s="1" t="str">
        <f t="shared" si="12"/>
        <v>21:0745</v>
      </c>
      <c r="D92" s="1" t="str">
        <f t="shared" si="13"/>
        <v>21:0217</v>
      </c>
      <c r="E92" t="s">
        <v>388</v>
      </c>
      <c r="F92" t="s">
        <v>389</v>
      </c>
      <c r="H92">
        <v>49.1729117</v>
      </c>
      <c r="I92">
        <v>-89.609574100000003</v>
      </c>
      <c r="J92" s="1" t="str">
        <f t="shared" si="10"/>
        <v>NGR lake sediment grab sample</v>
      </c>
      <c r="K92" s="1" t="str">
        <f t="shared" si="11"/>
        <v>&lt;177 micron (NGR)</v>
      </c>
      <c r="L92">
        <v>22</v>
      </c>
      <c r="M92" t="s">
        <v>390</v>
      </c>
      <c r="N92">
        <v>38</v>
      </c>
      <c r="O92">
        <v>1</v>
      </c>
    </row>
    <row r="93" spans="1:15" x14ac:dyDescent="0.3">
      <c r="A93" t="s">
        <v>391</v>
      </c>
      <c r="B93" t="s">
        <v>392</v>
      </c>
      <c r="C93" s="1" t="str">
        <f t="shared" si="12"/>
        <v>21:0745</v>
      </c>
      <c r="D93" s="1" t="str">
        <f t="shared" si="13"/>
        <v>21:0217</v>
      </c>
      <c r="E93" t="s">
        <v>388</v>
      </c>
      <c r="F93" t="s">
        <v>393</v>
      </c>
      <c r="H93">
        <v>49.1729117</v>
      </c>
      <c r="I93">
        <v>-89.609574100000003</v>
      </c>
      <c r="J93" s="1" t="str">
        <f t="shared" si="10"/>
        <v>NGR lake sediment grab sample</v>
      </c>
      <c r="K93" s="1" t="str">
        <f t="shared" si="11"/>
        <v>&lt;177 micron (NGR)</v>
      </c>
      <c r="L93">
        <v>22</v>
      </c>
      <c r="M93" t="s">
        <v>394</v>
      </c>
      <c r="N93">
        <v>39</v>
      </c>
      <c r="O93">
        <v>1</v>
      </c>
    </row>
    <row r="94" spans="1:15" x14ac:dyDescent="0.3">
      <c r="A94" t="s">
        <v>395</v>
      </c>
      <c r="B94" t="s">
        <v>396</v>
      </c>
      <c r="C94" s="1" t="str">
        <f t="shared" si="12"/>
        <v>21:0745</v>
      </c>
      <c r="D94" s="1" t="str">
        <f t="shared" si="13"/>
        <v>21:0217</v>
      </c>
      <c r="E94" t="s">
        <v>397</v>
      </c>
      <c r="F94" t="s">
        <v>398</v>
      </c>
      <c r="H94">
        <v>49.171121599999999</v>
      </c>
      <c r="I94">
        <v>-89.639240900000004</v>
      </c>
      <c r="J94" s="1" t="str">
        <f t="shared" si="10"/>
        <v>NGR lake sediment grab sample</v>
      </c>
      <c r="K94" s="1" t="str">
        <f t="shared" si="11"/>
        <v>&lt;177 micron (NGR)</v>
      </c>
      <c r="L94">
        <v>22</v>
      </c>
      <c r="M94" t="s">
        <v>305</v>
      </c>
      <c r="N94">
        <v>40</v>
      </c>
      <c r="O94">
        <v>4</v>
      </c>
    </row>
    <row r="95" spans="1:15" x14ac:dyDescent="0.3">
      <c r="A95" t="s">
        <v>399</v>
      </c>
      <c r="B95" t="s">
        <v>400</v>
      </c>
      <c r="C95" s="1" t="str">
        <f t="shared" si="12"/>
        <v>21:0745</v>
      </c>
      <c r="D95" s="1" t="str">
        <f t="shared" si="13"/>
        <v>21:0217</v>
      </c>
      <c r="E95" t="s">
        <v>401</v>
      </c>
      <c r="F95" t="s">
        <v>402</v>
      </c>
      <c r="H95">
        <v>49.161355100000002</v>
      </c>
      <c r="I95">
        <v>-89.662961999999993</v>
      </c>
      <c r="J95" s="1" t="str">
        <f t="shared" si="10"/>
        <v>NGR lake sediment grab sample</v>
      </c>
      <c r="K95" s="1" t="str">
        <f t="shared" si="11"/>
        <v>&lt;177 micron (NGR)</v>
      </c>
      <c r="L95">
        <v>23</v>
      </c>
      <c r="M95" t="s">
        <v>20</v>
      </c>
      <c r="N95">
        <v>41</v>
      </c>
      <c r="O95">
        <v>4</v>
      </c>
    </row>
    <row r="96" spans="1:15" x14ac:dyDescent="0.3">
      <c r="A96" t="s">
        <v>403</v>
      </c>
      <c r="B96" t="s">
        <v>404</v>
      </c>
      <c r="C96" s="1" t="str">
        <f t="shared" si="12"/>
        <v>21:0745</v>
      </c>
      <c r="D96" s="1" t="str">
        <f t="shared" si="13"/>
        <v>21:0217</v>
      </c>
      <c r="E96" t="s">
        <v>405</v>
      </c>
      <c r="F96" t="s">
        <v>406</v>
      </c>
      <c r="H96">
        <v>49.186711899999999</v>
      </c>
      <c r="I96">
        <v>-89.673299900000004</v>
      </c>
      <c r="J96" s="1" t="str">
        <f t="shared" si="10"/>
        <v>NGR lake sediment grab sample</v>
      </c>
      <c r="K96" s="1" t="str">
        <f t="shared" si="11"/>
        <v>&lt;177 micron (NGR)</v>
      </c>
      <c r="L96">
        <v>23</v>
      </c>
      <c r="M96" t="s">
        <v>25</v>
      </c>
      <c r="N96">
        <v>42</v>
      </c>
      <c r="O96">
        <v>1</v>
      </c>
    </row>
    <row r="97" spans="1:15" x14ac:dyDescent="0.3">
      <c r="A97" t="s">
        <v>407</v>
      </c>
      <c r="B97" t="s">
        <v>408</v>
      </c>
      <c r="C97" s="1" t="str">
        <f t="shared" si="12"/>
        <v>21:0745</v>
      </c>
      <c r="D97" s="1" t="str">
        <f t="shared" si="13"/>
        <v>21:0217</v>
      </c>
      <c r="E97" t="s">
        <v>409</v>
      </c>
      <c r="F97" t="s">
        <v>410</v>
      </c>
      <c r="H97">
        <v>49.183208100000002</v>
      </c>
      <c r="I97">
        <v>-89.657890499999993</v>
      </c>
      <c r="J97" s="1" t="str">
        <f t="shared" si="10"/>
        <v>NGR lake sediment grab sample</v>
      </c>
      <c r="K97" s="1" t="str">
        <f t="shared" si="11"/>
        <v>&lt;177 micron (NGR)</v>
      </c>
      <c r="L97">
        <v>23</v>
      </c>
      <c r="M97" t="s">
        <v>30</v>
      </c>
      <c r="N97">
        <v>43</v>
      </c>
      <c r="O97">
        <v>1</v>
      </c>
    </row>
    <row r="98" spans="1:15" x14ac:dyDescent="0.3">
      <c r="A98" t="s">
        <v>411</v>
      </c>
      <c r="B98" t="s">
        <v>412</v>
      </c>
      <c r="C98" s="1" t="str">
        <f t="shared" si="12"/>
        <v>21:0745</v>
      </c>
      <c r="D98" s="1" t="str">
        <f t="shared" si="13"/>
        <v>21:0217</v>
      </c>
      <c r="E98" t="s">
        <v>413</v>
      </c>
      <c r="F98" t="s">
        <v>414</v>
      </c>
      <c r="H98">
        <v>49.182101899999999</v>
      </c>
      <c r="I98">
        <v>-89.623658199999994</v>
      </c>
      <c r="J98" s="1" t="str">
        <f t="shared" ref="J98:J129" si="14">HYPERLINK("http://geochem.nrcan.gc.ca/cdogs/content/kwd/kwd020027_e.htm", "NGR lake sediment grab sample")</f>
        <v>NGR lake sediment grab sample</v>
      </c>
      <c r="K98" s="1" t="str">
        <f t="shared" ref="K98:K129" si="15">HYPERLINK("http://geochem.nrcan.gc.ca/cdogs/content/kwd/kwd080006_e.htm", "&lt;177 micron (NGR)")</f>
        <v>&lt;177 micron (NGR)</v>
      </c>
      <c r="L98">
        <v>23</v>
      </c>
      <c r="M98" t="s">
        <v>50</v>
      </c>
      <c r="N98">
        <v>44</v>
      </c>
      <c r="O98">
        <v>1</v>
      </c>
    </row>
    <row r="99" spans="1:15" x14ac:dyDescent="0.3">
      <c r="A99" t="s">
        <v>415</v>
      </c>
      <c r="B99" t="s">
        <v>416</v>
      </c>
      <c r="C99" s="1" t="str">
        <f t="shared" si="12"/>
        <v>21:0745</v>
      </c>
      <c r="D99" s="1" t="str">
        <f t="shared" si="13"/>
        <v>21:0217</v>
      </c>
      <c r="E99" t="s">
        <v>413</v>
      </c>
      <c r="F99" t="s">
        <v>417</v>
      </c>
      <c r="H99">
        <v>49.182101899999999</v>
      </c>
      <c r="I99">
        <v>-89.623658199999994</v>
      </c>
      <c r="J99" s="1" t="str">
        <f t="shared" si="14"/>
        <v>NGR lake sediment grab sample</v>
      </c>
      <c r="K99" s="1" t="str">
        <f t="shared" si="15"/>
        <v>&lt;177 micron (NGR)</v>
      </c>
      <c r="L99">
        <v>23</v>
      </c>
      <c r="M99" t="s">
        <v>54</v>
      </c>
      <c r="N99">
        <v>45</v>
      </c>
      <c r="O99">
        <v>1</v>
      </c>
    </row>
    <row r="100" spans="1:15" x14ac:dyDescent="0.3">
      <c r="A100" t="s">
        <v>418</v>
      </c>
      <c r="B100" t="s">
        <v>419</v>
      </c>
      <c r="C100" s="1" t="str">
        <f t="shared" si="12"/>
        <v>21:0745</v>
      </c>
      <c r="D100" s="1" t="str">
        <f t="shared" si="13"/>
        <v>21:0217</v>
      </c>
      <c r="E100" t="s">
        <v>420</v>
      </c>
      <c r="F100" t="s">
        <v>421</v>
      </c>
      <c r="H100">
        <v>49.178734900000002</v>
      </c>
      <c r="I100">
        <v>-89.612652499999996</v>
      </c>
      <c r="J100" s="1" t="str">
        <f t="shared" si="14"/>
        <v>NGR lake sediment grab sample</v>
      </c>
      <c r="K100" s="1" t="str">
        <f t="shared" si="15"/>
        <v>&lt;177 micron (NGR)</v>
      </c>
      <c r="L100">
        <v>23</v>
      </c>
      <c r="M100" t="s">
        <v>35</v>
      </c>
      <c r="N100">
        <v>46</v>
      </c>
      <c r="O100">
        <v>1</v>
      </c>
    </row>
    <row r="101" spans="1:15" x14ac:dyDescent="0.3">
      <c r="A101" t="s">
        <v>422</v>
      </c>
      <c r="B101" t="s">
        <v>423</v>
      </c>
      <c r="C101" s="1" t="str">
        <f t="shared" si="12"/>
        <v>21:0745</v>
      </c>
      <c r="D101" s="1" t="str">
        <f t="shared" si="13"/>
        <v>21:0217</v>
      </c>
      <c r="E101" t="s">
        <v>424</v>
      </c>
      <c r="F101" t="s">
        <v>425</v>
      </c>
      <c r="H101">
        <v>49.183059100000001</v>
      </c>
      <c r="I101">
        <v>-89.602038100000001</v>
      </c>
      <c r="J101" s="1" t="str">
        <f t="shared" si="14"/>
        <v>NGR lake sediment grab sample</v>
      </c>
      <c r="K101" s="1" t="str">
        <f t="shared" si="15"/>
        <v>&lt;177 micron (NGR)</v>
      </c>
      <c r="L101">
        <v>23</v>
      </c>
      <c r="M101" t="s">
        <v>40</v>
      </c>
      <c r="N101">
        <v>47</v>
      </c>
      <c r="O101">
        <v>1</v>
      </c>
    </row>
    <row r="102" spans="1:15" x14ac:dyDescent="0.3">
      <c r="A102" t="s">
        <v>426</v>
      </c>
      <c r="B102" t="s">
        <v>427</v>
      </c>
      <c r="C102" s="1" t="str">
        <f t="shared" si="12"/>
        <v>21:0745</v>
      </c>
      <c r="D102" s="1" t="str">
        <f t="shared" si="13"/>
        <v>21:0217</v>
      </c>
      <c r="E102" t="s">
        <v>428</v>
      </c>
      <c r="F102" t="s">
        <v>429</v>
      </c>
      <c r="H102">
        <v>49.190790100000001</v>
      </c>
      <c r="I102">
        <v>-89.579863700000004</v>
      </c>
      <c r="J102" s="1" t="str">
        <f t="shared" si="14"/>
        <v>NGR lake sediment grab sample</v>
      </c>
      <c r="K102" s="1" t="str">
        <f t="shared" si="15"/>
        <v>&lt;177 micron (NGR)</v>
      </c>
      <c r="L102">
        <v>23</v>
      </c>
      <c r="M102" t="s">
        <v>45</v>
      </c>
      <c r="N102">
        <v>48</v>
      </c>
      <c r="O102">
        <v>5</v>
      </c>
    </row>
    <row r="103" spans="1:15" x14ac:dyDescent="0.3">
      <c r="A103" t="s">
        <v>430</v>
      </c>
      <c r="B103" t="s">
        <v>431</v>
      </c>
      <c r="C103" s="1" t="str">
        <f t="shared" si="12"/>
        <v>21:0745</v>
      </c>
      <c r="D103" s="1" t="str">
        <f t="shared" si="13"/>
        <v>21:0217</v>
      </c>
      <c r="E103" t="s">
        <v>432</v>
      </c>
      <c r="F103" t="s">
        <v>433</v>
      </c>
      <c r="H103">
        <v>49.195840699999998</v>
      </c>
      <c r="I103">
        <v>-89.604946499999997</v>
      </c>
      <c r="J103" s="1" t="str">
        <f t="shared" si="14"/>
        <v>NGR lake sediment grab sample</v>
      </c>
      <c r="K103" s="1" t="str">
        <f t="shared" si="15"/>
        <v>&lt;177 micron (NGR)</v>
      </c>
      <c r="L103">
        <v>23</v>
      </c>
      <c r="M103" t="s">
        <v>59</v>
      </c>
      <c r="N103">
        <v>49</v>
      </c>
      <c r="O103">
        <v>1</v>
      </c>
    </row>
    <row r="104" spans="1:15" x14ac:dyDescent="0.3">
      <c r="A104" t="s">
        <v>434</v>
      </c>
      <c r="B104" t="s">
        <v>435</v>
      </c>
      <c r="C104" s="1" t="str">
        <f t="shared" si="12"/>
        <v>21:0745</v>
      </c>
      <c r="D104" s="1" t="str">
        <f t="shared" si="13"/>
        <v>21:0217</v>
      </c>
      <c r="E104" t="s">
        <v>436</v>
      </c>
      <c r="F104" t="s">
        <v>437</v>
      </c>
      <c r="H104">
        <v>49.192452400000001</v>
      </c>
      <c r="I104">
        <v>-89.626237399999994</v>
      </c>
      <c r="J104" s="1" t="str">
        <f t="shared" si="14"/>
        <v>NGR lake sediment grab sample</v>
      </c>
      <c r="K104" s="1" t="str">
        <f t="shared" si="15"/>
        <v>&lt;177 micron (NGR)</v>
      </c>
      <c r="L104">
        <v>23</v>
      </c>
      <c r="M104" t="s">
        <v>64</v>
      </c>
      <c r="N104">
        <v>50</v>
      </c>
      <c r="O104">
        <v>10</v>
      </c>
    </row>
    <row r="105" spans="1:15" x14ac:dyDescent="0.3">
      <c r="A105" t="s">
        <v>438</v>
      </c>
      <c r="B105" t="s">
        <v>439</v>
      </c>
      <c r="C105" s="1" t="str">
        <f t="shared" si="12"/>
        <v>21:0745</v>
      </c>
      <c r="D105" s="1" t="str">
        <f t="shared" si="13"/>
        <v>21:0217</v>
      </c>
      <c r="E105" t="s">
        <v>440</v>
      </c>
      <c r="F105" t="s">
        <v>441</v>
      </c>
      <c r="H105">
        <v>49.208728000000001</v>
      </c>
      <c r="I105">
        <v>-89.640804000000003</v>
      </c>
      <c r="J105" s="1" t="str">
        <f t="shared" si="14"/>
        <v>NGR lake sediment grab sample</v>
      </c>
      <c r="K105" s="1" t="str">
        <f t="shared" si="15"/>
        <v>&lt;177 micron (NGR)</v>
      </c>
      <c r="L105">
        <v>23</v>
      </c>
      <c r="M105" t="s">
        <v>69</v>
      </c>
      <c r="N105">
        <v>51</v>
      </c>
      <c r="O105">
        <v>1</v>
      </c>
    </row>
    <row r="106" spans="1:15" x14ac:dyDescent="0.3">
      <c r="A106" t="s">
        <v>442</v>
      </c>
      <c r="B106" t="s">
        <v>443</v>
      </c>
      <c r="C106" s="1" t="str">
        <f t="shared" si="12"/>
        <v>21:0745</v>
      </c>
      <c r="D106" s="1" t="str">
        <f t="shared" si="13"/>
        <v>21:0217</v>
      </c>
      <c r="E106" t="s">
        <v>444</v>
      </c>
      <c r="F106" t="s">
        <v>445</v>
      </c>
      <c r="H106">
        <v>49.2043009</v>
      </c>
      <c r="I106">
        <v>-89.670170600000006</v>
      </c>
      <c r="J106" s="1" t="str">
        <f t="shared" si="14"/>
        <v>NGR lake sediment grab sample</v>
      </c>
      <c r="K106" s="1" t="str">
        <f t="shared" si="15"/>
        <v>&lt;177 micron (NGR)</v>
      </c>
      <c r="L106">
        <v>23</v>
      </c>
      <c r="M106" t="s">
        <v>295</v>
      </c>
      <c r="N106">
        <v>52</v>
      </c>
      <c r="O106">
        <v>4</v>
      </c>
    </row>
    <row r="107" spans="1:15" x14ac:dyDescent="0.3">
      <c r="A107" t="s">
        <v>446</v>
      </c>
      <c r="B107" t="s">
        <v>447</v>
      </c>
      <c r="C107" s="1" t="str">
        <f t="shared" si="12"/>
        <v>21:0745</v>
      </c>
      <c r="D107" s="1" t="str">
        <f t="shared" si="13"/>
        <v>21:0217</v>
      </c>
      <c r="E107" t="s">
        <v>448</v>
      </c>
      <c r="F107" t="s">
        <v>449</v>
      </c>
      <c r="H107">
        <v>49.2248746</v>
      </c>
      <c r="I107">
        <v>-89.646802199999996</v>
      </c>
      <c r="J107" s="1" t="str">
        <f t="shared" si="14"/>
        <v>NGR lake sediment grab sample</v>
      </c>
      <c r="K107" s="1" t="str">
        <f t="shared" si="15"/>
        <v>&lt;177 micron (NGR)</v>
      </c>
      <c r="L107">
        <v>23</v>
      </c>
      <c r="M107" t="s">
        <v>300</v>
      </c>
      <c r="N107">
        <v>53</v>
      </c>
      <c r="O107">
        <v>1</v>
      </c>
    </row>
    <row r="108" spans="1:15" x14ac:dyDescent="0.3">
      <c r="A108" t="s">
        <v>450</v>
      </c>
      <c r="B108" t="s">
        <v>451</v>
      </c>
      <c r="C108" s="1" t="str">
        <f t="shared" si="12"/>
        <v>21:0745</v>
      </c>
      <c r="D108" s="1" t="str">
        <f t="shared" si="13"/>
        <v>21:0217</v>
      </c>
      <c r="E108" t="s">
        <v>452</v>
      </c>
      <c r="F108" t="s">
        <v>453</v>
      </c>
      <c r="H108">
        <v>49.224246999999998</v>
      </c>
      <c r="I108">
        <v>-89.662358800000007</v>
      </c>
      <c r="J108" s="1" t="str">
        <f t="shared" si="14"/>
        <v>NGR lake sediment grab sample</v>
      </c>
      <c r="K108" s="1" t="str">
        <f t="shared" si="15"/>
        <v>&lt;177 micron (NGR)</v>
      </c>
      <c r="L108">
        <v>23</v>
      </c>
      <c r="M108" t="s">
        <v>305</v>
      </c>
      <c r="N108">
        <v>54</v>
      </c>
      <c r="O108">
        <v>4</v>
      </c>
    </row>
    <row r="109" spans="1:15" x14ac:dyDescent="0.3">
      <c r="A109" t="s">
        <v>454</v>
      </c>
      <c r="B109" t="s">
        <v>455</v>
      </c>
      <c r="C109" s="1" t="str">
        <f t="shared" si="12"/>
        <v>21:0745</v>
      </c>
      <c r="D109" s="1" t="str">
        <f t="shared" si="13"/>
        <v>21:0217</v>
      </c>
      <c r="E109" t="s">
        <v>456</v>
      </c>
      <c r="F109" t="s">
        <v>457</v>
      </c>
      <c r="H109">
        <v>49.242362800000002</v>
      </c>
      <c r="I109">
        <v>-89.6322926</v>
      </c>
      <c r="J109" s="1" t="str">
        <f t="shared" si="14"/>
        <v>NGR lake sediment grab sample</v>
      </c>
      <c r="K109" s="1" t="str">
        <f t="shared" si="15"/>
        <v>&lt;177 micron (NGR)</v>
      </c>
      <c r="L109">
        <v>23</v>
      </c>
      <c r="M109" t="s">
        <v>310</v>
      </c>
      <c r="N109">
        <v>55</v>
      </c>
      <c r="O109">
        <v>6</v>
      </c>
    </row>
    <row r="110" spans="1:15" x14ac:dyDescent="0.3">
      <c r="A110" t="s">
        <v>458</v>
      </c>
      <c r="B110" t="s">
        <v>459</v>
      </c>
      <c r="C110" s="1" t="str">
        <f t="shared" si="12"/>
        <v>21:0745</v>
      </c>
      <c r="D110" s="1" t="str">
        <f t="shared" si="13"/>
        <v>21:0217</v>
      </c>
      <c r="E110" t="s">
        <v>460</v>
      </c>
      <c r="F110" t="s">
        <v>461</v>
      </c>
      <c r="H110">
        <v>49.230568499999997</v>
      </c>
      <c r="I110">
        <v>-89.632283700000002</v>
      </c>
      <c r="J110" s="1" t="str">
        <f t="shared" si="14"/>
        <v>NGR lake sediment grab sample</v>
      </c>
      <c r="K110" s="1" t="str">
        <f t="shared" si="15"/>
        <v>&lt;177 micron (NGR)</v>
      </c>
      <c r="L110">
        <v>23</v>
      </c>
      <c r="M110" t="s">
        <v>315</v>
      </c>
      <c r="N110">
        <v>56</v>
      </c>
      <c r="O110">
        <v>1</v>
      </c>
    </row>
    <row r="111" spans="1:15" x14ac:dyDescent="0.3">
      <c r="A111" t="s">
        <v>462</v>
      </c>
      <c r="B111" t="s">
        <v>463</v>
      </c>
      <c r="C111" s="1" t="str">
        <f t="shared" si="12"/>
        <v>21:0745</v>
      </c>
      <c r="D111" s="1" t="str">
        <f t="shared" si="13"/>
        <v>21:0217</v>
      </c>
      <c r="E111" t="s">
        <v>464</v>
      </c>
      <c r="F111" t="s">
        <v>465</v>
      </c>
      <c r="H111">
        <v>49.224362399999997</v>
      </c>
      <c r="I111">
        <v>-89.629055600000001</v>
      </c>
      <c r="J111" s="1" t="str">
        <f t="shared" si="14"/>
        <v>NGR lake sediment grab sample</v>
      </c>
      <c r="K111" s="1" t="str">
        <f t="shared" si="15"/>
        <v>&lt;177 micron (NGR)</v>
      </c>
      <c r="L111">
        <v>23</v>
      </c>
      <c r="M111" t="s">
        <v>320</v>
      </c>
      <c r="N111">
        <v>57</v>
      </c>
      <c r="O111">
        <v>1</v>
      </c>
    </row>
    <row r="112" spans="1:15" x14ac:dyDescent="0.3">
      <c r="A112" t="s">
        <v>466</v>
      </c>
      <c r="B112" t="s">
        <v>467</v>
      </c>
      <c r="C112" s="1" t="str">
        <f t="shared" si="12"/>
        <v>21:0745</v>
      </c>
      <c r="D112" s="1" t="str">
        <f t="shared" si="13"/>
        <v>21:0217</v>
      </c>
      <c r="E112" t="s">
        <v>468</v>
      </c>
      <c r="F112" t="s">
        <v>469</v>
      </c>
      <c r="H112">
        <v>49.219880600000003</v>
      </c>
      <c r="I112">
        <v>-89.610482000000005</v>
      </c>
      <c r="J112" s="1" t="str">
        <f t="shared" si="14"/>
        <v>NGR lake sediment grab sample</v>
      </c>
      <c r="K112" s="1" t="str">
        <f t="shared" si="15"/>
        <v>&lt;177 micron (NGR)</v>
      </c>
      <c r="L112">
        <v>24</v>
      </c>
      <c r="M112" t="s">
        <v>20</v>
      </c>
      <c r="N112">
        <v>58</v>
      </c>
      <c r="O112">
        <v>6</v>
      </c>
    </row>
    <row r="113" spans="1:15" x14ac:dyDescent="0.3">
      <c r="A113" t="s">
        <v>470</v>
      </c>
      <c r="B113" t="s">
        <v>471</v>
      </c>
      <c r="C113" s="1" t="str">
        <f t="shared" si="12"/>
        <v>21:0745</v>
      </c>
      <c r="D113" s="1" t="str">
        <f t="shared" si="13"/>
        <v>21:0217</v>
      </c>
      <c r="E113" t="s">
        <v>472</v>
      </c>
      <c r="F113" t="s">
        <v>473</v>
      </c>
      <c r="H113">
        <v>49.207365000000003</v>
      </c>
      <c r="I113">
        <v>-89.584145500000005</v>
      </c>
      <c r="J113" s="1" t="str">
        <f t="shared" si="14"/>
        <v>NGR lake sediment grab sample</v>
      </c>
      <c r="K113" s="1" t="str">
        <f t="shared" si="15"/>
        <v>&lt;177 micron (NGR)</v>
      </c>
      <c r="L113">
        <v>24</v>
      </c>
      <c r="M113" t="s">
        <v>25</v>
      </c>
      <c r="N113">
        <v>59</v>
      </c>
      <c r="O113">
        <v>1</v>
      </c>
    </row>
    <row r="114" spans="1:15" x14ac:dyDescent="0.3">
      <c r="A114" t="s">
        <v>474</v>
      </c>
      <c r="B114" t="s">
        <v>475</v>
      </c>
      <c r="C114" s="1" t="str">
        <f t="shared" si="12"/>
        <v>21:0745</v>
      </c>
      <c r="D114" s="1" t="str">
        <f t="shared" si="13"/>
        <v>21:0217</v>
      </c>
      <c r="E114" t="s">
        <v>476</v>
      </c>
      <c r="F114" t="s">
        <v>477</v>
      </c>
      <c r="H114">
        <v>49.206864299999999</v>
      </c>
      <c r="I114">
        <v>-89.565047199999995</v>
      </c>
      <c r="J114" s="1" t="str">
        <f t="shared" si="14"/>
        <v>NGR lake sediment grab sample</v>
      </c>
      <c r="K114" s="1" t="str">
        <f t="shared" si="15"/>
        <v>&lt;177 micron (NGR)</v>
      </c>
      <c r="L114">
        <v>24</v>
      </c>
      <c r="M114" t="s">
        <v>50</v>
      </c>
      <c r="N114">
        <v>60</v>
      </c>
      <c r="O114">
        <v>4</v>
      </c>
    </row>
    <row r="115" spans="1:15" x14ac:dyDescent="0.3">
      <c r="A115" t="s">
        <v>478</v>
      </c>
      <c r="B115" t="s">
        <v>479</v>
      </c>
      <c r="C115" s="1" t="str">
        <f t="shared" si="12"/>
        <v>21:0745</v>
      </c>
      <c r="D115" s="1" t="str">
        <f t="shared" si="13"/>
        <v>21:0217</v>
      </c>
      <c r="E115" t="s">
        <v>476</v>
      </c>
      <c r="F115" t="s">
        <v>480</v>
      </c>
      <c r="H115">
        <v>49.206864299999999</v>
      </c>
      <c r="I115">
        <v>-89.565047199999995</v>
      </c>
      <c r="J115" s="1" t="str">
        <f t="shared" si="14"/>
        <v>NGR lake sediment grab sample</v>
      </c>
      <c r="K115" s="1" t="str">
        <f t="shared" si="15"/>
        <v>&lt;177 micron (NGR)</v>
      </c>
      <c r="L115">
        <v>24</v>
      </c>
      <c r="M115" t="s">
        <v>54</v>
      </c>
      <c r="N115">
        <v>61</v>
      </c>
      <c r="O115">
        <v>1</v>
      </c>
    </row>
    <row r="116" spans="1:15" x14ac:dyDescent="0.3">
      <c r="A116" t="s">
        <v>481</v>
      </c>
      <c r="B116" t="s">
        <v>482</v>
      </c>
      <c r="C116" s="1" t="str">
        <f t="shared" si="12"/>
        <v>21:0745</v>
      </c>
      <c r="D116" s="1" t="str">
        <f t="shared" si="13"/>
        <v>21:0217</v>
      </c>
      <c r="E116" t="s">
        <v>483</v>
      </c>
      <c r="F116" t="s">
        <v>484</v>
      </c>
      <c r="H116">
        <v>49.202339199999997</v>
      </c>
      <c r="I116">
        <v>-89.548378700000001</v>
      </c>
      <c r="J116" s="1" t="str">
        <f t="shared" si="14"/>
        <v>NGR lake sediment grab sample</v>
      </c>
      <c r="K116" s="1" t="str">
        <f t="shared" si="15"/>
        <v>&lt;177 micron (NGR)</v>
      </c>
      <c r="L116">
        <v>24</v>
      </c>
      <c r="M116" t="s">
        <v>30</v>
      </c>
      <c r="N116">
        <v>62</v>
      </c>
      <c r="O116">
        <v>1</v>
      </c>
    </row>
    <row r="117" spans="1:15" x14ac:dyDescent="0.3">
      <c r="A117" t="s">
        <v>485</v>
      </c>
      <c r="B117" t="s">
        <v>486</v>
      </c>
      <c r="C117" s="1" t="str">
        <f t="shared" si="12"/>
        <v>21:0745</v>
      </c>
      <c r="D117" s="1" t="str">
        <f t="shared" si="13"/>
        <v>21:0217</v>
      </c>
      <c r="E117" t="s">
        <v>487</v>
      </c>
      <c r="F117" t="s">
        <v>488</v>
      </c>
      <c r="H117">
        <v>49.212314499999998</v>
      </c>
      <c r="I117">
        <v>-89.542753399999995</v>
      </c>
      <c r="J117" s="1" t="str">
        <f t="shared" si="14"/>
        <v>NGR lake sediment grab sample</v>
      </c>
      <c r="K117" s="1" t="str">
        <f t="shared" si="15"/>
        <v>&lt;177 micron (NGR)</v>
      </c>
      <c r="L117">
        <v>24</v>
      </c>
      <c r="M117" t="s">
        <v>35</v>
      </c>
      <c r="N117">
        <v>63</v>
      </c>
      <c r="O117">
        <v>4</v>
      </c>
    </row>
    <row r="118" spans="1:15" x14ac:dyDescent="0.3">
      <c r="A118" t="s">
        <v>489</v>
      </c>
      <c r="B118" t="s">
        <v>490</v>
      </c>
      <c r="C118" s="1" t="str">
        <f t="shared" si="12"/>
        <v>21:0745</v>
      </c>
      <c r="D118" s="1" t="str">
        <f t="shared" si="13"/>
        <v>21:0217</v>
      </c>
      <c r="E118" t="s">
        <v>491</v>
      </c>
      <c r="F118" t="s">
        <v>492</v>
      </c>
      <c r="H118">
        <v>49.222696200000001</v>
      </c>
      <c r="I118">
        <v>-89.569589300000004</v>
      </c>
      <c r="J118" s="1" t="str">
        <f t="shared" si="14"/>
        <v>NGR lake sediment grab sample</v>
      </c>
      <c r="K118" s="1" t="str">
        <f t="shared" si="15"/>
        <v>&lt;177 micron (NGR)</v>
      </c>
      <c r="L118">
        <v>24</v>
      </c>
      <c r="M118" t="s">
        <v>40</v>
      </c>
      <c r="N118">
        <v>64</v>
      </c>
      <c r="O118">
        <v>5</v>
      </c>
    </row>
    <row r="119" spans="1:15" x14ac:dyDescent="0.3">
      <c r="A119" t="s">
        <v>493</v>
      </c>
      <c r="B119" t="s">
        <v>494</v>
      </c>
      <c r="C119" s="1" t="str">
        <f t="shared" ref="C119:C150" si="16">HYPERLINK("http://geochem.nrcan.gc.ca/cdogs/content/bdl/bdl210745_e.htm", "21:0745")</f>
        <v>21:0745</v>
      </c>
      <c r="D119" s="1" t="str">
        <f t="shared" ref="D119:D150" si="17">HYPERLINK("http://geochem.nrcan.gc.ca/cdogs/content/svy/svy210217_e.htm", "21:0217")</f>
        <v>21:0217</v>
      </c>
      <c r="E119" t="s">
        <v>495</v>
      </c>
      <c r="F119" t="s">
        <v>496</v>
      </c>
      <c r="H119">
        <v>49.230755100000003</v>
      </c>
      <c r="I119">
        <v>-89.582989499999996</v>
      </c>
      <c r="J119" s="1" t="str">
        <f t="shared" si="14"/>
        <v>NGR lake sediment grab sample</v>
      </c>
      <c r="K119" s="1" t="str">
        <f t="shared" si="15"/>
        <v>&lt;177 micron (NGR)</v>
      </c>
      <c r="L119">
        <v>24</v>
      </c>
      <c r="M119" t="s">
        <v>45</v>
      </c>
      <c r="N119">
        <v>65</v>
      </c>
      <c r="O119">
        <v>6</v>
      </c>
    </row>
    <row r="120" spans="1:15" x14ac:dyDescent="0.3">
      <c r="A120" t="s">
        <v>497</v>
      </c>
      <c r="B120" t="s">
        <v>498</v>
      </c>
      <c r="C120" s="1" t="str">
        <f t="shared" si="16"/>
        <v>21:0745</v>
      </c>
      <c r="D120" s="1" t="str">
        <f t="shared" si="17"/>
        <v>21:0217</v>
      </c>
      <c r="E120" t="s">
        <v>499</v>
      </c>
      <c r="F120" t="s">
        <v>500</v>
      </c>
      <c r="H120">
        <v>49.232576799999997</v>
      </c>
      <c r="I120">
        <v>-89.598429899999999</v>
      </c>
      <c r="J120" s="1" t="str">
        <f t="shared" si="14"/>
        <v>NGR lake sediment grab sample</v>
      </c>
      <c r="K120" s="1" t="str">
        <f t="shared" si="15"/>
        <v>&lt;177 micron (NGR)</v>
      </c>
      <c r="L120">
        <v>24</v>
      </c>
      <c r="M120" t="s">
        <v>59</v>
      </c>
      <c r="N120">
        <v>66</v>
      </c>
      <c r="O120">
        <v>1</v>
      </c>
    </row>
    <row r="121" spans="1:15" x14ac:dyDescent="0.3">
      <c r="A121" t="s">
        <v>501</v>
      </c>
      <c r="B121" t="s">
        <v>502</v>
      </c>
      <c r="C121" s="1" t="str">
        <f t="shared" si="16"/>
        <v>21:0745</v>
      </c>
      <c r="D121" s="1" t="str">
        <f t="shared" si="17"/>
        <v>21:0217</v>
      </c>
      <c r="E121" t="s">
        <v>503</v>
      </c>
      <c r="F121" t="s">
        <v>504</v>
      </c>
      <c r="H121">
        <v>49.244126600000001</v>
      </c>
      <c r="I121">
        <v>-89.551711400000002</v>
      </c>
      <c r="J121" s="1" t="str">
        <f t="shared" si="14"/>
        <v>NGR lake sediment grab sample</v>
      </c>
      <c r="K121" s="1" t="str">
        <f t="shared" si="15"/>
        <v>&lt;177 micron (NGR)</v>
      </c>
      <c r="L121">
        <v>24</v>
      </c>
      <c r="M121" t="s">
        <v>64</v>
      </c>
      <c r="N121">
        <v>67</v>
      </c>
      <c r="O121">
        <v>1</v>
      </c>
    </row>
    <row r="122" spans="1:15" x14ac:dyDescent="0.3">
      <c r="A122" t="s">
        <v>505</v>
      </c>
      <c r="B122" t="s">
        <v>506</v>
      </c>
      <c r="C122" s="1" t="str">
        <f t="shared" si="16"/>
        <v>21:0745</v>
      </c>
      <c r="D122" s="1" t="str">
        <f t="shared" si="17"/>
        <v>21:0217</v>
      </c>
      <c r="E122" t="s">
        <v>507</v>
      </c>
      <c r="F122" t="s">
        <v>508</v>
      </c>
      <c r="H122">
        <v>49.233736200000003</v>
      </c>
      <c r="I122">
        <v>-89.532065900000006</v>
      </c>
      <c r="J122" s="1" t="str">
        <f t="shared" si="14"/>
        <v>NGR lake sediment grab sample</v>
      </c>
      <c r="K122" s="1" t="str">
        <f t="shared" si="15"/>
        <v>&lt;177 micron (NGR)</v>
      </c>
      <c r="L122">
        <v>24</v>
      </c>
      <c r="M122" t="s">
        <v>69</v>
      </c>
      <c r="N122">
        <v>68</v>
      </c>
      <c r="O122">
        <v>5</v>
      </c>
    </row>
    <row r="123" spans="1:15" x14ac:dyDescent="0.3">
      <c r="A123" t="s">
        <v>509</v>
      </c>
      <c r="B123" t="s">
        <v>510</v>
      </c>
      <c r="C123" s="1" t="str">
        <f t="shared" si="16"/>
        <v>21:0745</v>
      </c>
      <c r="D123" s="1" t="str">
        <f t="shared" si="17"/>
        <v>21:0217</v>
      </c>
      <c r="E123" t="s">
        <v>511</v>
      </c>
      <c r="F123" t="s">
        <v>512</v>
      </c>
      <c r="H123">
        <v>49.1698351</v>
      </c>
      <c r="I123">
        <v>-89.523781999999997</v>
      </c>
      <c r="J123" s="1" t="str">
        <f t="shared" si="14"/>
        <v>NGR lake sediment grab sample</v>
      </c>
      <c r="K123" s="1" t="str">
        <f t="shared" si="15"/>
        <v>&lt;177 micron (NGR)</v>
      </c>
      <c r="L123">
        <v>24</v>
      </c>
      <c r="M123" t="s">
        <v>295</v>
      </c>
      <c r="N123">
        <v>69</v>
      </c>
      <c r="O123">
        <v>1</v>
      </c>
    </row>
    <row r="124" spans="1:15" x14ac:dyDescent="0.3">
      <c r="A124" t="s">
        <v>513</v>
      </c>
      <c r="B124" t="s">
        <v>514</v>
      </c>
      <c r="C124" s="1" t="str">
        <f t="shared" si="16"/>
        <v>21:0745</v>
      </c>
      <c r="D124" s="1" t="str">
        <f t="shared" si="17"/>
        <v>21:0217</v>
      </c>
      <c r="E124" t="s">
        <v>515</v>
      </c>
      <c r="F124" t="s">
        <v>516</v>
      </c>
      <c r="H124">
        <v>49.161251399999998</v>
      </c>
      <c r="I124">
        <v>-89.569095700000005</v>
      </c>
      <c r="J124" s="1" t="str">
        <f t="shared" si="14"/>
        <v>NGR lake sediment grab sample</v>
      </c>
      <c r="K124" s="1" t="str">
        <f t="shared" si="15"/>
        <v>&lt;177 micron (NGR)</v>
      </c>
      <c r="L124">
        <v>24</v>
      </c>
      <c r="M124" t="s">
        <v>300</v>
      </c>
      <c r="N124">
        <v>70</v>
      </c>
      <c r="O124">
        <v>1</v>
      </c>
    </row>
    <row r="125" spans="1:15" x14ac:dyDescent="0.3">
      <c r="A125" t="s">
        <v>517</v>
      </c>
      <c r="B125" t="s">
        <v>518</v>
      </c>
      <c r="C125" s="1" t="str">
        <f t="shared" si="16"/>
        <v>21:0745</v>
      </c>
      <c r="D125" s="1" t="str">
        <f t="shared" si="17"/>
        <v>21:0217</v>
      </c>
      <c r="E125" t="s">
        <v>519</v>
      </c>
      <c r="F125" t="s">
        <v>520</v>
      </c>
      <c r="H125">
        <v>49.163199900000002</v>
      </c>
      <c r="I125">
        <v>-89.597800300000003</v>
      </c>
      <c r="J125" s="1" t="str">
        <f t="shared" si="14"/>
        <v>NGR lake sediment grab sample</v>
      </c>
      <c r="K125" s="1" t="str">
        <f t="shared" si="15"/>
        <v>&lt;177 micron (NGR)</v>
      </c>
      <c r="L125">
        <v>24</v>
      </c>
      <c r="M125" t="s">
        <v>305</v>
      </c>
      <c r="N125">
        <v>71</v>
      </c>
      <c r="O125">
        <v>5</v>
      </c>
    </row>
    <row r="126" spans="1:15" x14ac:dyDescent="0.3">
      <c r="A126" t="s">
        <v>521</v>
      </c>
      <c r="B126" t="s">
        <v>522</v>
      </c>
      <c r="C126" s="1" t="str">
        <f t="shared" si="16"/>
        <v>21:0745</v>
      </c>
      <c r="D126" s="1" t="str">
        <f t="shared" si="17"/>
        <v>21:0217</v>
      </c>
      <c r="E126" t="s">
        <v>523</v>
      </c>
      <c r="F126" t="s">
        <v>524</v>
      </c>
      <c r="H126">
        <v>49.159784100000003</v>
      </c>
      <c r="I126">
        <v>-89.602066100000002</v>
      </c>
      <c r="J126" s="1" t="str">
        <f t="shared" si="14"/>
        <v>NGR lake sediment grab sample</v>
      </c>
      <c r="K126" s="1" t="str">
        <f t="shared" si="15"/>
        <v>&lt;177 micron (NGR)</v>
      </c>
      <c r="L126">
        <v>24</v>
      </c>
      <c r="M126" t="s">
        <v>381</v>
      </c>
      <c r="N126">
        <v>72</v>
      </c>
      <c r="O126">
        <v>9</v>
      </c>
    </row>
    <row r="127" spans="1:15" x14ac:dyDescent="0.3">
      <c r="A127" t="s">
        <v>525</v>
      </c>
      <c r="B127" t="s">
        <v>526</v>
      </c>
      <c r="C127" s="1" t="str">
        <f t="shared" si="16"/>
        <v>21:0745</v>
      </c>
      <c r="D127" s="1" t="str">
        <f t="shared" si="17"/>
        <v>21:0217</v>
      </c>
      <c r="E127" t="s">
        <v>523</v>
      </c>
      <c r="F127" t="s">
        <v>527</v>
      </c>
      <c r="H127">
        <v>49.159784100000003</v>
      </c>
      <c r="I127">
        <v>-89.602066100000002</v>
      </c>
      <c r="J127" s="1" t="str">
        <f t="shared" si="14"/>
        <v>NGR lake sediment grab sample</v>
      </c>
      <c r="K127" s="1" t="str">
        <f t="shared" si="15"/>
        <v>&lt;177 micron (NGR)</v>
      </c>
      <c r="L127">
        <v>24</v>
      </c>
      <c r="M127" t="s">
        <v>385</v>
      </c>
      <c r="N127">
        <v>73</v>
      </c>
      <c r="O127">
        <v>5</v>
      </c>
    </row>
    <row r="128" spans="1:15" x14ac:dyDescent="0.3">
      <c r="A128" t="s">
        <v>528</v>
      </c>
      <c r="B128" t="s">
        <v>529</v>
      </c>
      <c r="C128" s="1" t="str">
        <f t="shared" si="16"/>
        <v>21:0745</v>
      </c>
      <c r="D128" s="1" t="str">
        <f t="shared" si="17"/>
        <v>21:0217</v>
      </c>
      <c r="E128" t="s">
        <v>530</v>
      </c>
      <c r="F128" t="s">
        <v>531</v>
      </c>
      <c r="H128">
        <v>49.154221700000001</v>
      </c>
      <c r="I128">
        <v>-89.608550500000007</v>
      </c>
      <c r="J128" s="1" t="str">
        <f t="shared" si="14"/>
        <v>NGR lake sediment grab sample</v>
      </c>
      <c r="K128" s="1" t="str">
        <f t="shared" si="15"/>
        <v>&lt;177 micron (NGR)</v>
      </c>
      <c r="L128">
        <v>24</v>
      </c>
      <c r="M128" t="s">
        <v>310</v>
      </c>
      <c r="N128">
        <v>74</v>
      </c>
      <c r="O128">
        <v>7</v>
      </c>
    </row>
    <row r="129" spans="1:15" x14ac:dyDescent="0.3">
      <c r="A129" t="s">
        <v>532</v>
      </c>
      <c r="B129" t="s">
        <v>533</v>
      </c>
      <c r="C129" s="1" t="str">
        <f t="shared" si="16"/>
        <v>21:0745</v>
      </c>
      <c r="D129" s="1" t="str">
        <f t="shared" si="17"/>
        <v>21:0217</v>
      </c>
      <c r="E129" t="s">
        <v>534</v>
      </c>
      <c r="F129" t="s">
        <v>535</v>
      </c>
      <c r="H129">
        <v>49.1536373</v>
      </c>
      <c r="I129">
        <v>-89.6196573</v>
      </c>
      <c r="J129" s="1" t="str">
        <f t="shared" si="14"/>
        <v>NGR lake sediment grab sample</v>
      </c>
      <c r="K129" s="1" t="str">
        <f t="shared" si="15"/>
        <v>&lt;177 micron (NGR)</v>
      </c>
      <c r="L129">
        <v>24</v>
      </c>
      <c r="M129" t="s">
        <v>315</v>
      </c>
      <c r="N129">
        <v>75</v>
      </c>
      <c r="O129">
        <v>1</v>
      </c>
    </row>
    <row r="130" spans="1:15" x14ac:dyDescent="0.3">
      <c r="A130" t="s">
        <v>536</v>
      </c>
      <c r="B130" t="s">
        <v>537</v>
      </c>
      <c r="C130" s="1" t="str">
        <f t="shared" si="16"/>
        <v>21:0745</v>
      </c>
      <c r="D130" s="1" t="str">
        <f t="shared" si="17"/>
        <v>21:0217</v>
      </c>
      <c r="E130" t="s">
        <v>538</v>
      </c>
      <c r="F130" t="s">
        <v>539</v>
      </c>
      <c r="H130">
        <v>49.1384063</v>
      </c>
      <c r="I130">
        <v>-89.623200800000006</v>
      </c>
      <c r="J130" s="1" t="str">
        <f t="shared" ref="J130:J161" si="18">HYPERLINK("http://geochem.nrcan.gc.ca/cdogs/content/kwd/kwd020027_e.htm", "NGR lake sediment grab sample")</f>
        <v>NGR lake sediment grab sample</v>
      </c>
      <c r="K130" s="1" t="str">
        <f t="shared" ref="K130:K161" si="19">HYPERLINK("http://geochem.nrcan.gc.ca/cdogs/content/kwd/kwd080006_e.htm", "&lt;177 micron (NGR)")</f>
        <v>&lt;177 micron (NGR)</v>
      </c>
      <c r="L130">
        <v>25</v>
      </c>
      <c r="M130" t="s">
        <v>20</v>
      </c>
      <c r="N130">
        <v>76</v>
      </c>
      <c r="O130">
        <v>1</v>
      </c>
    </row>
    <row r="131" spans="1:15" x14ac:dyDescent="0.3">
      <c r="A131" t="s">
        <v>540</v>
      </c>
      <c r="B131" t="s">
        <v>541</v>
      </c>
      <c r="C131" s="1" t="str">
        <f t="shared" si="16"/>
        <v>21:0745</v>
      </c>
      <c r="D131" s="1" t="str">
        <f t="shared" si="17"/>
        <v>21:0217</v>
      </c>
      <c r="E131" t="s">
        <v>542</v>
      </c>
      <c r="F131" t="s">
        <v>543</v>
      </c>
      <c r="H131">
        <v>49.132057799999998</v>
      </c>
      <c r="I131">
        <v>-89.632147399999994</v>
      </c>
      <c r="J131" s="1" t="str">
        <f t="shared" si="18"/>
        <v>NGR lake sediment grab sample</v>
      </c>
      <c r="K131" s="1" t="str">
        <f t="shared" si="19"/>
        <v>&lt;177 micron (NGR)</v>
      </c>
      <c r="L131">
        <v>25</v>
      </c>
      <c r="M131" t="s">
        <v>25</v>
      </c>
      <c r="N131">
        <v>77</v>
      </c>
      <c r="O131">
        <v>7</v>
      </c>
    </row>
    <row r="132" spans="1:15" x14ac:dyDescent="0.3">
      <c r="A132" t="s">
        <v>544</v>
      </c>
      <c r="B132" t="s">
        <v>545</v>
      </c>
      <c r="C132" s="1" t="str">
        <f t="shared" si="16"/>
        <v>21:0745</v>
      </c>
      <c r="D132" s="1" t="str">
        <f t="shared" si="17"/>
        <v>21:0217</v>
      </c>
      <c r="E132" t="s">
        <v>546</v>
      </c>
      <c r="F132" t="s">
        <v>547</v>
      </c>
      <c r="H132">
        <v>49.127012200000003</v>
      </c>
      <c r="I132">
        <v>-89.620611499999995</v>
      </c>
      <c r="J132" s="1" t="str">
        <f t="shared" si="18"/>
        <v>NGR lake sediment grab sample</v>
      </c>
      <c r="K132" s="1" t="str">
        <f t="shared" si="19"/>
        <v>&lt;177 micron (NGR)</v>
      </c>
      <c r="L132">
        <v>25</v>
      </c>
      <c r="M132" t="s">
        <v>50</v>
      </c>
      <c r="N132">
        <v>78</v>
      </c>
    </row>
    <row r="133" spans="1:15" x14ac:dyDescent="0.3">
      <c r="A133" t="s">
        <v>548</v>
      </c>
      <c r="B133" t="s">
        <v>549</v>
      </c>
      <c r="C133" s="1" t="str">
        <f t="shared" si="16"/>
        <v>21:0745</v>
      </c>
      <c r="D133" s="1" t="str">
        <f t="shared" si="17"/>
        <v>21:0217</v>
      </c>
      <c r="E133" t="s">
        <v>546</v>
      </c>
      <c r="F133" t="s">
        <v>550</v>
      </c>
      <c r="H133">
        <v>49.127012200000003</v>
      </c>
      <c r="I133">
        <v>-89.620611499999995</v>
      </c>
      <c r="J133" s="1" t="str">
        <f t="shared" si="18"/>
        <v>NGR lake sediment grab sample</v>
      </c>
      <c r="K133" s="1" t="str">
        <f t="shared" si="19"/>
        <v>&lt;177 micron (NGR)</v>
      </c>
      <c r="L133">
        <v>25</v>
      </c>
      <c r="M133" t="s">
        <v>54</v>
      </c>
      <c r="N133">
        <v>79</v>
      </c>
      <c r="O133">
        <v>1</v>
      </c>
    </row>
    <row r="134" spans="1:15" x14ac:dyDescent="0.3">
      <c r="A134" t="s">
        <v>551</v>
      </c>
      <c r="B134" t="s">
        <v>552</v>
      </c>
      <c r="C134" s="1" t="str">
        <f t="shared" si="16"/>
        <v>21:0745</v>
      </c>
      <c r="D134" s="1" t="str">
        <f t="shared" si="17"/>
        <v>21:0217</v>
      </c>
      <c r="E134" t="s">
        <v>553</v>
      </c>
      <c r="F134" t="s">
        <v>554</v>
      </c>
      <c r="H134">
        <v>49.116166100000001</v>
      </c>
      <c r="I134">
        <v>-89.623205799999994</v>
      </c>
      <c r="J134" s="1" t="str">
        <f t="shared" si="18"/>
        <v>NGR lake sediment grab sample</v>
      </c>
      <c r="K134" s="1" t="str">
        <f t="shared" si="19"/>
        <v>&lt;177 micron (NGR)</v>
      </c>
      <c r="L134">
        <v>25</v>
      </c>
      <c r="M134" t="s">
        <v>30</v>
      </c>
      <c r="N134">
        <v>80</v>
      </c>
      <c r="O134">
        <v>1</v>
      </c>
    </row>
    <row r="135" spans="1:15" x14ac:dyDescent="0.3">
      <c r="A135" t="s">
        <v>555</v>
      </c>
      <c r="B135" t="s">
        <v>556</v>
      </c>
      <c r="C135" s="1" t="str">
        <f t="shared" si="16"/>
        <v>21:0745</v>
      </c>
      <c r="D135" s="1" t="str">
        <f t="shared" si="17"/>
        <v>21:0217</v>
      </c>
      <c r="E135" t="s">
        <v>557</v>
      </c>
      <c r="F135" t="s">
        <v>558</v>
      </c>
      <c r="H135">
        <v>49.105146300000001</v>
      </c>
      <c r="I135">
        <v>-89.613635500000001</v>
      </c>
      <c r="J135" s="1" t="str">
        <f t="shared" si="18"/>
        <v>NGR lake sediment grab sample</v>
      </c>
      <c r="K135" s="1" t="str">
        <f t="shared" si="19"/>
        <v>&lt;177 micron (NGR)</v>
      </c>
      <c r="L135">
        <v>25</v>
      </c>
      <c r="M135" t="s">
        <v>35</v>
      </c>
      <c r="N135">
        <v>81</v>
      </c>
      <c r="O135">
        <v>1</v>
      </c>
    </row>
    <row r="136" spans="1:15" x14ac:dyDescent="0.3">
      <c r="A136" t="s">
        <v>559</v>
      </c>
      <c r="B136" t="s">
        <v>560</v>
      </c>
      <c r="C136" s="1" t="str">
        <f t="shared" si="16"/>
        <v>21:0745</v>
      </c>
      <c r="D136" s="1" t="str">
        <f t="shared" si="17"/>
        <v>21:0217</v>
      </c>
      <c r="E136" t="s">
        <v>561</v>
      </c>
      <c r="F136" t="s">
        <v>562</v>
      </c>
      <c r="H136">
        <v>49.098594400000003</v>
      </c>
      <c r="I136">
        <v>-89.638638200000003</v>
      </c>
      <c r="J136" s="1" t="str">
        <f t="shared" si="18"/>
        <v>NGR lake sediment grab sample</v>
      </c>
      <c r="K136" s="1" t="str">
        <f t="shared" si="19"/>
        <v>&lt;177 micron (NGR)</v>
      </c>
      <c r="L136">
        <v>25</v>
      </c>
      <c r="M136" t="s">
        <v>381</v>
      </c>
      <c r="N136">
        <v>82</v>
      </c>
      <c r="O136">
        <v>11</v>
      </c>
    </row>
    <row r="137" spans="1:15" x14ac:dyDescent="0.3">
      <c r="A137" t="s">
        <v>563</v>
      </c>
      <c r="B137" t="s">
        <v>564</v>
      </c>
      <c r="C137" s="1" t="str">
        <f t="shared" si="16"/>
        <v>21:0745</v>
      </c>
      <c r="D137" s="1" t="str">
        <f t="shared" si="17"/>
        <v>21:0217</v>
      </c>
      <c r="E137" t="s">
        <v>561</v>
      </c>
      <c r="F137" t="s">
        <v>565</v>
      </c>
      <c r="H137">
        <v>49.098594400000003</v>
      </c>
      <c r="I137">
        <v>-89.638638200000003</v>
      </c>
      <c r="J137" s="1" t="str">
        <f t="shared" si="18"/>
        <v>NGR lake sediment grab sample</v>
      </c>
      <c r="K137" s="1" t="str">
        <f t="shared" si="19"/>
        <v>&lt;177 micron (NGR)</v>
      </c>
      <c r="L137">
        <v>25</v>
      </c>
      <c r="M137" t="s">
        <v>385</v>
      </c>
      <c r="N137">
        <v>83</v>
      </c>
      <c r="O137">
        <v>1</v>
      </c>
    </row>
    <row r="138" spans="1:15" x14ac:dyDescent="0.3">
      <c r="A138" t="s">
        <v>566</v>
      </c>
      <c r="B138" t="s">
        <v>567</v>
      </c>
      <c r="C138" s="1" t="str">
        <f t="shared" si="16"/>
        <v>21:0745</v>
      </c>
      <c r="D138" s="1" t="str">
        <f t="shared" si="17"/>
        <v>21:0217</v>
      </c>
      <c r="E138" t="s">
        <v>568</v>
      </c>
      <c r="F138" t="s">
        <v>569</v>
      </c>
      <c r="H138">
        <v>49.082488599999998</v>
      </c>
      <c r="I138">
        <v>-89.633976599999997</v>
      </c>
      <c r="J138" s="1" t="str">
        <f t="shared" si="18"/>
        <v>NGR lake sediment grab sample</v>
      </c>
      <c r="K138" s="1" t="str">
        <f t="shared" si="19"/>
        <v>&lt;177 micron (NGR)</v>
      </c>
      <c r="L138">
        <v>25</v>
      </c>
      <c r="M138" t="s">
        <v>40</v>
      </c>
      <c r="N138">
        <v>84</v>
      </c>
      <c r="O138">
        <v>1</v>
      </c>
    </row>
    <row r="139" spans="1:15" x14ac:dyDescent="0.3">
      <c r="A139" t="s">
        <v>570</v>
      </c>
      <c r="B139" t="s">
        <v>571</v>
      </c>
      <c r="C139" s="1" t="str">
        <f t="shared" si="16"/>
        <v>21:0745</v>
      </c>
      <c r="D139" s="1" t="str">
        <f t="shared" si="17"/>
        <v>21:0217</v>
      </c>
      <c r="E139" t="s">
        <v>572</v>
      </c>
      <c r="F139" t="s">
        <v>573</v>
      </c>
      <c r="H139">
        <v>49.0784661</v>
      </c>
      <c r="I139">
        <v>-89.640707399999997</v>
      </c>
      <c r="J139" s="1" t="str">
        <f t="shared" si="18"/>
        <v>NGR lake sediment grab sample</v>
      </c>
      <c r="K139" s="1" t="str">
        <f t="shared" si="19"/>
        <v>&lt;177 micron (NGR)</v>
      </c>
      <c r="L139">
        <v>25</v>
      </c>
      <c r="M139" t="s">
        <v>45</v>
      </c>
      <c r="N139">
        <v>85</v>
      </c>
      <c r="O139">
        <v>1</v>
      </c>
    </row>
    <row r="140" spans="1:15" x14ac:dyDescent="0.3">
      <c r="A140" t="s">
        <v>574</v>
      </c>
      <c r="B140" t="s">
        <v>575</v>
      </c>
      <c r="C140" s="1" t="str">
        <f t="shared" si="16"/>
        <v>21:0745</v>
      </c>
      <c r="D140" s="1" t="str">
        <f t="shared" si="17"/>
        <v>21:0217</v>
      </c>
      <c r="E140" t="s">
        <v>576</v>
      </c>
      <c r="F140" t="s">
        <v>577</v>
      </c>
      <c r="H140">
        <v>49.099688</v>
      </c>
      <c r="I140">
        <v>-89.686376899999999</v>
      </c>
      <c r="J140" s="1" t="str">
        <f t="shared" si="18"/>
        <v>NGR lake sediment grab sample</v>
      </c>
      <c r="K140" s="1" t="str">
        <f t="shared" si="19"/>
        <v>&lt;177 micron (NGR)</v>
      </c>
      <c r="L140">
        <v>25</v>
      </c>
      <c r="M140" t="s">
        <v>59</v>
      </c>
      <c r="N140">
        <v>86</v>
      </c>
      <c r="O140">
        <v>1</v>
      </c>
    </row>
    <row r="141" spans="1:15" x14ac:dyDescent="0.3">
      <c r="A141" t="s">
        <v>578</v>
      </c>
      <c r="B141" t="s">
        <v>579</v>
      </c>
      <c r="C141" s="1" t="str">
        <f t="shared" si="16"/>
        <v>21:0745</v>
      </c>
      <c r="D141" s="1" t="str">
        <f t="shared" si="17"/>
        <v>21:0217</v>
      </c>
      <c r="E141" t="s">
        <v>580</v>
      </c>
      <c r="F141" t="s">
        <v>581</v>
      </c>
      <c r="H141">
        <v>49.104718200000001</v>
      </c>
      <c r="I141">
        <v>-89.660709299999994</v>
      </c>
      <c r="J141" s="1" t="str">
        <f t="shared" si="18"/>
        <v>NGR lake sediment grab sample</v>
      </c>
      <c r="K141" s="1" t="str">
        <f t="shared" si="19"/>
        <v>&lt;177 micron (NGR)</v>
      </c>
      <c r="L141">
        <v>25</v>
      </c>
      <c r="M141" t="s">
        <v>64</v>
      </c>
      <c r="N141">
        <v>87</v>
      </c>
      <c r="O141">
        <v>1</v>
      </c>
    </row>
    <row r="142" spans="1:15" x14ac:dyDescent="0.3">
      <c r="A142" t="s">
        <v>582</v>
      </c>
      <c r="B142" t="s">
        <v>583</v>
      </c>
      <c r="C142" s="1" t="str">
        <f t="shared" si="16"/>
        <v>21:0745</v>
      </c>
      <c r="D142" s="1" t="str">
        <f t="shared" si="17"/>
        <v>21:0217</v>
      </c>
      <c r="E142" t="s">
        <v>584</v>
      </c>
      <c r="F142" t="s">
        <v>585</v>
      </c>
      <c r="H142">
        <v>49.120586099999997</v>
      </c>
      <c r="I142">
        <v>-89.638091900000006</v>
      </c>
      <c r="J142" s="1" t="str">
        <f t="shared" si="18"/>
        <v>NGR lake sediment grab sample</v>
      </c>
      <c r="K142" s="1" t="str">
        <f t="shared" si="19"/>
        <v>&lt;177 micron (NGR)</v>
      </c>
      <c r="L142">
        <v>25</v>
      </c>
      <c r="M142" t="s">
        <v>69</v>
      </c>
      <c r="N142">
        <v>88</v>
      </c>
      <c r="O142">
        <v>1</v>
      </c>
    </row>
    <row r="143" spans="1:15" x14ac:dyDescent="0.3">
      <c r="A143" t="s">
        <v>586</v>
      </c>
      <c r="B143" t="s">
        <v>587</v>
      </c>
      <c r="C143" s="1" t="str">
        <f t="shared" si="16"/>
        <v>21:0745</v>
      </c>
      <c r="D143" s="1" t="str">
        <f t="shared" si="17"/>
        <v>21:0217</v>
      </c>
      <c r="E143" t="s">
        <v>588</v>
      </c>
      <c r="F143" t="s">
        <v>589</v>
      </c>
      <c r="H143">
        <v>49.120552799999999</v>
      </c>
      <c r="I143">
        <v>-89.652496299999996</v>
      </c>
      <c r="J143" s="1" t="str">
        <f t="shared" si="18"/>
        <v>NGR lake sediment grab sample</v>
      </c>
      <c r="K143" s="1" t="str">
        <f t="shared" si="19"/>
        <v>&lt;177 micron (NGR)</v>
      </c>
      <c r="L143">
        <v>25</v>
      </c>
      <c r="M143" t="s">
        <v>295</v>
      </c>
      <c r="N143">
        <v>89</v>
      </c>
      <c r="O143">
        <v>1</v>
      </c>
    </row>
    <row r="144" spans="1:15" x14ac:dyDescent="0.3">
      <c r="A144" t="s">
        <v>590</v>
      </c>
      <c r="B144" t="s">
        <v>591</v>
      </c>
      <c r="C144" s="1" t="str">
        <f t="shared" si="16"/>
        <v>21:0745</v>
      </c>
      <c r="D144" s="1" t="str">
        <f t="shared" si="17"/>
        <v>21:0217</v>
      </c>
      <c r="E144" t="s">
        <v>592</v>
      </c>
      <c r="F144" t="s">
        <v>593</v>
      </c>
      <c r="H144">
        <v>49.114903200000001</v>
      </c>
      <c r="I144">
        <v>-89.657169999999994</v>
      </c>
      <c r="J144" s="1" t="str">
        <f t="shared" si="18"/>
        <v>NGR lake sediment grab sample</v>
      </c>
      <c r="K144" s="1" t="str">
        <f t="shared" si="19"/>
        <v>&lt;177 micron (NGR)</v>
      </c>
      <c r="L144">
        <v>25</v>
      </c>
      <c r="M144" t="s">
        <v>300</v>
      </c>
      <c r="N144">
        <v>90</v>
      </c>
      <c r="O144">
        <v>1</v>
      </c>
    </row>
    <row r="145" spans="1:15" x14ac:dyDescent="0.3">
      <c r="A145" t="s">
        <v>594</v>
      </c>
      <c r="B145" t="s">
        <v>595</v>
      </c>
      <c r="C145" s="1" t="str">
        <f t="shared" si="16"/>
        <v>21:0745</v>
      </c>
      <c r="D145" s="1" t="str">
        <f t="shared" si="17"/>
        <v>21:0217</v>
      </c>
      <c r="E145" t="s">
        <v>596</v>
      </c>
      <c r="F145" t="s">
        <v>597</v>
      </c>
      <c r="H145">
        <v>49.121118500000001</v>
      </c>
      <c r="I145">
        <v>-89.680187900000007</v>
      </c>
      <c r="J145" s="1" t="str">
        <f t="shared" si="18"/>
        <v>NGR lake sediment grab sample</v>
      </c>
      <c r="K145" s="1" t="str">
        <f t="shared" si="19"/>
        <v>&lt;177 micron (NGR)</v>
      </c>
      <c r="L145">
        <v>25</v>
      </c>
      <c r="M145" t="s">
        <v>305</v>
      </c>
      <c r="N145">
        <v>91</v>
      </c>
      <c r="O145">
        <v>1</v>
      </c>
    </row>
    <row r="146" spans="1:15" x14ac:dyDescent="0.3">
      <c r="A146" t="s">
        <v>598</v>
      </c>
      <c r="B146" t="s">
        <v>599</v>
      </c>
      <c r="C146" s="1" t="str">
        <f t="shared" si="16"/>
        <v>21:0745</v>
      </c>
      <c r="D146" s="1" t="str">
        <f t="shared" si="17"/>
        <v>21:0217</v>
      </c>
      <c r="E146" t="s">
        <v>600</v>
      </c>
      <c r="F146" t="s">
        <v>601</v>
      </c>
      <c r="H146">
        <v>49.127808000000002</v>
      </c>
      <c r="I146">
        <v>-89.659368000000001</v>
      </c>
      <c r="J146" s="1" t="str">
        <f t="shared" si="18"/>
        <v>NGR lake sediment grab sample</v>
      </c>
      <c r="K146" s="1" t="str">
        <f t="shared" si="19"/>
        <v>&lt;177 micron (NGR)</v>
      </c>
      <c r="L146">
        <v>26</v>
      </c>
      <c r="M146" t="s">
        <v>50</v>
      </c>
      <c r="N146">
        <v>92</v>
      </c>
      <c r="O146">
        <v>1</v>
      </c>
    </row>
    <row r="147" spans="1:15" x14ac:dyDescent="0.3">
      <c r="A147" t="s">
        <v>602</v>
      </c>
      <c r="B147" t="s">
        <v>603</v>
      </c>
      <c r="C147" s="1" t="str">
        <f t="shared" si="16"/>
        <v>21:0745</v>
      </c>
      <c r="D147" s="1" t="str">
        <f t="shared" si="17"/>
        <v>21:0217</v>
      </c>
      <c r="E147" t="s">
        <v>600</v>
      </c>
      <c r="F147" t="s">
        <v>604</v>
      </c>
      <c r="H147">
        <v>49.127808000000002</v>
      </c>
      <c r="I147">
        <v>-89.659368000000001</v>
      </c>
      <c r="J147" s="1" t="str">
        <f t="shared" si="18"/>
        <v>NGR lake sediment grab sample</v>
      </c>
      <c r="K147" s="1" t="str">
        <f t="shared" si="19"/>
        <v>&lt;177 micron (NGR)</v>
      </c>
      <c r="L147">
        <v>26</v>
      </c>
      <c r="M147" t="s">
        <v>54</v>
      </c>
      <c r="N147">
        <v>93</v>
      </c>
      <c r="O147">
        <v>1</v>
      </c>
    </row>
    <row r="148" spans="1:15" x14ac:dyDescent="0.3">
      <c r="A148" t="s">
        <v>605</v>
      </c>
      <c r="B148" t="s">
        <v>606</v>
      </c>
      <c r="C148" s="1" t="str">
        <f t="shared" si="16"/>
        <v>21:0745</v>
      </c>
      <c r="D148" s="1" t="str">
        <f t="shared" si="17"/>
        <v>21:0217</v>
      </c>
      <c r="E148" t="s">
        <v>607</v>
      </c>
      <c r="F148" t="s">
        <v>608</v>
      </c>
      <c r="H148">
        <v>49.129821200000002</v>
      </c>
      <c r="I148">
        <v>-89.646149899999998</v>
      </c>
      <c r="J148" s="1" t="str">
        <f t="shared" si="18"/>
        <v>NGR lake sediment grab sample</v>
      </c>
      <c r="K148" s="1" t="str">
        <f t="shared" si="19"/>
        <v>&lt;177 micron (NGR)</v>
      </c>
      <c r="L148">
        <v>26</v>
      </c>
      <c r="M148" t="s">
        <v>20</v>
      </c>
      <c r="N148">
        <v>94</v>
      </c>
      <c r="O148">
        <v>1</v>
      </c>
    </row>
    <row r="149" spans="1:15" x14ac:dyDescent="0.3">
      <c r="A149" t="s">
        <v>609</v>
      </c>
      <c r="B149" t="s">
        <v>610</v>
      </c>
      <c r="C149" s="1" t="str">
        <f t="shared" si="16"/>
        <v>21:0745</v>
      </c>
      <c r="D149" s="1" t="str">
        <f t="shared" si="17"/>
        <v>21:0217</v>
      </c>
      <c r="E149" t="s">
        <v>611</v>
      </c>
      <c r="F149" t="s">
        <v>612</v>
      </c>
      <c r="H149">
        <v>49.140981199999999</v>
      </c>
      <c r="I149">
        <v>-89.658893899999995</v>
      </c>
      <c r="J149" s="1" t="str">
        <f t="shared" si="18"/>
        <v>NGR lake sediment grab sample</v>
      </c>
      <c r="K149" s="1" t="str">
        <f t="shared" si="19"/>
        <v>&lt;177 micron (NGR)</v>
      </c>
      <c r="L149">
        <v>26</v>
      </c>
      <c r="M149" t="s">
        <v>25</v>
      </c>
      <c r="N149">
        <v>95</v>
      </c>
      <c r="O149">
        <v>7</v>
      </c>
    </row>
    <row r="150" spans="1:15" x14ac:dyDescent="0.3">
      <c r="A150" t="s">
        <v>613</v>
      </c>
      <c r="B150" t="s">
        <v>614</v>
      </c>
      <c r="C150" s="1" t="str">
        <f t="shared" si="16"/>
        <v>21:0745</v>
      </c>
      <c r="D150" s="1" t="str">
        <f t="shared" si="17"/>
        <v>21:0217</v>
      </c>
      <c r="E150" t="s">
        <v>615</v>
      </c>
      <c r="F150" t="s">
        <v>616</v>
      </c>
      <c r="H150">
        <v>49.144761799999998</v>
      </c>
      <c r="I150">
        <v>-89.636454799999996</v>
      </c>
      <c r="J150" s="1" t="str">
        <f t="shared" si="18"/>
        <v>NGR lake sediment grab sample</v>
      </c>
      <c r="K150" s="1" t="str">
        <f t="shared" si="19"/>
        <v>&lt;177 micron (NGR)</v>
      </c>
      <c r="L150">
        <v>26</v>
      </c>
      <c r="M150" t="s">
        <v>30</v>
      </c>
      <c r="N150">
        <v>96</v>
      </c>
      <c r="O150">
        <v>4</v>
      </c>
    </row>
    <row r="151" spans="1:15" x14ac:dyDescent="0.3">
      <c r="A151" t="s">
        <v>617</v>
      </c>
      <c r="B151" t="s">
        <v>618</v>
      </c>
      <c r="C151" s="1" t="str">
        <f t="shared" ref="C151:C157" si="20">HYPERLINK("http://geochem.nrcan.gc.ca/cdogs/content/bdl/bdl210745_e.htm", "21:0745")</f>
        <v>21:0745</v>
      </c>
      <c r="D151" s="1" t="str">
        <f t="shared" ref="D151:D157" si="21">HYPERLINK("http://geochem.nrcan.gc.ca/cdogs/content/svy/svy210217_e.htm", "21:0217")</f>
        <v>21:0217</v>
      </c>
      <c r="E151" t="s">
        <v>619</v>
      </c>
      <c r="F151" t="s">
        <v>620</v>
      </c>
      <c r="H151">
        <v>49.139533900000004</v>
      </c>
      <c r="I151">
        <v>-89.610370700000004</v>
      </c>
      <c r="J151" s="1" t="str">
        <f t="shared" si="18"/>
        <v>NGR lake sediment grab sample</v>
      </c>
      <c r="K151" s="1" t="str">
        <f t="shared" si="19"/>
        <v>&lt;177 micron (NGR)</v>
      </c>
      <c r="L151">
        <v>26</v>
      </c>
      <c r="M151" t="s">
        <v>35</v>
      </c>
      <c r="N151">
        <v>97</v>
      </c>
      <c r="O151">
        <v>4</v>
      </c>
    </row>
    <row r="152" spans="1:15" x14ac:dyDescent="0.3">
      <c r="A152" t="s">
        <v>621</v>
      </c>
      <c r="B152" t="s">
        <v>622</v>
      </c>
      <c r="C152" s="1" t="str">
        <f t="shared" si="20"/>
        <v>21:0745</v>
      </c>
      <c r="D152" s="1" t="str">
        <f t="shared" si="21"/>
        <v>21:0217</v>
      </c>
      <c r="E152" t="s">
        <v>623</v>
      </c>
      <c r="F152" t="s">
        <v>624</v>
      </c>
      <c r="H152">
        <v>49.144455800000003</v>
      </c>
      <c r="I152">
        <v>-89.599576200000001</v>
      </c>
      <c r="J152" s="1" t="str">
        <f t="shared" si="18"/>
        <v>NGR lake sediment grab sample</v>
      </c>
      <c r="K152" s="1" t="str">
        <f t="shared" si="19"/>
        <v>&lt;177 micron (NGR)</v>
      </c>
      <c r="L152">
        <v>26</v>
      </c>
      <c r="M152" t="s">
        <v>40</v>
      </c>
      <c r="N152">
        <v>98</v>
      </c>
      <c r="O152">
        <v>1</v>
      </c>
    </row>
    <row r="153" spans="1:15" x14ac:dyDescent="0.3">
      <c r="A153" t="s">
        <v>625</v>
      </c>
      <c r="B153" t="s">
        <v>626</v>
      </c>
      <c r="C153" s="1" t="str">
        <f t="shared" si="20"/>
        <v>21:0745</v>
      </c>
      <c r="D153" s="1" t="str">
        <f t="shared" si="21"/>
        <v>21:0217</v>
      </c>
      <c r="E153" t="s">
        <v>627</v>
      </c>
      <c r="F153" t="s">
        <v>628</v>
      </c>
      <c r="H153">
        <v>49.143743000000001</v>
      </c>
      <c r="I153">
        <v>-89.580422400000003</v>
      </c>
      <c r="J153" s="1" t="str">
        <f t="shared" si="18"/>
        <v>NGR lake sediment grab sample</v>
      </c>
      <c r="K153" s="1" t="str">
        <f t="shared" si="19"/>
        <v>&lt;177 micron (NGR)</v>
      </c>
      <c r="L153">
        <v>26</v>
      </c>
      <c r="M153" t="s">
        <v>45</v>
      </c>
      <c r="N153">
        <v>99</v>
      </c>
      <c r="O153">
        <v>1</v>
      </c>
    </row>
    <row r="154" spans="1:15" x14ac:dyDescent="0.3">
      <c r="A154" t="s">
        <v>629</v>
      </c>
      <c r="B154" t="s">
        <v>630</v>
      </c>
      <c r="C154" s="1" t="str">
        <f t="shared" si="20"/>
        <v>21:0745</v>
      </c>
      <c r="D154" s="1" t="str">
        <f t="shared" si="21"/>
        <v>21:0217</v>
      </c>
      <c r="E154" t="s">
        <v>631</v>
      </c>
      <c r="F154" t="s">
        <v>632</v>
      </c>
      <c r="H154">
        <v>49.1312377</v>
      </c>
      <c r="I154">
        <v>-89.575989000000007</v>
      </c>
      <c r="J154" s="1" t="str">
        <f t="shared" si="18"/>
        <v>NGR lake sediment grab sample</v>
      </c>
      <c r="K154" s="1" t="str">
        <f t="shared" si="19"/>
        <v>&lt;177 micron (NGR)</v>
      </c>
      <c r="L154">
        <v>26</v>
      </c>
      <c r="M154" t="s">
        <v>59</v>
      </c>
      <c r="N154">
        <v>100</v>
      </c>
      <c r="O154">
        <v>4</v>
      </c>
    </row>
    <row r="155" spans="1:15" x14ac:dyDescent="0.3">
      <c r="A155" t="s">
        <v>633</v>
      </c>
      <c r="B155" t="s">
        <v>634</v>
      </c>
      <c r="C155" s="1" t="str">
        <f t="shared" si="20"/>
        <v>21:0745</v>
      </c>
      <c r="D155" s="1" t="str">
        <f t="shared" si="21"/>
        <v>21:0217</v>
      </c>
      <c r="E155" t="s">
        <v>635</v>
      </c>
      <c r="F155" t="s">
        <v>636</v>
      </c>
      <c r="H155">
        <v>49.119968200000002</v>
      </c>
      <c r="I155">
        <v>-89.522894300000004</v>
      </c>
      <c r="J155" s="1" t="str">
        <f t="shared" si="18"/>
        <v>NGR lake sediment grab sample</v>
      </c>
      <c r="K155" s="1" t="str">
        <f t="shared" si="19"/>
        <v>&lt;177 micron (NGR)</v>
      </c>
      <c r="L155">
        <v>26</v>
      </c>
      <c r="M155" t="s">
        <v>64</v>
      </c>
      <c r="N155">
        <v>101</v>
      </c>
      <c r="O155">
        <v>1</v>
      </c>
    </row>
    <row r="156" spans="1:15" x14ac:dyDescent="0.3">
      <c r="A156" t="s">
        <v>637</v>
      </c>
      <c r="B156" t="s">
        <v>638</v>
      </c>
      <c r="C156" s="1" t="str">
        <f t="shared" si="20"/>
        <v>21:0745</v>
      </c>
      <c r="D156" s="1" t="str">
        <f t="shared" si="21"/>
        <v>21:0217</v>
      </c>
      <c r="E156" t="s">
        <v>639</v>
      </c>
      <c r="F156" t="s">
        <v>640</v>
      </c>
      <c r="H156">
        <v>49.114847400000002</v>
      </c>
      <c r="I156">
        <v>-89.540602199999995</v>
      </c>
      <c r="J156" s="1" t="str">
        <f t="shared" si="18"/>
        <v>NGR lake sediment grab sample</v>
      </c>
      <c r="K156" s="1" t="str">
        <f t="shared" si="19"/>
        <v>&lt;177 micron (NGR)</v>
      </c>
      <c r="L156">
        <v>26</v>
      </c>
      <c r="M156" t="s">
        <v>69</v>
      </c>
      <c r="N156">
        <v>102</v>
      </c>
      <c r="O156">
        <v>1</v>
      </c>
    </row>
    <row r="157" spans="1:15" x14ac:dyDescent="0.3">
      <c r="A157" t="s">
        <v>641</v>
      </c>
      <c r="B157" t="s">
        <v>642</v>
      </c>
      <c r="C157" s="1" t="str">
        <f t="shared" si="20"/>
        <v>21:0745</v>
      </c>
      <c r="D157" s="1" t="str">
        <f t="shared" si="21"/>
        <v>21:0217</v>
      </c>
      <c r="E157" t="s">
        <v>643</v>
      </c>
      <c r="F157" t="s">
        <v>644</v>
      </c>
      <c r="H157">
        <v>49.109262200000003</v>
      </c>
      <c r="I157">
        <v>-89.531519000000003</v>
      </c>
      <c r="J157" s="1" t="str">
        <f t="shared" si="18"/>
        <v>NGR lake sediment grab sample</v>
      </c>
      <c r="K157" s="1" t="str">
        <f t="shared" si="19"/>
        <v>&lt;177 micron (NGR)</v>
      </c>
      <c r="L157">
        <v>26</v>
      </c>
      <c r="M157" t="s">
        <v>295</v>
      </c>
      <c r="N157">
        <v>103</v>
      </c>
      <c r="O157">
        <v>1</v>
      </c>
    </row>
    <row r="158" spans="1:15" hidden="1" x14ac:dyDescent="0.3">
      <c r="A158" t="s">
        <v>645</v>
      </c>
      <c r="B158" t="s">
        <v>646</v>
      </c>
      <c r="C158" s="1" t="str">
        <f t="shared" ref="C158:C191" si="22">HYPERLINK("http://geochem.nrcan.gc.ca/cdogs/content/bdl/bdl210751_e.htm", "21:0751")</f>
        <v>21:0751</v>
      </c>
      <c r="D158" s="1" t="str">
        <f t="shared" ref="D158:D191" si="23">HYPERLINK("http://geochem.nrcan.gc.ca/cdogs/content/svy/svy210218_e.htm", "21:0218")</f>
        <v>21:0218</v>
      </c>
      <c r="E158" t="s">
        <v>647</v>
      </c>
      <c r="F158" t="s">
        <v>648</v>
      </c>
      <c r="H158">
        <v>48.788650199999999</v>
      </c>
      <c r="I158">
        <v>-90.8614867</v>
      </c>
      <c r="J158" s="1" t="str">
        <f t="shared" si="18"/>
        <v>NGR lake sediment grab sample</v>
      </c>
      <c r="K158" s="1" t="str">
        <f t="shared" si="19"/>
        <v>&lt;177 micron (NGR)</v>
      </c>
      <c r="L158">
        <v>15</v>
      </c>
      <c r="M158" t="s">
        <v>20</v>
      </c>
      <c r="N158">
        <v>1</v>
      </c>
      <c r="O158">
        <v>1</v>
      </c>
    </row>
    <row r="159" spans="1:15" hidden="1" x14ac:dyDescent="0.3">
      <c r="A159" t="s">
        <v>649</v>
      </c>
      <c r="B159" t="s">
        <v>650</v>
      </c>
      <c r="C159" s="1" t="str">
        <f t="shared" si="22"/>
        <v>21:0751</v>
      </c>
      <c r="D159" s="1" t="str">
        <f t="shared" si="23"/>
        <v>21:0218</v>
      </c>
      <c r="E159" t="s">
        <v>651</v>
      </c>
      <c r="F159" t="s">
        <v>652</v>
      </c>
      <c r="H159">
        <v>48.807272400000002</v>
      </c>
      <c r="I159">
        <v>-90.865312000000003</v>
      </c>
      <c r="J159" s="1" t="str">
        <f t="shared" si="18"/>
        <v>NGR lake sediment grab sample</v>
      </c>
      <c r="K159" s="1" t="str">
        <f t="shared" si="19"/>
        <v>&lt;177 micron (NGR)</v>
      </c>
      <c r="L159">
        <v>15</v>
      </c>
      <c r="M159" t="s">
        <v>25</v>
      </c>
      <c r="N159">
        <v>2</v>
      </c>
      <c r="O159">
        <v>1</v>
      </c>
    </row>
    <row r="160" spans="1:15" hidden="1" x14ac:dyDescent="0.3">
      <c r="A160" t="s">
        <v>653</v>
      </c>
      <c r="B160" t="s">
        <v>654</v>
      </c>
      <c r="C160" s="1" t="str">
        <f t="shared" si="22"/>
        <v>21:0751</v>
      </c>
      <c r="D160" s="1" t="str">
        <f t="shared" si="23"/>
        <v>21:0218</v>
      </c>
      <c r="E160" t="s">
        <v>655</v>
      </c>
      <c r="F160" t="s">
        <v>656</v>
      </c>
      <c r="H160">
        <v>48.799458600000001</v>
      </c>
      <c r="I160">
        <v>-90.910217500000002</v>
      </c>
      <c r="J160" s="1" t="str">
        <f t="shared" si="18"/>
        <v>NGR lake sediment grab sample</v>
      </c>
      <c r="K160" s="1" t="str">
        <f t="shared" si="19"/>
        <v>&lt;177 micron (NGR)</v>
      </c>
      <c r="L160">
        <v>15</v>
      </c>
      <c r="M160" t="s">
        <v>30</v>
      </c>
      <c r="N160">
        <v>3</v>
      </c>
      <c r="O160">
        <v>1</v>
      </c>
    </row>
    <row r="161" spans="1:15" hidden="1" x14ac:dyDescent="0.3">
      <c r="A161" t="s">
        <v>657</v>
      </c>
      <c r="B161" t="s">
        <v>658</v>
      </c>
      <c r="C161" s="1" t="str">
        <f t="shared" si="22"/>
        <v>21:0751</v>
      </c>
      <c r="D161" s="1" t="str">
        <f t="shared" si="23"/>
        <v>21:0218</v>
      </c>
      <c r="E161" t="s">
        <v>659</v>
      </c>
      <c r="F161" t="s">
        <v>660</v>
      </c>
      <c r="H161">
        <v>48.804081199999999</v>
      </c>
      <c r="I161">
        <v>-90.927212900000001</v>
      </c>
      <c r="J161" s="1" t="str">
        <f t="shared" si="18"/>
        <v>NGR lake sediment grab sample</v>
      </c>
      <c r="K161" s="1" t="str">
        <f t="shared" si="19"/>
        <v>&lt;177 micron (NGR)</v>
      </c>
      <c r="L161">
        <v>15</v>
      </c>
      <c r="M161" t="s">
        <v>35</v>
      </c>
      <c r="N161">
        <v>4</v>
      </c>
      <c r="O161">
        <v>1</v>
      </c>
    </row>
    <row r="162" spans="1:15" hidden="1" x14ac:dyDescent="0.3">
      <c r="A162" t="s">
        <v>661</v>
      </c>
      <c r="B162" t="s">
        <v>662</v>
      </c>
      <c r="C162" s="1" t="str">
        <f t="shared" si="22"/>
        <v>21:0751</v>
      </c>
      <c r="D162" s="1" t="str">
        <f t="shared" si="23"/>
        <v>21:0218</v>
      </c>
      <c r="E162" t="s">
        <v>663</v>
      </c>
      <c r="F162" t="s">
        <v>664</v>
      </c>
      <c r="H162">
        <v>48.801009100000002</v>
      </c>
      <c r="I162">
        <v>-91.019882800000005</v>
      </c>
      <c r="J162" s="1" t="str">
        <f t="shared" ref="J162:J191" si="24">HYPERLINK("http://geochem.nrcan.gc.ca/cdogs/content/kwd/kwd020027_e.htm", "NGR lake sediment grab sample")</f>
        <v>NGR lake sediment grab sample</v>
      </c>
      <c r="K162" s="1" t="str">
        <f t="shared" ref="K162:K191" si="25">HYPERLINK("http://geochem.nrcan.gc.ca/cdogs/content/kwd/kwd080006_e.htm", "&lt;177 micron (NGR)")</f>
        <v>&lt;177 micron (NGR)</v>
      </c>
      <c r="L162">
        <v>15</v>
      </c>
      <c r="M162" t="s">
        <v>40</v>
      </c>
      <c r="N162">
        <v>5</v>
      </c>
      <c r="O162">
        <v>1</v>
      </c>
    </row>
    <row r="163" spans="1:15" hidden="1" x14ac:dyDescent="0.3">
      <c r="A163" t="s">
        <v>665</v>
      </c>
      <c r="B163" t="s">
        <v>666</v>
      </c>
      <c r="C163" s="1" t="str">
        <f t="shared" si="22"/>
        <v>21:0751</v>
      </c>
      <c r="D163" s="1" t="str">
        <f t="shared" si="23"/>
        <v>21:0218</v>
      </c>
      <c r="E163" t="s">
        <v>667</v>
      </c>
      <c r="F163" t="s">
        <v>668</v>
      </c>
      <c r="H163">
        <v>48.798176499999997</v>
      </c>
      <c r="I163">
        <v>-91.043042900000003</v>
      </c>
      <c r="J163" s="1" t="str">
        <f t="shared" si="24"/>
        <v>NGR lake sediment grab sample</v>
      </c>
      <c r="K163" s="1" t="str">
        <f t="shared" si="25"/>
        <v>&lt;177 micron (NGR)</v>
      </c>
      <c r="L163">
        <v>15</v>
      </c>
      <c r="M163" t="s">
        <v>50</v>
      </c>
      <c r="N163">
        <v>6</v>
      </c>
      <c r="O163">
        <v>1</v>
      </c>
    </row>
    <row r="164" spans="1:15" hidden="1" x14ac:dyDescent="0.3">
      <c r="A164" t="s">
        <v>669</v>
      </c>
      <c r="B164" t="s">
        <v>670</v>
      </c>
      <c r="C164" s="1" t="str">
        <f t="shared" si="22"/>
        <v>21:0751</v>
      </c>
      <c r="D164" s="1" t="str">
        <f t="shared" si="23"/>
        <v>21:0218</v>
      </c>
      <c r="E164" t="s">
        <v>667</v>
      </c>
      <c r="F164" t="s">
        <v>671</v>
      </c>
      <c r="H164">
        <v>48.798176499999997</v>
      </c>
      <c r="I164">
        <v>-91.043042900000003</v>
      </c>
      <c r="J164" s="1" t="str">
        <f t="shared" si="24"/>
        <v>NGR lake sediment grab sample</v>
      </c>
      <c r="K164" s="1" t="str">
        <f t="shared" si="25"/>
        <v>&lt;177 micron (NGR)</v>
      </c>
      <c r="L164">
        <v>15</v>
      </c>
      <c r="M164" t="s">
        <v>54</v>
      </c>
      <c r="N164">
        <v>7</v>
      </c>
      <c r="O164">
        <v>5</v>
      </c>
    </row>
    <row r="165" spans="1:15" hidden="1" x14ac:dyDescent="0.3">
      <c r="A165" t="s">
        <v>672</v>
      </c>
      <c r="B165" t="s">
        <v>673</v>
      </c>
      <c r="C165" s="1" t="str">
        <f t="shared" si="22"/>
        <v>21:0751</v>
      </c>
      <c r="D165" s="1" t="str">
        <f t="shared" si="23"/>
        <v>21:0218</v>
      </c>
      <c r="E165" t="s">
        <v>674</v>
      </c>
      <c r="F165" t="s">
        <v>675</v>
      </c>
      <c r="H165">
        <v>48.796321499999998</v>
      </c>
      <c r="I165">
        <v>-91.055448900000002</v>
      </c>
      <c r="J165" s="1" t="str">
        <f t="shared" si="24"/>
        <v>NGR lake sediment grab sample</v>
      </c>
      <c r="K165" s="1" t="str">
        <f t="shared" si="25"/>
        <v>&lt;177 micron (NGR)</v>
      </c>
      <c r="L165">
        <v>15</v>
      </c>
      <c r="M165" t="s">
        <v>45</v>
      </c>
      <c r="N165">
        <v>8</v>
      </c>
      <c r="O165">
        <v>19</v>
      </c>
    </row>
    <row r="166" spans="1:15" hidden="1" x14ac:dyDescent="0.3">
      <c r="A166" t="s">
        <v>676</v>
      </c>
      <c r="B166" t="s">
        <v>677</v>
      </c>
      <c r="C166" s="1" t="str">
        <f t="shared" si="22"/>
        <v>21:0751</v>
      </c>
      <c r="D166" s="1" t="str">
        <f t="shared" si="23"/>
        <v>21:0218</v>
      </c>
      <c r="E166" t="s">
        <v>678</v>
      </c>
      <c r="F166" t="s">
        <v>679</v>
      </c>
      <c r="H166">
        <v>48.8123012</v>
      </c>
      <c r="I166">
        <v>-91.193308799999997</v>
      </c>
      <c r="J166" s="1" t="str">
        <f t="shared" si="24"/>
        <v>NGR lake sediment grab sample</v>
      </c>
      <c r="K166" s="1" t="str">
        <f t="shared" si="25"/>
        <v>&lt;177 micron (NGR)</v>
      </c>
      <c r="L166">
        <v>16</v>
      </c>
      <c r="M166" t="s">
        <v>20</v>
      </c>
      <c r="N166">
        <v>9</v>
      </c>
      <c r="O166">
        <v>3</v>
      </c>
    </row>
    <row r="167" spans="1:15" hidden="1" x14ac:dyDescent="0.3">
      <c r="A167" t="s">
        <v>680</v>
      </c>
      <c r="B167" t="s">
        <v>681</v>
      </c>
      <c r="C167" s="1" t="str">
        <f t="shared" si="22"/>
        <v>21:0751</v>
      </c>
      <c r="D167" s="1" t="str">
        <f t="shared" si="23"/>
        <v>21:0218</v>
      </c>
      <c r="E167" t="s">
        <v>682</v>
      </c>
      <c r="F167" t="s">
        <v>683</v>
      </c>
      <c r="H167">
        <v>48.7910848</v>
      </c>
      <c r="I167">
        <v>-91.189128400000001</v>
      </c>
      <c r="J167" s="1" t="str">
        <f t="shared" si="24"/>
        <v>NGR lake sediment grab sample</v>
      </c>
      <c r="K167" s="1" t="str">
        <f t="shared" si="25"/>
        <v>&lt;177 micron (NGR)</v>
      </c>
      <c r="L167">
        <v>16</v>
      </c>
      <c r="M167" t="s">
        <v>25</v>
      </c>
      <c r="N167">
        <v>10</v>
      </c>
      <c r="O167">
        <v>1</v>
      </c>
    </row>
    <row r="168" spans="1:15" hidden="1" x14ac:dyDescent="0.3">
      <c r="A168" t="s">
        <v>684</v>
      </c>
      <c r="B168" t="s">
        <v>685</v>
      </c>
      <c r="C168" s="1" t="str">
        <f t="shared" si="22"/>
        <v>21:0751</v>
      </c>
      <c r="D168" s="1" t="str">
        <f t="shared" si="23"/>
        <v>21:0218</v>
      </c>
      <c r="E168" t="s">
        <v>686</v>
      </c>
      <c r="F168" t="s">
        <v>687</v>
      </c>
      <c r="H168">
        <v>48.756169499999999</v>
      </c>
      <c r="I168">
        <v>-91.2197472</v>
      </c>
      <c r="J168" s="1" t="str">
        <f t="shared" si="24"/>
        <v>NGR lake sediment grab sample</v>
      </c>
      <c r="K168" s="1" t="str">
        <f t="shared" si="25"/>
        <v>&lt;177 micron (NGR)</v>
      </c>
      <c r="L168">
        <v>16</v>
      </c>
      <c r="M168" t="s">
        <v>30</v>
      </c>
      <c r="N168">
        <v>11</v>
      </c>
      <c r="O168">
        <v>1</v>
      </c>
    </row>
    <row r="169" spans="1:15" hidden="1" x14ac:dyDescent="0.3">
      <c r="A169" t="s">
        <v>688</v>
      </c>
      <c r="B169" t="s">
        <v>689</v>
      </c>
      <c r="C169" s="1" t="str">
        <f t="shared" si="22"/>
        <v>21:0751</v>
      </c>
      <c r="D169" s="1" t="str">
        <f t="shared" si="23"/>
        <v>21:0218</v>
      </c>
      <c r="E169" t="s">
        <v>690</v>
      </c>
      <c r="F169" t="s">
        <v>691</v>
      </c>
      <c r="H169">
        <v>48.761260999999998</v>
      </c>
      <c r="I169">
        <v>-91.201754399999999</v>
      </c>
      <c r="J169" s="1" t="str">
        <f t="shared" si="24"/>
        <v>NGR lake sediment grab sample</v>
      </c>
      <c r="K169" s="1" t="str">
        <f t="shared" si="25"/>
        <v>&lt;177 micron (NGR)</v>
      </c>
      <c r="L169">
        <v>17</v>
      </c>
      <c r="M169" t="s">
        <v>20</v>
      </c>
      <c r="N169">
        <v>12</v>
      </c>
      <c r="O169">
        <v>1</v>
      </c>
    </row>
    <row r="170" spans="1:15" hidden="1" x14ac:dyDescent="0.3">
      <c r="A170" t="s">
        <v>692</v>
      </c>
      <c r="B170" t="s">
        <v>693</v>
      </c>
      <c r="C170" s="1" t="str">
        <f t="shared" si="22"/>
        <v>21:0751</v>
      </c>
      <c r="D170" s="1" t="str">
        <f t="shared" si="23"/>
        <v>21:0218</v>
      </c>
      <c r="E170" t="s">
        <v>694</v>
      </c>
      <c r="F170" t="s">
        <v>695</v>
      </c>
      <c r="H170">
        <v>48.775413999999998</v>
      </c>
      <c r="I170">
        <v>-91.018775700000006</v>
      </c>
      <c r="J170" s="1" t="str">
        <f t="shared" si="24"/>
        <v>NGR lake sediment grab sample</v>
      </c>
      <c r="K170" s="1" t="str">
        <f t="shared" si="25"/>
        <v>&lt;177 micron (NGR)</v>
      </c>
      <c r="L170">
        <v>17</v>
      </c>
      <c r="M170" t="s">
        <v>25</v>
      </c>
      <c r="N170">
        <v>13</v>
      </c>
      <c r="O170">
        <v>1</v>
      </c>
    </row>
    <row r="171" spans="1:15" hidden="1" x14ac:dyDescent="0.3">
      <c r="A171" t="s">
        <v>696</v>
      </c>
      <c r="B171" t="s">
        <v>697</v>
      </c>
      <c r="C171" s="1" t="str">
        <f t="shared" si="22"/>
        <v>21:0751</v>
      </c>
      <c r="D171" s="1" t="str">
        <f t="shared" si="23"/>
        <v>21:0218</v>
      </c>
      <c r="E171" t="s">
        <v>698</v>
      </c>
      <c r="F171" t="s">
        <v>699</v>
      </c>
      <c r="H171">
        <v>48.794944700000002</v>
      </c>
      <c r="I171">
        <v>-91.004587400000005</v>
      </c>
      <c r="J171" s="1" t="str">
        <f t="shared" si="24"/>
        <v>NGR lake sediment grab sample</v>
      </c>
      <c r="K171" s="1" t="str">
        <f t="shared" si="25"/>
        <v>&lt;177 micron (NGR)</v>
      </c>
      <c r="L171">
        <v>17</v>
      </c>
      <c r="M171" t="s">
        <v>30</v>
      </c>
      <c r="N171">
        <v>14</v>
      </c>
      <c r="O171">
        <v>1</v>
      </c>
    </row>
    <row r="172" spans="1:15" hidden="1" x14ac:dyDescent="0.3">
      <c r="A172" t="s">
        <v>700</v>
      </c>
      <c r="B172" t="s">
        <v>701</v>
      </c>
      <c r="C172" s="1" t="str">
        <f t="shared" si="22"/>
        <v>21:0751</v>
      </c>
      <c r="D172" s="1" t="str">
        <f t="shared" si="23"/>
        <v>21:0218</v>
      </c>
      <c r="E172" t="s">
        <v>702</v>
      </c>
      <c r="F172" t="s">
        <v>703</v>
      </c>
      <c r="H172">
        <v>48.796828499999997</v>
      </c>
      <c r="I172">
        <v>-90.979282299999994</v>
      </c>
      <c r="J172" s="1" t="str">
        <f t="shared" si="24"/>
        <v>NGR lake sediment grab sample</v>
      </c>
      <c r="K172" s="1" t="str">
        <f t="shared" si="25"/>
        <v>&lt;177 micron (NGR)</v>
      </c>
      <c r="L172">
        <v>17</v>
      </c>
      <c r="M172" t="s">
        <v>35</v>
      </c>
      <c r="N172">
        <v>15</v>
      </c>
      <c r="O172">
        <v>1</v>
      </c>
    </row>
    <row r="173" spans="1:15" hidden="1" x14ac:dyDescent="0.3">
      <c r="A173" t="s">
        <v>704</v>
      </c>
      <c r="B173" t="s">
        <v>705</v>
      </c>
      <c r="C173" s="1" t="str">
        <f t="shared" si="22"/>
        <v>21:0751</v>
      </c>
      <c r="D173" s="1" t="str">
        <f t="shared" si="23"/>
        <v>21:0218</v>
      </c>
      <c r="E173" t="s">
        <v>706</v>
      </c>
      <c r="F173" t="s">
        <v>707</v>
      </c>
      <c r="H173">
        <v>48.788262799999998</v>
      </c>
      <c r="I173">
        <v>-90.917980499999999</v>
      </c>
      <c r="J173" s="1" t="str">
        <f t="shared" si="24"/>
        <v>NGR lake sediment grab sample</v>
      </c>
      <c r="K173" s="1" t="str">
        <f t="shared" si="25"/>
        <v>&lt;177 micron (NGR)</v>
      </c>
      <c r="L173">
        <v>17</v>
      </c>
      <c r="M173" t="s">
        <v>40</v>
      </c>
      <c r="N173">
        <v>16</v>
      </c>
      <c r="O173">
        <v>1</v>
      </c>
    </row>
    <row r="174" spans="1:15" hidden="1" x14ac:dyDescent="0.3">
      <c r="A174" t="s">
        <v>708</v>
      </c>
      <c r="B174" t="s">
        <v>709</v>
      </c>
      <c r="C174" s="1" t="str">
        <f t="shared" si="22"/>
        <v>21:0751</v>
      </c>
      <c r="D174" s="1" t="str">
        <f t="shared" si="23"/>
        <v>21:0218</v>
      </c>
      <c r="E174" t="s">
        <v>710</v>
      </c>
      <c r="F174" t="s">
        <v>711</v>
      </c>
      <c r="H174">
        <v>48.771105200000001</v>
      </c>
      <c r="I174">
        <v>-90.896109899999999</v>
      </c>
      <c r="J174" s="1" t="str">
        <f t="shared" si="24"/>
        <v>NGR lake sediment grab sample</v>
      </c>
      <c r="K174" s="1" t="str">
        <f t="shared" si="25"/>
        <v>&lt;177 micron (NGR)</v>
      </c>
      <c r="L174">
        <v>18</v>
      </c>
      <c r="M174" t="s">
        <v>20</v>
      </c>
      <c r="N174">
        <v>17</v>
      </c>
      <c r="O174">
        <v>1</v>
      </c>
    </row>
    <row r="175" spans="1:15" hidden="1" x14ac:dyDescent="0.3">
      <c r="A175" t="s">
        <v>712</v>
      </c>
      <c r="B175" t="s">
        <v>713</v>
      </c>
      <c r="C175" s="1" t="str">
        <f t="shared" si="22"/>
        <v>21:0751</v>
      </c>
      <c r="D175" s="1" t="str">
        <f t="shared" si="23"/>
        <v>21:0218</v>
      </c>
      <c r="E175" t="s">
        <v>714</v>
      </c>
      <c r="F175" t="s">
        <v>715</v>
      </c>
      <c r="H175">
        <v>48.768553300000001</v>
      </c>
      <c r="I175">
        <v>-90.915093999999996</v>
      </c>
      <c r="J175" s="1" t="str">
        <f t="shared" si="24"/>
        <v>NGR lake sediment grab sample</v>
      </c>
      <c r="K175" s="1" t="str">
        <f t="shared" si="25"/>
        <v>&lt;177 micron (NGR)</v>
      </c>
      <c r="L175">
        <v>18</v>
      </c>
      <c r="M175" t="s">
        <v>50</v>
      </c>
      <c r="N175">
        <v>18</v>
      </c>
      <c r="O175">
        <v>1</v>
      </c>
    </row>
    <row r="176" spans="1:15" hidden="1" x14ac:dyDescent="0.3">
      <c r="A176" t="s">
        <v>716</v>
      </c>
      <c r="B176" t="s">
        <v>717</v>
      </c>
      <c r="C176" s="1" t="str">
        <f t="shared" si="22"/>
        <v>21:0751</v>
      </c>
      <c r="D176" s="1" t="str">
        <f t="shared" si="23"/>
        <v>21:0218</v>
      </c>
      <c r="E176" t="s">
        <v>714</v>
      </c>
      <c r="F176" t="s">
        <v>718</v>
      </c>
      <c r="H176">
        <v>48.768553300000001</v>
      </c>
      <c r="I176">
        <v>-90.915093999999996</v>
      </c>
      <c r="J176" s="1" t="str">
        <f t="shared" si="24"/>
        <v>NGR lake sediment grab sample</v>
      </c>
      <c r="K176" s="1" t="str">
        <f t="shared" si="25"/>
        <v>&lt;177 micron (NGR)</v>
      </c>
      <c r="L176">
        <v>18</v>
      </c>
      <c r="M176" t="s">
        <v>54</v>
      </c>
      <c r="N176">
        <v>19</v>
      </c>
      <c r="O176">
        <v>1</v>
      </c>
    </row>
    <row r="177" spans="1:16" hidden="1" x14ac:dyDescent="0.3">
      <c r="A177" t="s">
        <v>719</v>
      </c>
      <c r="B177" t="s">
        <v>720</v>
      </c>
      <c r="C177" s="1" t="str">
        <f t="shared" si="22"/>
        <v>21:0751</v>
      </c>
      <c r="D177" s="1" t="str">
        <f t="shared" si="23"/>
        <v>21:0218</v>
      </c>
      <c r="E177" t="s">
        <v>721</v>
      </c>
      <c r="F177" t="s">
        <v>722</v>
      </c>
      <c r="H177">
        <v>48.775057099999998</v>
      </c>
      <c r="I177">
        <v>-90.918581200000006</v>
      </c>
      <c r="J177" s="1" t="str">
        <f t="shared" si="24"/>
        <v>NGR lake sediment grab sample</v>
      </c>
      <c r="K177" s="1" t="str">
        <f t="shared" si="25"/>
        <v>&lt;177 micron (NGR)</v>
      </c>
      <c r="L177">
        <v>18</v>
      </c>
      <c r="M177" t="s">
        <v>25</v>
      </c>
      <c r="N177">
        <v>20</v>
      </c>
      <c r="O177">
        <v>1</v>
      </c>
    </row>
    <row r="178" spans="1:16" hidden="1" x14ac:dyDescent="0.3">
      <c r="A178" t="s">
        <v>723</v>
      </c>
      <c r="B178" t="s">
        <v>724</v>
      </c>
      <c r="C178" s="1" t="str">
        <f t="shared" si="22"/>
        <v>21:0751</v>
      </c>
      <c r="D178" s="1" t="str">
        <f t="shared" si="23"/>
        <v>21:0218</v>
      </c>
      <c r="E178" t="s">
        <v>725</v>
      </c>
      <c r="F178" t="s">
        <v>726</v>
      </c>
      <c r="H178">
        <v>48.770484500000002</v>
      </c>
      <c r="I178">
        <v>-90.952656000000005</v>
      </c>
      <c r="J178" s="1" t="str">
        <f t="shared" si="24"/>
        <v>NGR lake sediment grab sample</v>
      </c>
      <c r="K178" s="1" t="str">
        <f t="shared" si="25"/>
        <v>&lt;177 micron (NGR)</v>
      </c>
      <c r="L178">
        <v>18</v>
      </c>
      <c r="M178" t="s">
        <v>30</v>
      </c>
      <c r="N178">
        <v>21</v>
      </c>
      <c r="O178">
        <v>9</v>
      </c>
    </row>
    <row r="179" spans="1:16" hidden="1" x14ac:dyDescent="0.3">
      <c r="A179" t="s">
        <v>727</v>
      </c>
      <c r="B179" t="s">
        <v>728</v>
      </c>
      <c r="C179" s="1" t="str">
        <f t="shared" si="22"/>
        <v>21:0751</v>
      </c>
      <c r="D179" s="1" t="str">
        <f t="shared" si="23"/>
        <v>21:0218</v>
      </c>
      <c r="E179" t="s">
        <v>729</v>
      </c>
      <c r="F179" t="s">
        <v>730</v>
      </c>
      <c r="H179">
        <v>48.7630719</v>
      </c>
      <c r="I179">
        <v>-91.013300000000001</v>
      </c>
      <c r="J179" s="1" t="str">
        <f t="shared" si="24"/>
        <v>NGR lake sediment grab sample</v>
      </c>
      <c r="K179" s="1" t="str">
        <f t="shared" si="25"/>
        <v>&lt;177 micron (NGR)</v>
      </c>
      <c r="L179">
        <v>18</v>
      </c>
      <c r="M179" t="s">
        <v>35</v>
      </c>
      <c r="N179">
        <v>22</v>
      </c>
      <c r="O179">
        <v>1</v>
      </c>
    </row>
    <row r="180" spans="1:16" hidden="1" x14ac:dyDescent="0.3">
      <c r="A180" t="s">
        <v>731</v>
      </c>
      <c r="B180" t="s">
        <v>732</v>
      </c>
      <c r="C180" s="1" t="str">
        <f t="shared" si="22"/>
        <v>21:0751</v>
      </c>
      <c r="D180" s="1" t="str">
        <f t="shared" si="23"/>
        <v>21:0218</v>
      </c>
      <c r="E180" t="s">
        <v>733</v>
      </c>
      <c r="F180" t="s">
        <v>734</v>
      </c>
      <c r="H180">
        <v>48.759833700000001</v>
      </c>
      <c r="I180">
        <v>-91.0718435</v>
      </c>
      <c r="J180" s="1" t="str">
        <f t="shared" si="24"/>
        <v>NGR lake sediment grab sample</v>
      </c>
      <c r="K180" s="1" t="str">
        <f t="shared" si="25"/>
        <v>&lt;177 micron (NGR)</v>
      </c>
      <c r="L180">
        <v>18</v>
      </c>
      <c r="M180" t="s">
        <v>40</v>
      </c>
      <c r="N180">
        <v>23</v>
      </c>
      <c r="O180">
        <v>1</v>
      </c>
    </row>
    <row r="181" spans="1:16" hidden="1" x14ac:dyDescent="0.3">
      <c r="A181" t="s">
        <v>735</v>
      </c>
      <c r="B181" t="s">
        <v>736</v>
      </c>
      <c r="C181" s="1" t="str">
        <f t="shared" si="22"/>
        <v>21:0751</v>
      </c>
      <c r="D181" s="1" t="str">
        <f t="shared" si="23"/>
        <v>21:0218</v>
      </c>
      <c r="E181" t="s">
        <v>737</v>
      </c>
      <c r="F181" t="s">
        <v>738</v>
      </c>
      <c r="H181">
        <v>48.7578058</v>
      </c>
      <c r="I181">
        <v>-91.095662099999998</v>
      </c>
      <c r="J181" s="1" t="str">
        <f t="shared" si="24"/>
        <v>NGR lake sediment grab sample</v>
      </c>
      <c r="K181" s="1" t="str">
        <f t="shared" si="25"/>
        <v>&lt;177 micron (NGR)</v>
      </c>
      <c r="L181">
        <v>18</v>
      </c>
      <c r="M181" t="s">
        <v>381</v>
      </c>
      <c r="N181">
        <v>24</v>
      </c>
      <c r="O181">
        <v>1</v>
      </c>
    </row>
    <row r="182" spans="1:16" hidden="1" x14ac:dyDescent="0.3">
      <c r="A182" t="s">
        <v>739</v>
      </c>
      <c r="B182" t="s">
        <v>740</v>
      </c>
      <c r="C182" s="1" t="str">
        <f t="shared" si="22"/>
        <v>21:0751</v>
      </c>
      <c r="D182" s="1" t="str">
        <f t="shared" si="23"/>
        <v>21:0218</v>
      </c>
      <c r="E182" t="s">
        <v>737</v>
      </c>
      <c r="F182" t="s">
        <v>741</v>
      </c>
      <c r="H182">
        <v>48.7578058</v>
      </c>
      <c r="I182">
        <v>-91.095662099999998</v>
      </c>
      <c r="J182" s="1" t="str">
        <f t="shared" si="24"/>
        <v>NGR lake sediment grab sample</v>
      </c>
      <c r="K182" s="1" t="str">
        <f t="shared" si="25"/>
        <v>&lt;177 micron (NGR)</v>
      </c>
      <c r="L182">
        <v>18</v>
      </c>
      <c r="M182" t="s">
        <v>385</v>
      </c>
      <c r="N182">
        <v>25</v>
      </c>
    </row>
    <row r="183" spans="1:16" hidden="1" x14ac:dyDescent="0.3">
      <c r="A183" t="s">
        <v>742</v>
      </c>
      <c r="B183" t="s">
        <v>743</v>
      </c>
      <c r="C183" s="1" t="str">
        <f t="shared" si="22"/>
        <v>21:0751</v>
      </c>
      <c r="D183" s="1" t="str">
        <f t="shared" si="23"/>
        <v>21:0218</v>
      </c>
      <c r="E183" t="s">
        <v>744</v>
      </c>
      <c r="F183" t="s">
        <v>745</v>
      </c>
      <c r="H183">
        <v>48.758911400000002</v>
      </c>
      <c r="I183">
        <v>-91.098845400000002</v>
      </c>
      <c r="J183" s="1" t="str">
        <f t="shared" si="24"/>
        <v>NGR lake sediment grab sample</v>
      </c>
      <c r="K183" s="1" t="str">
        <f t="shared" si="25"/>
        <v>&lt;177 micron (NGR)</v>
      </c>
      <c r="L183">
        <v>18</v>
      </c>
      <c r="M183" t="s">
        <v>45</v>
      </c>
      <c r="N183">
        <v>26</v>
      </c>
      <c r="O183">
        <v>1</v>
      </c>
    </row>
    <row r="184" spans="1:16" hidden="1" x14ac:dyDescent="0.3">
      <c r="A184" t="s">
        <v>746</v>
      </c>
      <c r="B184" t="s">
        <v>747</v>
      </c>
      <c r="C184" s="1" t="str">
        <f t="shared" si="22"/>
        <v>21:0751</v>
      </c>
      <c r="D184" s="1" t="str">
        <f t="shared" si="23"/>
        <v>21:0218</v>
      </c>
      <c r="E184" t="s">
        <v>748</v>
      </c>
      <c r="F184" t="s">
        <v>749</v>
      </c>
      <c r="H184">
        <v>48.755081199999999</v>
      </c>
      <c r="I184">
        <v>-91.134964299999993</v>
      </c>
      <c r="J184" s="1" t="str">
        <f t="shared" si="24"/>
        <v>NGR lake sediment grab sample</v>
      </c>
      <c r="K184" s="1" t="str">
        <f t="shared" si="25"/>
        <v>&lt;177 micron (NGR)</v>
      </c>
      <c r="L184">
        <v>19</v>
      </c>
      <c r="M184" t="s">
        <v>20</v>
      </c>
      <c r="N184">
        <v>27</v>
      </c>
      <c r="O184">
        <v>1</v>
      </c>
    </row>
    <row r="185" spans="1:16" hidden="1" x14ac:dyDescent="0.3">
      <c r="A185" t="s">
        <v>750</v>
      </c>
      <c r="B185" t="s">
        <v>751</v>
      </c>
      <c r="C185" s="1" t="str">
        <f t="shared" si="22"/>
        <v>21:0751</v>
      </c>
      <c r="D185" s="1" t="str">
        <f t="shared" si="23"/>
        <v>21:0218</v>
      </c>
      <c r="E185" t="s">
        <v>752</v>
      </c>
      <c r="F185" t="s">
        <v>753</v>
      </c>
      <c r="H185">
        <v>48.748513799999998</v>
      </c>
      <c r="I185">
        <v>-91.155722900000001</v>
      </c>
      <c r="J185" s="1" t="str">
        <f t="shared" si="24"/>
        <v>NGR lake sediment grab sample</v>
      </c>
      <c r="K185" s="1" t="str">
        <f t="shared" si="25"/>
        <v>&lt;177 micron (NGR)</v>
      </c>
      <c r="L185">
        <v>19</v>
      </c>
      <c r="M185" t="s">
        <v>25</v>
      </c>
      <c r="N185">
        <v>28</v>
      </c>
      <c r="O185">
        <v>1</v>
      </c>
    </row>
    <row r="186" spans="1:16" hidden="1" x14ac:dyDescent="0.3">
      <c r="A186" t="s">
        <v>754</v>
      </c>
      <c r="B186" t="s">
        <v>755</v>
      </c>
      <c r="C186" s="1" t="str">
        <f t="shared" si="22"/>
        <v>21:0751</v>
      </c>
      <c r="D186" s="1" t="str">
        <f t="shared" si="23"/>
        <v>21:0218</v>
      </c>
      <c r="E186" t="s">
        <v>756</v>
      </c>
      <c r="F186" t="s">
        <v>757</v>
      </c>
      <c r="H186">
        <v>48.734428299999998</v>
      </c>
      <c r="I186">
        <v>-90.964357000000007</v>
      </c>
      <c r="J186" s="1" t="str">
        <f t="shared" si="24"/>
        <v>NGR lake sediment grab sample</v>
      </c>
      <c r="K186" s="1" t="str">
        <f t="shared" si="25"/>
        <v>&lt;177 micron (NGR)</v>
      </c>
      <c r="L186">
        <v>20</v>
      </c>
      <c r="M186" t="s">
        <v>20</v>
      </c>
      <c r="N186">
        <v>29</v>
      </c>
      <c r="O186">
        <v>1</v>
      </c>
    </row>
    <row r="187" spans="1:16" hidden="1" x14ac:dyDescent="0.3">
      <c r="A187" t="s">
        <v>758</v>
      </c>
      <c r="B187" t="s">
        <v>759</v>
      </c>
      <c r="C187" s="1" t="str">
        <f t="shared" si="22"/>
        <v>21:0751</v>
      </c>
      <c r="D187" s="1" t="str">
        <f t="shared" si="23"/>
        <v>21:0218</v>
      </c>
      <c r="E187" t="s">
        <v>760</v>
      </c>
      <c r="F187" t="s">
        <v>761</v>
      </c>
      <c r="H187">
        <v>48.746949299999997</v>
      </c>
      <c r="I187">
        <v>-90.912505600000003</v>
      </c>
      <c r="J187" s="1" t="str">
        <f t="shared" si="24"/>
        <v>NGR lake sediment grab sample</v>
      </c>
      <c r="K187" s="1" t="str">
        <f t="shared" si="25"/>
        <v>&lt;177 micron (NGR)</v>
      </c>
      <c r="L187">
        <v>20</v>
      </c>
      <c r="M187" t="s">
        <v>25</v>
      </c>
      <c r="N187">
        <v>30</v>
      </c>
      <c r="O187">
        <v>1</v>
      </c>
    </row>
    <row r="188" spans="1:16" hidden="1" x14ac:dyDescent="0.3">
      <c r="A188" t="s">
        <v>762</v>
      </c>
      <c r="B188" t="s">
        <v>763</v>
      </c>
      <c r="C188" s="1" t="str">
        <f t="shared" si="22"/>
        <v>21:0751</v>
      </c>
      <c r="D188" s="1" t="str">
        <f t="shared" si="23"/>
        <v>21:0218</v>
      </c>
      <c r="E188" t="s">
        <v>764</v>
      </c>
      <c r="F188" t="s">
        <v>765</v>
      </c>
      <c r="H188">
        <v>48.759121</v>
      </c>
      <c r="I188">
        <v>-90.898543000000004</v>
      </c>
      <c r="J188" s="1" t="str">
        <f t="shared" si="24"/>
        <v>NGR lake sediment grab sample</v>
      </c>
      <c r="K188" s="1" t="str">
        <f t="shared" si="25"/>
        <v>&lt;177 micron (NGR)</v>
      </c>
      <c r="L188">
        <v>20</v>
      </c>
      <c r="M188" t="s">
        <v>30</v>
      </c>
      <c r="N188">
        <v>31</v>
      </c>
      <c r="O188">
        <v>1</v>
      </c>
    </row>
    <row r="189" spans="1:16" hidden="1" x14ac:dyDescent="0.3">
      <c r="A189" t="s">
        <v>766</v>
      </c>
      <c r="B189" t="s">
        <v>767</v>
      </c>
      <c r="C189" s="1" t="str">
        <f t="shared" si="22"/>
        <v>21:0751</v>
      </c>
      <c r="D189" s="1" t="str">
        <f t="shared" si="23"/>
        <v>21:0218</v>
      </c>
      <c r="E189" t="s">
        <v>768</v>
      </c>
      <c r="F189" t="s">
        <v>769</v>
      </c>
      <c r="H189">
        <v>48.738722500000002</v>
      </c>
      <c r="I189">
        <v>-90.875032300000001</v>
      </c>
      <c r="J189" s="1" t="str">
        <f t="shared" si="24"/>
        <v>NGR lake sediment grab sample</v>
      </c>
      <c r="K189" s="1" t="str">
        <f t="shared" si="25"/>
        <v>&lt;177 micron (NGR)</v>
      </c>
      <c r="L189">
        <v>20</v>
      </c>
      <c r="M189" t="s">
        <v>35</v>
      </c>
      <c r="N189">
        <v>32</v>
      </c>
      <c r="O189">
        <v>1</v>
      </c>
    </row>
    <row r="190" spans="1:16" hidden="1" x14ac:dyDescent="0.3">
      <c r="A190" t="s">
        <v>770</v>
      </c>
      <c r="B190" t="s">
        <v>771</v>
      </c>
      <c r="C190" s="1" t="str">
        <f t="shared" si="22"/>
        <v>21:0751</v>
      </c>
      <c r="D190" s="1" t="str">
        <f t="shared" si="23"/>
        <v>21:0218</v>
      </c>
      <c r="E190" t="s">
        <v>772</v>
      </c>
      <c r="F190" t="s">
        <v>773</v>
      </c>
      <c r="H190">
        <v>48.753156400000002</v>
      </c>
      <c r="I190">
        <v>-90.866736000000003</v>
      </c>
      <c r="J190" s="1" t="str">
        <f t="shared" si="24"/>
        <v>NGR lake sediment grab sample</v>
      </c>
      <c r="K190" s="1" t="str">
        <f t="shared" si="25"/>
        <v>&lt;177 micron (NGR)</v>
      </c>
      <c r="L190">
        <v>20</v>
      </c>
      <c r="M190" t="s">
        <v>50</v>
      </c>
      <c r="N190">
        <v>33</v>
      </c>
    </row>
    <row r="191" spans="1:16" hidden="1" x14ac:dyDescent="0.3">
      <c r="A191" t="s">
        <v>774</v>
      </c>
      <c r="B191" t="s">
        <v>775</v>
      </c>
      <c r="C191" s="1" t="str">
        <f t="shared" si="22"/>
        <v>21:0751</v>
      </c>
      <c r="D191" s="1" t="str">
        <f t="shared" si="23"/>
        <v>21:0218</v>
      </c>
      <c r="E191" t="s">
        <v>772</v>
      </c>
      <c r="F191" t="s">
        <v>776</v>
      </c>
      <c r="H191">
        <v>48.753156400000002</v>
      </c>
      <c r="I191">
        <v>-90.866736000000003</v>
      </c>
      <c r="J191" s="1" t="str">
        <f t="shared" si="24"/>
        <v>NGR lake sediment grab sample</v>
      </c>
      <c r="K191" s="1" t="str">
        <f t="shared" si="25"/>
        <v>&lt;177 micron (NGR)</v>
      </c>
      <c r="L191">
        <v>20</v>
      </c>
      <c r="M191" t="s">
        <v>54</v>
      </c>
      <c r="N191">
        <v>34</v>
      </c>
      <c r="O191">
        <v>1</v>
      </c>
    </row>
    <row r="192" spans="1:16" hidden="1" x14ac:dyDescent="0.3">
      <c r="A192" t="s">
        <v>777</v>
      </c>
      <c r="B192" t="s">
        <v>778</v>
      </c>
      <c r="C192" s="1" t="str">
        <f t="shared" ref="C192:C223" si="26">HYPERLINK("http://geochem.nrcan.gc.ca/cdogs/content/bdl/bdl210761_e.htm", "21:0761")</f>
        <v>21:0761</v>
      </c>
      <c r="D192" s="1" t="str">
        <f>HYPERLINK("http://geochem.nrcan.gc.ca/cdogs/content/svy/svy_e.htm", "")</f>
        <v/>
      </c>
      <c r="G192" s="1" t="str">
        <f>HYPERLINK("http://geochem.nrcan.gc.ca/cdogs/content/cr_/cr_00079_e.htm", "79")</f>
        <v>79</v>
      </c>
      <c r="J192" t="s">
        <v>779</v>
      </c>
      <c r="K192" t="s">
        <v>780</v>
      </c>
      <c r="L192">
        <v>1</v>
      </c>
      <c r="M192" t="s">
        <v>781</v>
      </c>
      <c r="N192">
        <v>1</v>
      </c>
      <c r="O192">
        <v>11</v>
      </c>
      <c r="P192">
        <v>14.03</v>
      </c>
    </row>
    <row r="193" spans="1:16" hidden="1" x14ac:dyDescent="0.3">
      <c r="A193" t="s">
        <v>782</v>
      </c>
      <c r="B193" t="s">
        <v>783</v>
      </c>
      <c r="C193" s="1" t="str">
        <f t="shared" si="26"/>
        <v>21:0761</v>
      </c>
      <c r="D193" s="1" t="str">
        <f>HYPERLINK("http://geochem.nrcan.gc.ca/cdogs/content/svy/svy_e.htm", "")</f>
        <v/>
      </c>
      <c r="G193" s="1" t="str">
        <f>HYPERLINK("http://geochem.nrcan.gc.ca/cdogs/content/cr_/cr_00078_e.htm", "78")</f>
        <v>78</v>
      </c>
      <c r="J193" t="s">
        <v>779</v>
      </c>
      <c r="K193" t="s">
        <v>780</v>
      </c>
      <c r="L193">
        <v>2</v>
      </c>
      <c r="M193" t="s">
        <v>781</v>
      </c>
      <c r="N193">
        <v>2</v>
      </c>
      <c r="O193">
        <v>4</v>
      </c>
      <c r="P193">
        <v>25.93</v>
      </c>
    </row>
    <row r="194" spans="1:16" hidden="1" x14ac:dyDescent="0.3">
      <c r="A194" t="s">
        <v>784</v>
      </c>
      <c r="B194" t="s">
        <v>785</v>
      </c>
      <c r="C194" s="1" t="str">
        <f t="shared" si="26"/>
        <v>21:0761</v>
      </c>
      <c r="D194" s="1" t="str">
        <f t="shared" ref="D194:D199" si="27">HYPERLINK("http://geochem.nrcan.gc.ca/cdogs/content/svy/svy210219_e.htm", "21:0219")</f>
        <v>21:0219</v>
      </c>
      <c r="E194" t="s">
        <v>786</v>
      </c>
      <c r="F194" t="s">
        <v>787</v>
      </c>
      <c r="H194">
        <v>62.140184499999997</v>
      </c>
      <c r="I194">
        <v>-130.76429229999999</v>
      </c>
      <c r="J194" s="1" t="str">
        <f t="shared" ref="J194:J199" si="28">HYPERLINK("http://geochem.nrcan.gc.ca/cdogs/content/kwd/kwd020030_e.htm", "NGR bulk stream sediment")</f>
        <v>NGR bulk stream sediment</v>
      </c>
      <c r="K194" s="1" t="str">
        <f t="shared" ref="K194:K199" si="29">HYPERLINK("http://geochem.nrcan.gc.ca/cdogs/content/kwd/kwd080006_e.htm", "&lt;177 micron (NGR)")</f>
        <v>&lt;177 micron (NGR)</v>
      </c>
      <c r="L194">
        <v>3</v>
      </c>
      <c r="M194" t="s">
        <v>20</v>
      </c>
      <c r="N194">
        <v>3</v>
      </c>
      <c r="O194">
        <v>6</v>
      </c>
      <c r="P194">
        <v>18.600000000000001</v>
      </c>
    </row>
    <row r="195" spans="1:16" hidden="1" x14ac:dyDescent="0.3">
      <c r="A195" t="s">
        <v>788</v>
      </c>
      <c r="B195" t="s">
        <v>789</v>
      </c>
      <c r="C195" s="1" t="str">
        <f t="shared" si="26"/>
        <v>21:0761</v>
      </c>
      <c r="D195" s="1" t="str">
        <f t="shared" si="27"/>
        <v>21:0219</v>
      </c>
      <c r="E195" t="s">
        <v>790</v>
      </c>
      <c r="F195" t="s">
        <v>791</v>
      </c>
      <c r="H195">
        <v>62.097178</v>
      </c>
      <c r="I195">
        <v>-131.02104009999999</v>
      </c>
      <c r="J195" s="1" t="str">
        <f t="shared" si="28"/>
        <v>NGR bulk stream sediment</v>
      </c>
      <c r="K195" s="1" t="str">
        <f t="shared" si="29"/>
        <v>&lt;177 micron (NGR)</v>
      </c>
      <c r="L195">
        <v>4</v>
      </c>
      <c r="M195" t="s">
        <v>20</v>
      </c>
      <c r="N195">
        <v>4</v>
      </c>
      <c r="O195">
        <v>6</v>
      </c>
      <c r="P195">
        <v>26.6</v>
      </c>
    </row>
    <row r="196" spans="1:16" hidden="1" x14ac:dyDescent="0.3">
      <c r="A196" t="s">
        <v>792</v>
      </c>
      <c r="B196" t="s">
        <v>793</v>
      </c>
      <c r="C196" s="1" t="str">
        <f t="shared" si="26"/>
        <v>21:0761</v>
      </c>
      <c r="D196" s="1" t="str">
        <f t="shared" si="27"/>
        <v>21:0219</v>
      </c>
      <c r="E196" t="s">
        <v>794</v>
      </c>
      <c r="F196" t="s">
        <v>795</v>
      </c>
      <c r="H196">
        <v>62.990628299999997</v>
      </c>
      <c r="I196">
        <v>-130.77511469999999</v>
      </c>
      <c r="J196" s="1" t="str">
        <f t="shared" si="28"/>
        <v>NGR bulk stream sediment</v>
      </c>
      <c r="K196" s="1" t="str">
        <f t="shared" si="29"/>
        <v>&lt;177 micron (NGR)</v>
      </c>
      <c r="L196">
        <v>7</v>
      </c>
      <c r="M196" t="s">
        <v>50</v>
      </c>
      <c r="N196">
        <v>5</v>
      </c>
      <c r="O196">
        <v>15</v>
      </c>
      <c r="P196">
        <v>11</v>
      </c>
    </row>
    <row r="197" spans="1:16" hidden="1" x14ac:dyDescent="0.3">
      <c r="A197" t="s">
        <v>796</v>
      </c>
      <c r="B197" t="s">
        <v>797</v>
      </c>
      <c r="C197" s="1" t="str">
        <f t="shared" si="26"/>
        <v>21:0761</v>
      </c>
      <c r="D197" s="1" t="str">
        <f t="shared" si="27"/>
        <v>21:0219</v>
      </c>
      <c r="E197" t="s">
        <v>794</v>
      </c>
      <c r="F197" t="s">
        <v>798</v>
      </c>
      <c r="H197">
        <v>62.990628299999997</v>
      </c>
      <c r="I197">
        <v>-130.77511469999999</v>
      </c>
      <c r="J197" s="1" t="str">
        <f t="shared" si="28"/>
        <v>NGR bulk stream sediment</v>
      </c>
      <c r="K197" s="1" t="str">
        <f t="shared" si="29"/>
        <v>&lt;177 micron (NGR)</v>
      </c>
      <c r="L197">
        <v>7</v>
      </c>
      <c r="M197" t="s">
        <v>54</v>
      </c>
      <c r="N197">
        <v>6</v>
      </c>
      <c r="O197">
        <v>17</v>
      </c>
      <c r="P197">
        <v>12.93</v>
      </c>
    </row>
    <row r="198" spans="1:16" hidden="1" x14ac:dyDescent="0.3">
      <c r="A198" t="s">
        <v>799</v>
      </c>
      <c r="B198" t="s">
        <v>800</v>
      </c>
      <c r="C198" s="1" t="str">
        <f t="shared" si="26"/>
        <v>21:0761</v>
      </c>
      <c r="D198" s="1" t="str">
        <f t="shared" si="27"/>
        <v>21:0219</v>
      </c>
      <c r="E198" t="s">
        <v>801</v>
      </c>
      <c r="F198" t="s">
        <v>802</v>
      </c>
      <c r="H198">
        <v>62.985923100000001</v>
      </c>
      <c r="I198">
        <v>-130.86977150000001</v>
      </c>
      <c r="J198" s="1" t="str">
        <f t="shared" si="28"/>
        <v>NGR bulk stream sediment</v>
      </c>
      <c r="K198" s="1" t="str">
        <f t="shared" si="29"/>
        <v>&lt;177 micron (NGR)</v>
      </c>
      <c r="L198">
        <v>7</v>
      </c>
      <c r="M198" t="s">
        <v>20</v>
      </c>
      <c r="N198">
        <v>7</v>
      </c>
      <c r="O198">
        <v>15</v>
      </c>
      <c r="P198">
        <v>19.940000000000001</v>
      </c>
    </row>
    <row r="199" spans="1:16" hidden="1" x14ac:dyDescent="0.3">
      <c r="A199" t="s">
        <v>803</v>
      </c>
      <c r="B199" t="s">
        <v>804</v>
      </c>
      <c r="C199" s="1" t="str">
        <f t="shared" si="26"/>
        <v>21:0761</v>
      </c>
      <c r="D199" s="1" t="str">
        <f t="shared" si="27"/>
        <v>21:0219</v>
      </c>
      <c r="E199" t="s">
        <v>805</v>
      </c>
      <c r="F199" t="s">
        <v>806</v>
      </c>
      <c r="H199">
        <v>62.951205600000002</v>
      </c>
      <c r="I199">
        <v>-130.9666852</v>
      </c>
      <c r="J199" s="1" t="str">
        <f t="shared" si="28"/>
        <v>NGR bulk stream sediment</v>
      </c>
      <c r="K199" s="1" t="str">
        <f t="shared" si="29"/>
        <v>&lt;177 micron (NGR)</v>
      </c>
      <c r="L199">
        <v>7</v>
      </c>
      <c r="M199" t="s">
        <v>25</v>
      </c>
      <c r="N199">
        <v>8</v>
      </c>
      <c r="O199">
        <v>18</v>
      </c>
      <c r="P199">
        <v>21.02</v>
      </c>
    </row>
    <row r="200" spans="1:16" hidden="1" x14ac:dyDescent="0.3">
      <c r="A200" t="s">
        <v>807</v>
      </c>
      <c r="B200" t="s">
        <v>808</v>
      </c>
      <c r="C200" s="1" t="str">
        <f t="shared" si="26"/>
        <v>21:0761</v>
      </c>
      <c r="D200" s="1" t="str">
        <f>HYPERLINK("http://geochem.nrcan.gc.ca/cdogs/content/svy/svy_e.htm", "")</f>
        <v/>
      </c>
      <c r="G200" s="1" t="str">
        <f>HYPERLINK("http://geochem.nrcan.gc.ca/cdogs/content/cr_/cr_00083_e.htm", "83")</f>
        <v>83</v>
      </c>
      <c r="J200" t="s">
        <v>779</v>
      </c>
      <c r="K200" t="s">
        <v>780</v>
      </c>
      <c r="L200">
        <v>7</v>
      </c>
      <c r="M200" t="s">
        <v>781</v>
      </c>
      <c r="N200">
        <v>9</v>
      </c>
      <c r="O200">
        <v>1</v>
      </c>
      <c r="P200">
        <v>9.85</v>
      </c>
    </row>
    <row r="201" spans="1:16" hidden="1" x14ac:dyDescent="0.3">
      <c r="A201" t="s">
        <v>809</v>
      </c>
      <c r="B201" t="s">
        <v>810</v>
      </c>
      <c r="C201" s="1" t="str">
        <f t="shared" si="26"/>
        <v>21:0761</v>
      </c>
      <c r="D201" s="1" t="str">
        <f t="shared" ref="D201:D214" si="30">HYPERLINK("http://geochem.nrcan.gc.ca/cdogs/content/svy/svy210219_e.htm", "21:0219")</f>
        <v>21:0219</v>
      </c>
      <c r="E201" t="s">
        <v>811</v>
      </c>
      <c r="F201" t="s">
        <v>812</v>
      </c>
      <c r="H201">
        <v>62.946577699999999</v>
      </c>
      <c r="I201">
        <v>-130.9220205</v>
      </c>
      <c r="J201" s="1" t="str">
        <f t="shared" ref="J201:J214" si="31">HYPERLINK("http://geochem.nrcan.gc.ca/cdogs/content/kwd/kwd020030_e.htm", "NGR bulk stream sediment")</f>
        <v>NGR bulk stream sediment</v>
      </c>
      <c r="K201" s="1" t="str">
        <f t="shared" ref="K201:K214" si="32">HYPERLINK("http://geochem.nrcan.gc.ca/cdogs/content/kwd/kwd080006_e.htm", "&lt;177 micron (NGR)")</f>
        <v>&lt;177 micron (NGR)</v>
      </c>
      <c r="L201">
        <v>7</v>
      </c>
      <c r="M201" t="s">
        <v>30</v>
      </c>
      <c r="N201">
        <v>10</v>
      </c>
      <c r="O201">
        <v>16</v>
      </c>
      <c r="P201">
        <v>26.42</v>
      </c>
    </row>
    <row r="202" spans="1:16" hidden="1" x14ac:dyDescent="0.3">
      <c r="A202" t="s">
        <v>813</v>
      </c>
      <c r="B202" t="s">
        <v>814</v>
      </c>
      <c r="C202" s="1" t="str">
        <f t="shared" si="26"/>
        <v>21:0761</v>
      </c>
      <c r="D202" s="1" t="str">
        <f t="shared" si="30"/>
        <v>21:0219</v>
      </c>
      <c r="E202" t="s">
        <v>815</v>
      </c>
      <c r="F202" t="s">
        <v>816</v>
      </c>
      <c r="H202">
        <v>62.873605499999996</v>
      </c>
      <c r="I202">
        <v>-131.01721800000001</v>
      </c>
      <c r="J202" s="1" t="str">
        <f t="shared" si="31"/>
        <v>NGR bulk stream sediment</v>
      </c>
      <c r="K202" s="1" t="str">
        <f t="shared" si="32"/>
        <v>&lt;177 micron (NGR)</v>
      </c>
      <c r="L202">
        <v>8</v>
      </c>
      <c r="M202" t="s">
        <v>20</v>
      </c>
      <c r="N202">
        <v>11</v>
      </c>
      <c r="O202">
        <v>21</v>
      </c>
      <c r="P202">
        <v>30.44</v>
      </c>
    </row>
    <row r="203" spans="1:16" hidden="1" x14ac:dyDescent="0.3">
      <c r="A203" t="s">
        <v>817</v>
      </c>
      <c r="B203" t="s">
        <v>818</v>
      </c>
      <c r="C203" s="1" t="str">
        <f t="shared" si="26"/>
        <v>21:0761</v>
      </c>
      <c r="D203" s="1" t="str">
        <f t="shared" si="30"/>
        <v>21:0219</v>
      </c>
      <c r="E203" t="s">
        <v>819</v>
      </c>
      <c r="F203" t="s">
        <v>820</v>
      </c>
      <c r="H203">
        <v>62.890318399999998</v>
      </c>
      <c r="I203">
        <v>-131.00443580000001</v>
      </c>
      <c r="J203" s="1" t="str">
        <f t="shared" si="31"/>
        <v>NGR bulk stream sediment</v>
      </c>
      <c r="K203" s="1" t="str">
        <f t="shared" si="32"/>
        <v>&lt;177 micron (NGR)</v>
      </c>
      <c r="L203">
        <v>8</v>
      </c>
      <c r="M203" t="s">
        <v>25</v>
      </c>
      <c r="N203">
        <v>12</v>
      </c>
      <c r="O203">
        <v>11</v>
      </c>
      <c r="P203">
        <v>28.19</v>
      </c>
    </row>
    <row r="204" spans="1:16" hidden="1" x14ac:dyDescent="0.3">
      <c r="A204" t="s">
        <v>821</v>
      </c>
      <c r="B204" t="s">
        <v>822</v>
      </c>
      <c r="C204" s="1" t="str">
        <f t="shared" si="26"/>
        <v>21:0761</v>
      </c>
      <c r="D204" s="1" t="str">
        <f t="shared" si="30"/>
        <v>21:0219</v>
      </c>
      <c r="E204" t="s">
        <v>823</v>
      </c>
      <c r="F204" t="s">
        <v>824</v>
      </c>
      <c r="H204">
        <v>62.960601599999997</v>
      </c>
      <c r="I204">
        <v>-131.01474949999999</v>
      </c>
      <c r="J204" s="1" t="str">
        <f t="shared" si="31"/>
        <v>NGR bulk stream sediment</v>
      </c>
      <c r="K204" s="1" t="str">
        <f t="shared" si="32"/>
        <v>&lt;177 micron (NGR)</v>
      </c>
      <c r="L204">
        <v>8</v>
      </c>
      <c r="M204" t="s">
        <v>30</v>
      </c>
      <c r="N204">
        <v>13</v>
      </c>
      <c r="O204">
        <v>14</v>
      </c>
      <c r="P204">
        <v>27.35</v>
      </c>
    </row>
    <row r="205" spans="1:16" hidden="1" x14ac:dyDescent="0.3">
      <c r="A205" t="s">
        <v>825</v>
      </c>
      <c r="B205" t="s">
        <v>826</v>
      </c>
      <c r="C205" s="1" t="str">
        <f t="shared" si="26"/>
        <v>21:0761</v>
      </c>
      <c r="D205" s="1" t="str">
        <f t="shared" si="30"/>
        <v>21:0219</v>
      </c>
      <c r="E205" t="s">
        <v>827</v>
      </c>
      <c r="F205" t="s">
        <v>828</v>
      </c>
      <c r="H205">
        <v>62.965992100000001</v>
      </c>
      <c r="I205">
        <v>-131.0132662</v>
      </c>
      <c r="J205" s="1" t="str">
        <f t="shared" si="31"/>
        <v>NGR bulk stream sediment</v>
      </c>
      <c r="K205" s="1" t="str">
        <f t="shared" si="32"/>
        <v>&lt;177 micron (NGR)</v>
      </c>
      <c r="L205">
        <v>8</v>
      </c>
      <c r="M205" t="s">
        <v>35</v>
      </c>
      <c r="N205">
        <v>14</v>
      </c>
      <c r="O205">
        <v>23</v>
      </c>
      <c r="P205">
        <v>9.24</v>
      </c>
    </row>
    <row r="206" spans="1:16" hidden="1" x14ac:dyDescent="0.3">
      <c r="A206" t="s">
        <v>829</v>
      </c>
      <c r="B206" t="s">
        <v>830</v>
      </c>
      <c r="C206" s="1" t="str">
        <f t="shared" si="26"/>
        <v>21:0761</v>
      </c>
      <c r="D206" s="1" t="str">
        <f t="shared" si="30"/>
        <v>21:0219</v>
      </c>
      <c r="E206" t="s">
        <v>831</v>
      </c>
      <c r="F206" t="s">
        <v>832</v>
      </c>
      <c r="H206">
        <v>62.955438600000001</v>
      </c>
      <c r="I206">
        <v>-131.07365179999999</v>
      </c>
      <c r="J206" s="1" t="str">
        <f t="shared" si="31"/>
        <v>NGR bulk stream sediment</v>
      </c>
      <c r="K206" s="1" t="str">
        <f t="shared" si="32"/>
        <v>&lt;177 micron (NGR)</v>
      </c>
      <c r="L206">
        <v>8</v>
      </c>
      <c r="M206" t="s">
        <v>40</v>
      </c>
      <c r="N206">
        <v>15</v>
      </c>
      <c r="O206">
        <v>13</v>
      </c>
      <c r="P206">
        <v>29</v>
      </c>
    </row>
    <row r="207" spans="1:16" hidden="1" x14ac:dyDescent="0.3">
      <c r="A207" t="s">
        <v>833</v>
      </c>
      <c r="B207" t="s">
        <v>834</v>
      </c>
      <c r="C207" s="1" t="str">
        <f t="shared" si="26"/>
        <v>21:0761</v>
      </c>
      <c r="D207" s="1" t="str">
        <f t="shared" si="30"/>
        <v>21:0219</v>
      </c>
      <c r="E207" t="s">
        <v>835</v>
      </c>
      <c r="F207" t="s">
        <v>836</v>
      </c>
      <c r="H207">
        <v>62.934328200000003</v>
      </c>
      <c r="I207">
        <v>-131.12319590000001</v>
      </c>
      <c r="J207" s="1" t="str">
        <f t="shared" si="31"/>
        <v>NGR bulk stream sediment</v>
      </c>
      <c r="K207" s="1" t="str">
        <f t="shared" si="32"/>
        <v>&lt;177 micron (NGR)</v>
      </c>
      <c r="L207">
        <v>8</v>
      </c>
      <c r="M207" t="s">
        <v>45</v>
      </c>
      <c r="N207">
        <v>16</v>
      </c>
      <c r="O207">
        <v>17</v>
      </c>
      <c r="P207">
        <v>19.510000000000002</v>
      </c>
    </row>
    <row r="208" spans="1:16" hidden="1" x14ac:dyDescent="0.3">
      <c r="A208" t="s">
        <v>837</v>
      </c>
      <c r="B208" t="s">
        <v>838</v>
      </c>
      <c r="C208" s="1" t="str">
        <f t="shared" si="26"/>
        <v>21:0761</v>
      </c>
      <c r="D208" s="1" t="str">
        <f t="shared" si="30"/>
        <v>21:0219</v>
      </c>
      <c r="E208" t="s">
        <v>839</v>
      </c>
      <c r="F208" t="s">
        <v>840</v>
      </c>
      <c r="H208">
        <v>62.928370200000003</v>
      </c>
      <c r="I208">
        <v>-131.1430968</v>
      </c>
      <c r="J208" s="1" t="str">
        <f t="shared" si="31"/>
        <v>NGR bulk stream sediment</v>
      </c>
      <c r="K208" s="1" t="str">
        <f t="shared" si="32"/>
        <v>&lt;177 micron (NGR)</v>
      </c>
      <c r="L208">
        <v>8</v>
      </c>
      <c r="M208" t="s">
        <v>59</v>
      </c>
      <c r="N208">
        <v>17</v>
      </c>
      <c r="O208">
        <v>23</v>
      </c>
      <c r="P208">
        <v>28.46</v>
      </c>
    </row>
    <row r="209" spans="1:16" hidden="1" x14ac:dyDescent="0.3">
      <c r="A209" t="s">
        <v>841</v>
      </c>
      <c r="B209" t="s">
        <v>842</v>
      </c>
      <c r="C209" s="1" t="str">
        <f t="shared" si="26"/>
        <v>21:0761</v>
      </c>
      <c r="D209" s="1" t="str">
        <f t="shared" si="30"/>
        <v>21:0219</v>
      </c>
      <c r="E209" t="s">
        <v>843</v>
      </c>
      <c r="F209" t="s">
        <v>844</v>
      </c>
      <c r="H209">
        <v>62.914321100000002</v>
      </c>
      <c r="I209">
        <v>-131.07200449999999</v>
      </c>
      <c r="J209" s="1" t="str">
        <f t="shared" si="31"/>
        <v>NGR bulk stream sediment</v>
      </c>
      <c r="K209" s="1" t="str">
        <f t="shared" si="32"/>
        <v>&lt;177 micron (NGR)</v>
      </c>
      <c r="L209">
        <v>8</v>
      </c>
      <c r="M209" t="s">
        <v>64</v>
      </c>
      <c r="N209">
        <v>18</v>
      </c>
      <c r="O209">
        <v>12</v>
      </c>
      <c r="P209">
        <v>21.87</v>
      </c>
    </row>
    <row r="210" spans="1:16" hidden="1" x14ac:dyDescent="0.3">
      <c r="A210" t="s">
        <v>845</v>
      </c>
      <c r="B210" t="s">
        <v>846</v>
      </c>
      <c r="C210" s="1" t="str">
        <f t="shared" si="26"/>
        <v>21:0761</v>
      </c>
      <c r="D210" s="1" t="str">
        <f t="shared" si="30"/>
        <v>21:0219</v>
      </c>
      <c r="E210" t="s">
        <v>847</v>
      </c>
      <c r="F210" t="s">
        <v>848</v>
      </c>
      <c r="H210">
        <v>62.896155800000003</v>
      </c>
      <c r="I210">
        <v>-131.15288699999999</v>
      </c>
      <c r="J210" s="1" t="str">
        <f t="shared" si="31"/>
        <v>NGR bulk stream sediment</v>
      </c>
      <c r="K210" s="1" t="str">
        <f t="shared" si="32"/>
        <v>&lt;177 micron (NGR)</v>
      </c>
      <c r="L210">
        <v>8</v>
      </c>
      <c r="M210" t="s">
        <v>69</v>
      </c>
      <c r="N210">
        <v>19</v>
      </c>
      <c r="O210">
        <v>13</v>
      </c>
      <c r="P210">
        <v>28.03</v>
      </c>
    </row>
    <row r="211" spans="1:16" hidden="1" x14ac:dyDescent="0.3">
      <c r="A211" t="s">
        <v>849</v>
      </c>
      <c r="B211" t="s">
        <v>850</v>
      </c>
      <c r="C211" s="1" t="str">
        <f t="shared" si="26"/>
        <v>21:0761</v>
      </c>
      <c r="D211" s="1" t="str">
        <f t="shared" si="30"/>
        <v>21:0219</v>
      </c>
      <c r="E211" t="s">
        <v>851</v>
      </c>
      <c r="F211" t="s">
        <v>852</v>
      </c>
      <c r="H211">
        <v>62.882177900000002</v>
      </c>
      <c r="I211">
        <v>-131.10335359999999</v>
      </c>
      <c r="J211" s="1" t="str">
        <f t="shared" si="31"/>
        <v>NGR bulk stream sediment</v>
      </c>
      <c r="K211" s="1" t="str">
        <f t="shared" si="32"/>
        <v>&lt;177 micron (NGR)</v>
      </c>
      <c r="L211">
        <v>8</v>
      </c>
      <c r="M211" t="s">
        <v>295</v>
      </c>
      <c r="N211">
        <v>20</v>
      </c>
      <c r="O211">
        <v>14</v>
      </c>
      <c r="P211">
        <v>23.09</v>
      </c>
    </row>
    <row r="212" spans="1:16" hidden="1" x14ac:dyDescent="0.3">
      <c r="A212" t="s">
        <v>853</v>
      </c>
      <c r="B212" t="s">
        <v>854</v>
      </c>
      <c r="C212" s="1" t="str">
        <f t="shared" si="26"/>
        <v>21:0761</v>
      </c>
      <c r="D212" s="1" t="str">
        <f t="shared" si="30"/>
        <v>21:0219</v>
      </c>
      <c r="E212" t="s">
        <v>855</v>
      </c>
      <c r="F212" t="s">
        <v>856</v>
      </c>
      <c r="H212">
        <v>62.846592999999999</v>
      </c>
      <c r="I212">
        <v>-131.1402794</v>
      </c>
      <c r="J212" s="1" t="str">
        <f t="shared" si="31"/>
        <v>NGR bulk stream sediment</v>
      </c>
      <c r="K212" s="1" t="str">
        <f t="shared" si="32"/>
        <v>&lt;177 micron (NGR)</v>
      </c>
      <c r="L212">
        <v>9</v>
      </c>
      <c r="M212" t="s">
        <v>857</v>
      </c>
      <c r="N212">
        <v>21</v>
      </c>
      <c r="O212">
        <v>12</v>
      </c>
      <c r="P212">
        <v>13.71</v>
      </c>
    </row>
    <row r="213" spans="1:16" hidden="1" x14ac:dyDescent="0.3">
      <c r="A213" t="s">
        <v>858</v>
      </c>
      <c r="B213" t="s">
        <v>859</v>
      </c>
      <c r="C213" s="1" t="str">
        <f t="shared" si="26"/>
        <v>21:0761</v>
      </c>
      <c r="D213" s="1" t="str">
        <f t="shared" si="30"/>
        <v>21:0219</v>
      </c>
      <c r="E213" t="s">
        <v>855</v>
      </c>
      <c r="F213" t="s">
        <v>860</v>
      </c>
      <c r="H213">
        <v>62.846592999999999</v>
      </c>
      <c r="I213">
        <v>-131.1402794</v>
      </c>
      <c r="J213" s="1" t="str">
        <f t="shared" si="31"/>
        <v>NGR bulk stream sediment</v>
      </c>
      <c r="K213" s="1" t="str">
        <f t="shared" si="32"/>
        <v>&lt;177 micron (NGR)</v>
      </c>
      <c r="L213">
        <v>9</v>
      </c>
      <c r="M213" t="s">
        <v>861</v>
      </c>
      <c r="N213">
        <v>22</v>
      </c>
      <c r="O213">
        <v>8</v>
      </c>
      <c r="P213">
        <v>13.66</v>
      </c>
    </row>
    <row r="214" spans="1:16" hidden="1" x14ac:dyDescent="0.3">
      <c r="A214" t="s">
        <v>862</v>
      </c>
      <c r="B214" t="s">
        <v>863</v>
      </c>
      <c r="C214" s="1" t="str">
        <f t="shared" si="26"/>
        <v>21:0761</v>
      </c>
      <c r="D214" s="1" t="str">
        <f t="shared" si="30"/>
        <v>21:0219</v>
      </c>
      <c r="E214" t="s">
        <v>855</v>
      </c>
      <c r="F214" t="s">
        <v>864</v>
      </c>
      <c r="H214">
        <v>62.846592999999999</v>
      </c>
      <c r="I214">
        <v>-131.1402794</v>
      </c>
      <c r="J214" s="1" t="str">
        <f t="shared" si="31"/>
        <v>NGR bulk stream sediment</v>
      </c>
      <c r="K214" s="1" t="str">
        <f t="shared" si="32"/>
        <v>&lt;177 micron (NGR)</v>
      </c>
      <c r="L214">
        <v>9</v>
      </c>
      <c r="M214" t="s">
        <v>865</v>
      </c>
      <c r="N214">
        <v>23</v>
      </c>
      <c r="O214">
        <v>9</v>
      </c>
      <c r="P214">
        <v>12.3</v>
      </c>
    </row>
    <row r="215" spans="1:16" hidden="1" x14ac:dyDescent="0.3">
      <c r="A215" t="s">
        <v>866</v>
      </c>
      <c r="B215" t="s">
        <v>867</v>
      </c>
      <c r="C215" s="1" t="str">
        <f t="shared" si="26"/>
        <v>21:0761</v>
      </c>
      <c r="D215" s="1" t="str">
        <f>HYPERLINK("http://geochem.nrcan.gc.ca/cdogs/content/svy/svy_e.htm", "")</f>
        <v/>
      </c>
      <c r="G215" s="1" t="str">
        <f>HYPERLINK("http://geochem.nrcan.gc.ca/cdogs/content/cr_/cr_00078_e.htm", "78")</f>
        <v>78</v>
      </c>
      <c r="J215" t="s">
        <v>779</v>
      </c>
      <c r="K215" t="s">
        <v>780</v>
      </c>
      <c r="L215">
        <v>9</v>
      </c>
      <c r="M215" t="s">
        <v>781</v>
      </c>
      <c r="N215">
        <v>24</v>
      </c>
      <c r="O215">
        <v>1</v>
      </c>
      <c r="P215">
        <v>14.26</v>
      </c>
    </row>
    <row r="216" spans="1:16" hidden="1" x14ac:dyDescent="0.3">
      <c r="A216" t="s">
        <v>868</v>
      </c>
      <c r="B216" t="s">
        <v>869</v>
      </c>
      <c r="C216" s="1" t="str">
        <f t="shared" si="26"/>
        <v>21:0761</v>
      </c>
      <c r="D216" s="1" t="str">
        <f>HYPERLINK("http://geochem.nrcan.gc.ca/cdogs/content/svy/svy210219_e.htm", "21:0219")</f>
        <v>21:0219</v>
      </c>
      <c r="E216" t="s">
        <v>870</v>
      </c>
      <c r="F216" t="s">
        <v>871</v>
      </c>
      <c r="H216">
        <v>62.199848899999999</v>
      </c>
      <c r="I216">
        <v>-130.80748850000001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9</v>
      </c>
      <c r="M216" t="s">
        <v>20</v>
      </c>
      <c r="N216">
        <v>25</v>
      </c>
      <c r="O216">
        <v>5</v>
      </c>
      <c r="P216">
        <v>17.75</v>
      </c>
    </row>
    <row r="217" spans="1:16" hidden="1" x14ac:dyDescent="0.3">
      <c r="A217" t="s">
        <v>872</v>
      </c>
      <c r="B217" t="s">
        <v>873</v>
      </c>
      <c r="C217" s="1" t="str">
        <f t="shared" si="26"/>
        <v>21:0761</v>
      </c>
      <c r="D217" s="1" t="str">
        <f>HYPERLINK("http://geochem.nrcan.gc.ca/cdogs/content/svy/svy_e.htm", "")</f>
        <v/>
      </c>
      <c r="G217" s="1" t="str">
        <f>HYPERLINK("http://geochem.nrcan.gc.ca/cdogs/content/cr_/cr_00078_e.htm", "78")</f>
        <v>78</v>
      </c>
      <c r="J217" t="s">
        <v>779</v>
      </c>
      <c r="K217" t="s">
        <v>780</v>
      </c>
      <c r="L217">
        <v>10</v>
      </c>
      <c r="M217" t="s">
        <v>781</v>
      </c>
      <c r="N217">
        <v>26</v>
      </c>
      <c r="O217">
        <v>8</v>
      </c>
      <c r="P217">
        <v>19.59</v>
      </c>
    </row>
    <row r="218" spans="1:16" hidden="1" x14ac:dyDescent="0.3">
      <c r="A218" t="s">
        <v>874</v>
      </c>
      <c r="B218" t="s">
        <v>875</v>
      </c>
      <c r="C218" s="1" t="str">
        <f t="shared" si="26"/>
        <v>21:0761</v>
      </c>
      <c r="D218" s="1" t="str">
        <f>HYPERLINK("http://geochem.nrcan.gc.ca/cdogs/content/svy/svy210219_e.htm", "21:0219")</f>
        <v>21:0219</v>
      </c>
      <c r="E218" t="s">
        <v>876</v>
      </c>
      <c r="F218" t="s">
        <v>877</v>
      </c>
      <c r="H218">
        <v>62.021669000000003</v>
      </c>
      <c r="I218">
        <v>-130.24234240000001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10</v>
      </c>
      <c r="M218" t="s">
        <v>20</v>
      </c>
      <c r="N218">
        <v>27</v>
      </c>
      <c r="O218">
        <v>19</v>
      </c>
      <c r="P218">
        <v>35.299999999999997</v>
      </c>
    </row>
    <row r="219" spans="1:16" hidden="1" x14ac:dyDescent="0.3">
      <c r="A219" t="s">
        <v>878</v>
      </c>
      <c r="B219" t="s">
        <v>879</v>
      </c>
      <c r="C219" s="1" t="str">
        <f t="shared" si="26"/>
        <v>21:0761</v>
      </c>
      <c r="D219" s="1" t="str">
        <f>HYPERLINK("http://geochem.nrcan.gc.ca/cdogs/content/svy/svy210219_e.htm", "21:0219")</f>
        <v>21:0219</v>
      </c>
      <c r="E219" t="s">
        <v>880</v>
      </c>
      <c r="F219" t="s">
        <v>881</v>
      </c>
      <c r="H219">
        <v>62.130723799999998</v>
      </c>
      <c r="I219">
        <v>-130.2442562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20</v>
      </c>
      <c r="N219">
        <v>28</v>
      </c>
      <c r="O219">
        <v>19</v>
      </c>
      <c r="P219">
        <v>8.42</v>
      </c>
    </row>
    <row r="220" spans="1:16" hidden="1" x14ac:dyDescent="0.3">
      <c r="A220" t="s">
        <v>882</v>
      </c>
      <c r="B220" t="s">
        <v>883</v>
      </c>
      <c r="C220" s="1" t="str">
        <f t="shared" si="26"/>
        <v>21:0761</v>
      </c>
      <c r="D220" s="1" t="str">
        <f>HYPERLINK("http://geochem.nrcan.gc.ca/cdogs/content/svy/svy210219_e.htm", "21:0219")</f>
        <v>21:0219</v>
      </c>
      <c r="E220" t="s">
        <v>884</v>
      </c>
      <c r="F220" t="s">
        <v>885</v>
      </c>
      <c r="H220">
        <v>62.081418499999998</v>
      </c>
      <c r="I220">
        <v>-130.34926479999999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12</v>
      </c>
      <c r="M220" t="s">
        <v>20</v>
      </c>
      <c r="N220">
        <v>29</v>
      </c>
      <c r="O220">
        <v>7</v>
      </c>
      <c r="P220">
        <v>36.39</v>
      </c>
    </row>
    <row r="221" spans="1:16" hidden="1" x14ac:dyDescent="0.3">
      <c r="A221" t="s">
        <v>886</v>
      </c>
      <c r="B221" t="s">
        <v>887</v>
      </c>
      <c r="C221" s="1" t="str">
        <f t="shared" si="26"/>
        <v>21:0761</v>
      </c>
      <c r="D221" s="1" t="str">
        <f>HYPERLINK("http://geochem.nrcan.gc.ca/cdogs/content/svy/svy210219_e.htm", "21:0219")</f>
        <v>21:0219</v>
      </c>
      <c r="E221" t="s">
        <v>888</v>
      </c>
      <c r="F221" t="s">
        <v>889</v>
      </c>
      <c r="H221">
        <v>62.581939300000002</v>
      </c>
      <c r="I221">
        <v>-130.324456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12</v>
      </c>
      <c r="M221" t="s">
        <v>25</v>
      </c>
      <c r="N221">
        <v>30</v>
      </c>
      <c r="O221">
        <v>17</v>
      </c>
      <c r="P221">
        <v>35.22</v>
      </c>
    </row>
    <row r="222" spans="1:16" hidden="1" x14ac:dyDescent="0.3">
      <c r="A222" t="s">
        <v>890</v>
      </c>
      <c r="B222" t="s">
        <v>891</v>
      </c>
      <c r="C222" s="1" t="str">
        <f t="shared" si="26"/>
        <v>21:0761</v>
      </c>
      <c r="D222" s="1" t="str">
        <f>HYPERLINK("http://geochem.nrcan.gc.ca/cdogs/content/svy/svy_e.htm", "")</f>
        <v/>
      </c>
      <c r="G222" s="1" t="str">
        <f>HYPERLINK("http://geochem.nrcan.gc.ca/cdogs/content/cr_/cr_00079_e.htm", "79")</f>
        <v>79</v>
      </c>
      <c r="J222" t="s">
        <v>779</v>
      </c>
      <c r="K222" t="s">
        <v>780</v>
      </c>
      <c r="L222">
        <v>12</v>
      </c>
      <c r="M222" t="s">
        <v>781</v>
      </c>
      <c r="N222">
        <v>31</v>
      </c>
      <c r="O222">
        <v>9</v>
      </c>
      <c r="P222">
        <v>9.2100000000000009</v>
      </c>
    </row>
    <row r="223" spans="1:16" hidden="1" x14ac:dyDescent="0.3">
      <c r="A223" t="s">
        <v>892</v>
      </c>
      <c r="B223" t="s">
        <v>893</v>
      </c>
      <c r="C223" s="1" t="str">
        <f t="shared" si="26"/>
        <v>21:0761</v>
      </c>
      <c r="D223" s="1" t="str">
        <f>HYPERLINK("http://geochem.nrcan.gc.ca/cdogs/content/svy/svy210219_e.htm", "21:0219")</f>
        <v>21:0219</v>
      </c>
      <c r="E223" t="s">
        <v>894</v>
      </c>
      <c r="F223" t="s">
        <v>895</v>
      </c>
      <c r="H223">
        <v>62.607141800000001</v>
      </c>
      <c r="I223">
        <v>-130.04859289999999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13</v>
      </c>
      <c r="M223" t="s">
        <v>20</v>
      </c>
      <c r="N223">
        <v>32</v>
      </c>
      <c r="O223">
        <v>30</v>
      </c>
      <c r="P223">
        <v>18.239999999999998</v>
      </c>
    </row>
    <row r="224" spans="1:16" hidden="1" x14ac:dyDescent="0.3">
      <c r="A224" t="s">
        <v>896</v>
      </c>
      <c r="B224" t="s">
        <v>897</v>
      </c>
      <c r="C224" s="1" t="str">
        <f t="shared" ref="C224:C255" si="33">HYPERLINK("http://geochem.nrcan.gc.ca/cdogs/content/bdl/bdl210761_e.htm", "21:0761")</f>
        <v>21:0761</v>
      </c>
      <c r="D224" s="1" t="str">
        <f>HYPERLINK("http://geochem.nrcan.gc.ca/cdogs/content/svy/svy210219_e.htm", "21:0219")</f>
        <v>21:0219</v>
      </c>
      <c r="E224" t="s">
        <v>898</v>
      </c>
      <c r="F224" t="s">
        <v>899</v>
      </c>
      <c r="H224">
        <v>62.638319099999997</v>
      </c>
      <c r="I224">
        <v>-130.00934240000001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13</v>
      </c>
      <c r="M224" t="s">
        <v>25</v>
      </c>
      <c r="N224">
        <v>33</v>
      </c>
      <c r="O224">
        <v>18</v>
      </c>
      <c r="P224">
        <v>26.87</v>
      </c>
    </row>
    <row r="225" spans="1:16" hidden="1" x14ac:dyDescent="0.3">
      <c r="A225" t="s">
        <v>900</v>
      </c>
      <c r="B225" t="s">
        <v>901</v>
      </c>
      <c r="C225" s="1" t="str">
        <f t="shared" si="33"/>
        <v>21:0761</v>
      </c>
      <c r="D225" s="1" t="str">
        <f>HYPERLINK("http://geochem.nrcan.gc.ca/cdogs/content/svy/svy_e.htm", "")</f>
        <v/>
      </c>
      <c r="G225" s="1" t="str">
        <f>HYPERLINK("http://geochem.nrcan.gc.ca/cdogs/content/cr_/cr_00083_e.htm", "83")</f>
        <v>83</v>
      </c>
      <c r="J225" t="s">
        <v>779</v>
      </c>
      <c r="K225" t="s">
        <v>780</v>
      </c>
      <c r="L225">
        <v>13</v>
      </c>
      <c r="M225" t="s">
        <v>781</v>
      </c>
      <c r="N225">
        <v>34</v>
      </c>
      <c r="O225">
        <v>8</v>
      </c>
      <c r="P225">
        <v>9.16</v>
      </c>
    </row>
    <row r="226" spans="1:16" hidden="1" x14ac:dyDescent="0.3">
      <c r="A226" t="s">
        <v>902</v>
      </c>
      <c r="B226" t="s">
        <v>903</v>
      </c>
      <c r="C226" s="1" t="str">
        <f t="shared" si="33"/>
        <v>21:0761</v>
      </c>
      <c r="D226" s="1" t="str">
        <f>HYPERLINK("http://geochem.nrcan.gc.ca/cdogs/content/svy/svy210219_e.htm", "21:0219")</f>
        <v>21:0219</v>
      </c>
      <c r="E226" t="s">
        <v>904</v>
      </c>
      <c r="F226" t="s">
        <v>905</v>
      </c>
      <c r="H226">
        <v>62.656037300000001</v>
      </c>
      <c r="I226">
        <v>-130.23615649999999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14</v>
      </c>
      <c r="M226" t="s">
        <v>20</v>
      </c>
      <c r="N226">
        <v>35</v>
      </c>
      <c r="O226">
        <v>15</v>
      </c>
      <c r="P226">
        <v>20.64</v>
      </c>
    </row>
    <row r="227" spans="1:16" hidden="1" x14ac:dyDescent="0.3">
      <c r="A227" t="s">
        <v>906</v>
      </c>
      <c r="B227" t="s">
        <v>907</v>
      </c>
      <c r="C227" s="1" t="str">
        <f t="shared" si="33"/>
        <v>21:0761</v>
      </c>
      <c r="D227" s="1" t="str">
        <f>HYPERLINK("http://geochem.nrcan.gc.ca/cdogs/content/svy/svy210219_e.htm", "21:0219")</f>
        <v>21:0219</v>
      </c>
      <c r="E227" t="s">
        <v>908</v>
      </c>
      <c r="F227" t="s">
        <v>909</v>
      </c>
      <c r="H227">
        <v>62.6354416</v>
      </c>
      <c r="I227">
        <v>-130.4816324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14</v>
      </c>
      <c r="M227" t="s">
        <v>25</v>
      </c>
      <c r="N227">
        <v>36</v>
      </c>
      <c r="O227">
        <v>15</v>
      </c>
      <c r="P227">
        <v>4.6399999999999997</v>
      </c>
    </row>
    <row r="228" spans="1:16" hidden="1" x14ac:dyDescent="0.3">
      <c r="A228" t="s">
        <v>910</v>
      </c>
      <c r="B228" t="s">
        <v>911</v>
      </c>
      <c r="C228" s="1" t="str">
        <f t="shared" si="33"/>
        <v>21:0761</v>
      </c>
      <c r="D228" s="1" t="str">
        <f>HYPERLINK("http://geochem.nrcan.gc.ca/cdogs/content/svy/svy210219_e.htm", "21:0219")</f>
        <v>21:0219</v>
      </c>
      <c r="E228" t="s">
        <v>912</v>
      </c>
      <c r="F228" t="s">
        <v>913</v>
      </c>
      <c r="H228">
        <v>62.748733199999997</v>
      </c>
      <c r="I228">
        <v>-130.3173846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15</v>
      </c>
      <c r="M228" t="s">
        <v>20</v>
      </c>
      <c r="N228">
        <v>37</v>
      </c>
      <c r="O228">
        <v>17</v>
      </c>
      <c r="P228">
        <v>27.15</v>
      </c>
    </row>
    <row r="229" spans="1:16" hidden="1" x14ac:dyDescent="0.3">
      <c r="A229" t="s">
        <v>914</v>
      </c>
      <c r="B229" t="s">
        <v>915</v>
      </c>
      <c r="C229" s="1" t="str">
        <f t="shared" si="33"/>
        <v>21:0761</v>
      </c>
      <c r="D229" s="1" t="str">
        <f>HYPERLINK("http://geochem.nrcan.gc.ca/cdogs/content/svy/svy210219_e.htm", "21:0219")</f>
        <v>21:0219</v>
      </c>
      <c r="E229" t="s">
        <v>916</v>
      </c>
      <c r="F229" t="s">
        <v>917</v>
      </c>
      <c r="H229">
        <v>62.772110099999999</v>
      </c>
      <c r="I229">
        <v>-130.2178601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15</v>
      </c>
      <c r="M229" t="s">
        <v>25</v>
      </c>
      <c r="N229">
        <v>38</v>
      </c>
      <c r="O229">
        <v>19</v>
      </c>
      <c r="P229">
        <v>31.63</v>
      </c>
    </row>
    <row r="230" spans="1:16" hidden="1" x14ac:dyDescent="0.3">
      <c r="A230" t="s">
        <v>918</v>
      </c>
      <c r="B230" t="s">
        <v>919</v>
      </c>
      <c r="C230" s="1" t="str">
        <f t="shared" si="33"/>
        <v>21:0761</v>
      </c>
      <c r="D230" s="1" t="str">
        <f>HYPERLINK("http://geochem.nrcan.gc.ca/cdogs/content/svy/svy_e.htm", "")</f>
        <v/>
      </c>
      <c r="G230" s="1" t="str">
        <f>HYPERLINK("http://geochem.nrcan.gc.ca/cdogs/content/cr_/cr_00078_e.htm", "78")</f>
        <v>78</v>
      </c>
      <c r="J230" t="s">
        <v>779</v>
      </c>
      <c r="K230" t="s">
        <v>780</v>
      </c>
      <c r="L230">
        <v>15</v>
      </c>
      <c r="M230" t="s">
        <v>781</v>
      </c>
      <c r="N230">
        <v>39</v>
      </c>
      <c r="O230">
        <v>10</v>
      </c>
      <c r="P230">
        <v>17.3</v>
      </c>
    </row>
    <row r="231" spans="1:16" hidden="1" x14ac:dyDescent="0.3">
      <c r="A231" t="s">
        <v>920</v>
      </c>
      <c r="B231" t="s">
        <v>921</v>
      </c>
      <c r="C231" s="1" t="str">
        <f t="shared" si="33"/>
        <v>21:0761</v>
      </c>
      <c r="D231" s="1" t="str">
        <f t="shared" ref="D231:D247" si="34">HYPERLINK("http://geochem.nrcan.gc.ca/cdogs/content/svy/svy210219_e.htm", "21:0219")</f>
        <v>21:0219</v>
      </c>
      <c r="E231" t="s">
        <v>922</v>
      </c>
      <c r="F231" t="s">
        <v>923</v>
      </c>
      <c r="H231">
        <v>62.802837799999999</v>
      </c>
      <c r="I231">
        <v>-130.2334075</v>
      </c>
      <c r="J231" s="1" t="str">
        <f t="shared" ref="J231:J247" si="35">HYPERLINK("http://geochem.nrcan.gc.ca/cdogs/content/kwd/kwd020030_e.htm", "NGR bulk stream sediment")</f>
        <v>NGR bulk stream sediment</v>
      </c>
      <c r="K231" s="1" t="str">
        <f t="shared" ref="K231:K247" si="36">HYPERLINK("http://geochem.nrcan.gc.ca/cdogs/content/kwd/kwd080006_e.htm", "&lt;177 micron (NGR)")</f>
        <v>&lt;177 micron (NGR)</v>
      </c>
      <c r="L231">
        <v>15</v>
      </c>
      <c r="M231" t="s">
        <v>30</v>
      </c>
      <c r="N231">
        <v>40</v>
      </c>
      <c r="O231">
        <v>12</v>
      </c>
      <c r="P231">
        <v>24.37</v>
      </c>
    </row>
    <row r="232" spans="1:16" hidden="1" x14ac:dyDescent="0.3">
      <c r="A232" t="s">
        <v>924</v>
      </c>
      <c r="B232" t="s">
        <v>925</v>
      </c>
      <c r="C232" s="1" t="str">
        <f t="shared" si="33"/>
        <v>21:0761</v>
      </c>
      <c r="D232" s="1" t="str">
        <f t="shared" si="34"/>
        <v>21:0219</v>
      </c>
      <c r="E232" t="s">
        <v>926</v>
      </c>
      <c r="F232" t="s">
        <v>927</v>
      </c>
      <c r="H232">
        <v>62.797441999999997</v>
      </c>
      <c r="I232">
        <v>-130.3271302</v>
      </c>
      <c r="J232" s="1" t="str">
        <f t="shared" si="35"/>
        <v>NGR bulk stream sediment</v>
      </c>
      <c r="K232" s="1" t="str">
        <f t="shared" si="36"/>
        <v>&lt;177 micron (NGR)</v>
      </c>
      <c r="L232">
        <v>15</v>
      </c>
      <c r="M232" t="s">
        <v>35</v>
      </c>
      <c r="N232">
        <v>41</v>
      </c>
      <c r="O232">
        <v>18</v>
      </c>
      <c r="P232">
        <v>15.22</v>
      </c>
    </row>
    <row r="233" spans="1:16" hidden="1" x14ac:dyDescent="0.3">
      <c r="A233" t="s">
        <v>928</v>
      </c>
      <c r="B233" t="s">
        <v>929</v>
      </c>
      <c r="C233" s="1" t="str">
        <f t="shared" si="33"/>
        <v>21:0761</v>
      </c>
      <c r="D233" s="1" t="str">
        <f t="shared" si="34"/>
        <v>21:0219</v>
      </c>
      <c r="E233" t="s">
        <v>930</v>
      </c>
      <c r="F233" t="s">
        <v>931</v>
      </c>
      <c r="H233">
        <v>62.882965499999997</v>
      </c>
      <c r="I233">
        <v>-131.3115616</v>
      </c>
      <c r="J233" s="1" t="str">
        <f t="shared" si="35"/>
        <v>NGR bulk stream sediment</v>
      </c>
      <c r="K233" s="1" t="str">
        <f t="shared" si="36"/>
        <v>&lt;177 micron (NGR)</v>
      </c>
      <c r="L233">
        <v>16</v>
      </c>
      <c r="M233" t="s">
        <v>857</v>
      </c>
      <c r="N233">
        <v>42</v>
      </c>
      <c r="O233">
        <v>11</v>
      </c>
      <c r="P233">
        <v>15.21</v>
      </c>
    </row>
    <row r="234" spans="1:16" hidden="1" x14ac:dyDescent="0.3">
      <c r="A234" t="s">
        <v>932</v>
      </c>
      <c r="B234" t="s">
        <v>933</v>
      </c>
      <c r="C234" s="1" t="str">
        <f t="shared" si="33"/>
        <v>21:0761</v>
      </c>
      <c r="D234" s="1" t="str">
        <f t="shared" si="34"/>
        <v>21:0219</v>
      </c>
      <c r="E234" t="s">
        <v>930</v>
      </c>
      <c r="F234" t="s">
        <v>934</v>
      </c>
      <c r="H234">
        <v>62.882965499999997</v>
      </c>
      <c r="I234">
        <v>-131.3115616</v>
      </c>
      <c r="J234" s="1" t="str">
        <f t="shared" si="35"/>
        <v>NGR bulk stream sediment</v>
      </c>
      <c r="K234" s="1" t="str">
        <f t="shared" si="36"/>
        <v>&lt;177 micron (NGR)</v>
      </c>
      <c r="L234">
        <v>16</v>
      </c>
      <c r="M234" t="s">
        <v>865</v>
      </c>
      <c r="N234">
        <v>43</v>
      </c>
      <c r="O234">
        <v>10</v>
      </c>
      <c r="P234">
        <v>20.5</v>
      </c>
    </row>
    <row r="235" spans="1:16" hidden="1" x14ac:dyDescent="0.3">
      <c r="A235" t="s">
        <v>935</v>
      </c>
      <c r="B235" t="s">
        <v>936</v>
      </c>
      <c r="C235" s="1" t="str">
        <f t="shared" si="33"/>
        <v>21:0761</v>
      </c>
      <c r="D235" s="1" t="str">
        <f t="shared" si="34"/>
        <v>21:0219</v>
      </c>
      <c r="E235" t="s">
        <v>930</v>
      </c>
      <c r="F235" t="s">
        <v>937</v>
      </c>
      <c r="H235">
        <v>62.882965499999997</v>
      </c>
      <c r="I235">
        <v>-131.3115616</v>
      </c>
      <c r="J235" s="1" t="str">
        <f t="shared" si="35"/>
        <v>NGR bulk stream sediment</v>
      </c>
      <c r="K235" s="1" t="str">
        <f t="shared" si="36"/>
        <v>&lt;177 micron (NGR)</v>
      </c>
      <c r="L235">
        <v>16</v>
      </c>
      <c r="M235" t="s">
        <v>861</v>
      </c>
      <c r="N235">
        <v>44</v>
      </c>
      <c r="O235">
        <v>11</v>
      </c>
      <c r="P235">
        <v>35.380000000000003</v>
      </c>
    </row>
    <row r="236" spans="1:16" hidden="1" x14ac:dyDescent="0.3">
      <c r="A236" t="s">
        <v>938</v>
      </c>
      <c r="B236" t="s">
        <v>939</v>
      </c>
      <c r="C236" s="1" t="str">
        <f t="shared" si="33"/>
        <v>21:0761</v>
      </c>
      <c r="D236" s="1" t="str">
        <f t="shared" si="34"/>
        <v>21:0219</v>
      </c>
      <c r="E236" t="s">
        <v>940</v>
      </c>
      <c r="F236" t="s">
        <v>941</v>
      </c>
      <c r="H236">
        <v>62.946995999999999</v>
      </c>
      <c r="I236">
        <v>-131.39218779999999</v>
      </c>
      <c r="J236" s="1" t="str">
        <f t="shared" si="35"/>
        <v>NGR bulk stream sediment</v>
      </c>
      <c r="K236" s="1" t="str">
        <f t="shared" si="36"/>
        <v>&lt;177 micron (NGR)</v>
      </c>
      <c r="L236">
        <v>16</v>
      </c>
      <c r="M236" t="s">
        <v>20</v>
      </c>
      <c r="N236">
        <v>45</v>
      </c>
      <c r="O236">
        <v>17</v>
      </c>
      <c r="P236">
        <v>28.07</v>
      </c>
    </row>
    <row r="237" spans="1:16" hidden="1" x14ac:dyDescent="0.3">
      <c r="A237" t="s">
        <v>942</v>
      </c>
      <c r="B237" t="s">
        <v>943</v>
      </c>
      <c r="C237" s="1" t="str">
        <f t="shared" si="33"/>
        <v>21:0761</v>
      </c>
      <c r="D237" s="1" t="str">
        <f t="shared" si="34"/>
        <v>21:0219</v>
      </c>
      <c r="E237" t="s">
        <v>944</v>
      </c>
      <c r="F237" t="s">
        <v>945</v>
      </c>
      <c r="H237">
        <v>62.981066300000002</v>
      </c>
      <c r="I237">
        <v>-131.58288400000001</v>
      </c>
      <c r="J237" s="1" t="str">
        <f t="shared" si="35"/>
        <v>NGR bulk stream sediment</v>
      </c>
      <c r="K237" s="1" t="str">
        <f t="shared" si="36"/>
        <v>&lt;177 micron (NGR)</v>
      </c>
      <c r="L237">
        <v>16</v>
      </c>
      <c r="M237" t="s">
        <v>25</v>
      </c>
      <c r="N237">
        <v>46</v>
      </c>
      <c r="O237">
        <v>15</v>
      </c>
      <c r="P237">
        <v>15.94</v>
      </c>
    </row>
    <row r="238" spans="1:16" hidden="1" x14ac:dyDescent="0.3">
      <c r="A238" t="s">
        <v>946</v>
      </c>
      <c r="B238" t="s">
        <v>947</v>
      </c>
      <c r="C238" s="1" t="str">
        <f t="shared" si="33"/>
        <v>21:0761</v>
      </c>
      <c r="D238" s="1" t="str">
        <f t="shared" si="34"/>
        <v>21:0219</v>
      </c>
      <c r="E238" t="s">
        <v>948</v>
      </c>
      <c r="F238" t="s">
        <v>949</v>
      </c>
      <c r="H238">
        <v>62.988132700000001</v>
      </c>
      <c r="I238">
        <v>-131.42963320000001</v>
      </c>
      <c r="J238" s="1" t="str">
        <f t="shared" si="35"/>
        <v>NGR bulk stream sediment</v>
      </c>
      <c r="K238" s="1" t="str">
        <f t="shared" si="36"/>
        <v>&lt;177 micron (NGR)</v>
      </c>
      <c r="L238">
        <v>17</v>
      </c>
      <c r="M238" t="s">
        <v>857</v>
      </c>
      <c r="N238">
        <v>47</v>
      </c>
      <c r="O238">
        <v>10</v>
      </c>
      <c r="P238">
        <v>8.64</v>
      </c>
    </row>
    <row r="239" spans="1:16" hidden="1" x14ac:dyDescent="0.3">
      <c r="A239" t="s">
        <v>950</v>
      </c>
      <c r="B239" t="s">
        <v>951</v>
      </c>
      <c r="C239" s="1" t="str">
        <f t="shared" si="33"/>
        <v>21:0761</v>
      </c>
      <c r="D239" s="1" t="str">
        <f t="shared" si="34"/>
        <v>21:0219</v>
      </c>
      <c r="E239" t="s">
        <v>948</v>
      </c>
      <c r="F239" t="s">
        <v>952</v>
      </c>
      <c r="H239">
        <v>62.988132700000001</v>
      </c>
      <c r="I239">
        <v>-131.42963320000001</v>
      </c>
      <c r="J239" s="1" t="str">
        <f t="shared" si="35"/>
        <v>NGR bulk stream sediment</v>
      </c>
      <c r="K239" s="1" t="str">
        <f t="shared" si="36"/>
        <v>&lt;177 micron (NGR)</v>
      </c>
      <c r="L239">
        <v>17</v>
      </c>
      <c r="M239" t="s">
        <v>865</v>
      </c>
      <c r="N239">
        <v>48</v>
      </c>
      <c r="O239">
        <v>8</v>
      </c>
      <c r="P239">
        <v>8.57</v>
      </c>
    </row>
    <row r="240" spans="1:16" hidden="1" x14ac:dyDescent="0.3">
      <c r="A240" t="s">
        <v>953</v>
      </c>
      <c r="B240" t="s">
        <v>954</v>
      </c>
      <c r="C240" s="1" t="str">
        <f t="shared" si="33"/>
        <v>21:0761</v>
      </c>
      <c r="D240" s="1" t="str">
        <f t="shared" si="34"/>
        <v>21:0219</v>
      </c>
      <c r="E240" t="s">
        <v>948</v>
      </c>
      <c r="F240" t="s">
        <v>955</v>
      </c>
      <c r="H240">
        <v>62.988132700000001</v>
      </c>
      <c r="I240">
        <v>-131.42963320000001</v>
      </c>
      <c r="J240" s="1" t="str">
        <f t="shared" si="35"/>
        <v>NGR bulk stream sediment</v>
      </c>
      <c r="K240" s="1" t="str">
        <f t="shared" si="36"/>
        <v>&lt;177 micron (NGR)</v>
      </c>
      <c r="L240">
        <v>17</v>
      </c>
      <c r="M240" t="s">
        <v>861</v>
      </c>
      <c r="N240">
        <v>49</v>
      </c>
      <c r="O240">
        <v>10</v>
      </c>
      <c r="P240">
        <v>27.35</v>
      </c>
    </row>
    <row r="241" spans="1:16" hidden="1" x14ac:dyDescent="0.3">
      <c r="A241" t="s">
        <v>956</v>
      </c>
      <c r="B241" t="s">
        <v>957</v>
      </c>
      <c r="C241" s="1" t="str">
        <f t="shared" si="33"/>
        <v>21:0761</v>
      </c>
      <c r="D241" s="1" t="str">
        <f t="shared" si="34"/>
        <v>21:0219</v>
      </c>
      <c r="E241" t="s">
        <v>958</v>
      </c>
      <c r="F241" t="s">
        <v>959</v>
      </c>
      <c r="H241">
        <v>62.966725199999999</v>
      </c>
      <c r="I241">
        <v>-131.29645479999999</v>
      </c>
      <c r="J241" s="1" t="str">
        <f t="shared" si="35"/>
        <v>NGR bulk stream sediment</v>
      </c>
      <c r="K241" s="1" t="str">
        <f t="shared" si="36"/>
        <v>&lt;177 micron (NGR)</v>
      </c>
      <c r="L241">
        <v>17</v>
      </c>
      <c r="M241" t="s">
        <v>20</v>
      </c>
      <c r="N241">
        <v>50</v>
      </c>
      <c r="O241">
        <v>5</v>
      </c>
      <c r="P241">
        <v>15.13</v>
      </c>
    </row>
    <row r="242" spans="1:16" hidden="1" x14ac:dyDescent="0.3">
      <c r="A242" t="s">
        <v>960</v>
      </c>
      <c r="B242" t="s">
        <v>961</v>
      </c>
      <c r="C242" s="1" t="str">
        <f t="shared" si="33"/>
        <v>21:0761</v>
      </c>
      <c r="D242" s="1" t="str">
        <f t="shared" si="34"/>
        <v>21:0219</v>
      </c>
      <c r="E242" t="s">
        <v>962</v>
      </c>
      <c r="F242" t="s">
        <v>963</v>
      </c>
      <c r="H242">
        <v>62.972793099999997</v>
      </c>
      <c r="I242">
        <v>-131.2474799</v>
      </c>
      <c r="J242" s="1" t="str">
        <f t="shared" si="35"/>
        <v>NGR bulk stream sediment</v>
      </c>
      <c r="K242" s="1" t="str">
        <f t="shared" si="36"/>
        <v>&lt;177 micron (NGR)</v>
      </c>
      <c r="L242">
        <v>17</v>
      </c>
      <c r="M242" t="s">
        <v>25</v>
      </c>
      <c r="N242">
        <v>51</v>
      </c>
      <c r="O242">
        <v>25</v>
      </c>
      <c r="P242">
        <v>30.55</v>
      </c>
    </row>
    <row r="243" spans="1:16" hidden="1" x14ac:dyDescent="0.3">
      <c r="A243" t="s">
        <v>964</v>
      </c>
      <c r="B243" t="s">
        <v>965</v>
      </c>
      <c r="C243" s="1" t="str">
        <f t="shared" si="33"/>
        <v>21:0761</v>
      </c>
      <c r="D243" s="1" t="str">
        <f t="shared" si="34"/>
        <v>21:0219</v>
      </c>
      <c r="E243" t="s">
        <v>966</v>
      </c>
      <c r="F243" t="s">
        <v>967</v>
      </c>
      <c r="H243">
        <v>62.971816500000003</v>
      </c>
      <c r="I243">
        <v>-131.21551769999999</v>
      </c>
      <c r="J243" s="1" t="str">
        <f t="shared" si="35"/>
        <v>NGR bulk stream sediment</v>
      </c>
      <c r="K243" s="1" t="str">
        <f t="shared" si="36"/>
        <v>&lt;177 micron (NGR)</v>
      </c>
      <c r="L243">
        <v>17</v>
      </c>
      <c r="M243" t="s">
        <v>30</v>
      </c>
      <c r="N243">
        <v>52</v>
      </c>
      <c r="O243">
        <v>17</v>
      </c>
      <c r="P243">
        <v>28.14</v>
      </c>
    </row>
    <row r="244" spans="1:16" hidden="1" x14ac:dyDescent="0.3">
      <c r="A244" t="s">
        <v>968</v>
      </c>
      <c r="B244" t="s">
        <v>969</v>
      </c>
      <c r="C244" s="1" t="str">
        <f t="shared" si="33"/>
        <v>21:0761</v>
      </c>
      <c r="D244" s="1" t="str">
        <f t="shared" si="34"/>
        <v>21:0219</v>
      </c>
      <c r="E244" t="s">
        <v>970</v>
      </c>
      <c r="F244" t="s">
        <v>971</v>
      </c>
      <c r="H244">
        <v>62.936049099999998</v>
      </c>
      <c r="I244">
        <v>-131.21622199999999</v>
      </c>
      <c r="J244" s="1" t="str">
        <f t="shared" si="35"/>
        <v>NGR bulk stream sediment</v>
      </c>
      <c r="K244" s="1" t="str">
        <f t="shared" si="36"/>
        <v>&lt;177 micron (NGR)</v>
      </c>
      <c r="L244">
        <v>18</v>
      </c>
      <c r="M244" t="s">
        <v>857</v>
      </c>
      <c r="N244">
        <v>53</v>
      </c>
      <c r="O244">
        <v>14</v>
      </c>
      <c r="P244">
        <v>12.62</v>
      </c>
    </row>
    <row r="245" spans="1:16" hidden="1" x14ac:dyDescent="0.3">
      <c r="A245" t="s">
        <v>972</v>
      </c>
      <c r="B245" t="s">
        <v>973</v>
      </c>
      <c r="C245" s="1" t="str">
        <f t="shared" si="33"/>
        <v>21:0761</v>
      </c>
      <c r="D245" s="1" t="str">
        <f t="shared" si="34"/>
        <v>21:0219</v>
      </c>
      <c r="E245" t="s">
        <v>970</v>
      </c>
      <c r="F245" t="s">
        <v>974</v>
      </c>
      <c r="H245">
        <v>62.936049099999998</v>
      </c>
      <c r="I245">
        <v>-131.21622199999999</v>
      </c>
      <c r="J245" s="1" t="str">
        <f t="shared" si="35"/>
        <v>NGR bulk stream sediment</v>
      </c>
      <c r="K245" s="1" t="str">
        <f t="shared" si="36"/>
        <v>&lt;177 micron (NGR)</v>
      </c>
      <c r="L245">
        <v>18</v>
      </c>
      <c r="M245" t="s">
        <v>865</v>
      </c>
      <c r="N245">
        <v>54</v>
      </c>
      <c r="O245">
        <v>13</v>
      </c>
      <c r="P245">
        <v>15.28</v>
      </c>
    </row>
    <row r="246" spans="1:16" hidden="1" x14ac:dyDescent="0.3">
      <c r="A246" t="s">
        <v>975</v>
      </c>
      <c r="B246" t="s">
        <v>976</v>
      </c>
      <c r="C246" s="1" t="str">
        <f t="shared" si="33"/>
        <v>21:0761</v>
      </c>
      <c r="D246" s="1" t="str">
        <f t="shared" si="34"/>
        <v>21:0219</v>
      </c>
      <c r="E246" t="s">
        <v>970</v>
      </c>
      <c r="F246" t="s">
        <v>977</v>
      </c>
      <c r="H246">
        <v>62.936049099999998</v>
      </c>
      <c r="I246">
        <v>-131.21622199999999</v>
      </c>
      <c r="J246" s="1" t="str">
        <f t="shared" si="35"/>
        <v>NGR bulk stream sediment</v>
      </c>
      <c r="K246" s="1" t="str">
        <f t="shared" si="36"/>
        <v>&lt;177 micron (NGR)</v>
      </c>
      <c r="L246">
        <v>18</v>
      </c>
      <c r="M246" t="s">
        <v>861</v>
      </c>
      <c r="N246">
        <v>55</v>
      </c>
      <c r="O246">
        <v>15</v>
      </c>
      <c r="P246">
        <v>34.56</v>
      </c>
    </row>
    <row r="247" spans="1:16" hidden="1" x14ac:dyDescent="0.3">
      <c r="A247" t="s">
        <v>978</v>
      </c>
      <c r="B247" t="s">
        <v>979</v>
      </c>
      <c r="C247" s="1" t="str">
        <f t="shared" si="33"/>
        <v>21:0761</v>
      </c>
      <c r="D247" s="1" t="str">
        <f t="shared" si="34"/>
        <v>21:0219</v>
      </c>
      <c r="E247" t="s">
        <v>980</v>
      </c>
      <c r="F247" t="s">
        <v>981</v>
      </c>
      <c r="H247">
        <v>62.489345800000002</v>
      </c>
      <c r="I247">
        <v>-130.6094846</v>
      </c>
      <c r="J247" s="1" t="str">
        <f t="shared" si="35"/>
        <v>NGR bulk stream sediment</v>
      </c>
      <c r="K247" s="1" t="str">
        <f t="shared" si="36"/>
        <v>&lt;177 micron (NGR)</v>
      </c>
      <c r="L247">
        <v>18</v>
      </c>
      <c r="M247" t="s">
        <v>20</v>
      </c>
      <c r="N247">
        <v>56</v>
      </c>
      <c r="O247">
        <v>12</v>
      </c>
      <c r="P247">
        <v>21.13</v>
      </c>
    </row>
    <row r="248" spans="1:16" hidden="1" x14ac:dyDescent="0.3">
      <c r="A248" t="s">
        <v>982</v>
      </c>
      <c r="B248" t="s">
        <v>983</v>
      </c>
      <c r="C248" s="1" t="str">
        <f t="shared" si="33"/>
        <v>21:0761</v>
      </c>
      <c r="D248" s="1" t="str">
        <f>HYPERLINK("http://geochem.nrcan.gc.ca/cdogs/content/svy/svy_e.htm", "")</f>
        <v/>
      </c>
      <c r="G248" s="1" t="str">
        <f>HYPERLINK("http://geochem.nrcan.gc.ca/cdogs/content/cr_/cr_00079_e.htm", "79")</f>
        <v>79</v>
      </c>
      <c r="J248" t="s">
        <v>779</v>
      </c>
      <c r="K248" t="s">
        <v>780</v>
      </c>
      <c r="L248">
        <v>18</v>
      </c>
      <c r="M248" t="s">
        <v>781</v>
      </c>
      <c r="N248">
        <v>57</v>
      </c>
      <c r="O248">
        <v>11</v>
      </c>
      <c r="P248">
        <v>17.16</v>
      </c>
    </row>
    <row r="249" spans="1:16" hidden="1" x14ac:dyDescent="0.3">
      <c r="A249" t="s">
        <v>984</v>
      </c>
      <c r="B249" t="s">
        <v>985</v>
      </c>
      <c r="C249" s="1" t="str">
        <f t="shared" si="33"/>
        <v>21:0761</v>
      </c>
      <c r="D249" s="1" t="str">
        <f>HYPERLINK("http://geochem.nrcan.gc.ca/cdogs/content/svy/svy210219_e.htm", "21:0219")</f>
        <v>21:0219</v>
      </c>
      <c r="E249" t="s">
        <v>986</v>
      </c>
      <c r="F249" t="s">
        <v>987</v>
      </c>
      <c r="H249">
        <v>62.5228532</v>
      </c>
      <c r="I249">
        <v>-130.62409500000001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19</v>
      </c>
      <c r="M249" t="s">
        <v>20</v>
      </c>
      <c r="N249">
        <v>58</v>
      </c>
      <c r="O249">
        <v>12</v>
      </c>
      <c r="P249">
        <v>22.49</v>
      </c>
    </row>
    <row r="250" spans="1:16" hidden="1" x14ac:dyDescent="0.3">
      <c r="A250" t="s">
        <v>988</v>
      </c>
      <c r="B250" t="s">
        <v>989</v>
      </c>
      <c r="C250" s="1" t="str">
        <f t="shared" si="33"/>
        <v>21:0761</v>
      </c>
      <c r="D250" s="1" t="str">
        <f>HYPERLINK("http://geochem.nrcan.gc.ca/cdogs/content/svy/svy210219_e.htm", "21:0219")</f>
        <v>21:0219</v>
      </c>
      <c r="E250" t="s">
        <v>990</v>
      </c>
      <c r="F250" t="s">
        <v>991</v>
      </c>
      <c r="H250">
        <v>62.3717635</v>
      </c>
      <c r="I250">
        <v>-130.85775000000001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19</v>
      </c>
      <c r="M250" t="s">
        <v>25</v>
      </c>
      <c r="N250">
        <v>59</v>
      </c>
      <c r="O250">
        <v>16</v>
      </c>
      <c r="P250">
        <v>24.06</v>
      </c>
    </row>
    <row r="251" spans="1:16" hidden="1" x14ac:dyDescent="0.3">
      <c r="A251" t="s">
        <v>992</v>
      </c>
      <c r="B251" t="s">
        <v>993</v>
      </c>
      <c r="C251" s="1" t="str">
        <f t="shared" si="33"/>
        <v>21:0761</v>
      </c>
      <c r="D251" s="1" t="str">
        <f>HYPERLINK("http://geochem.nrcan.gc.ca/cdogs/content/svy/svy210219_e.htm", "21:0219")</f>
        <v>21:0219</v>
      </c>
      <c r="E251" t="s">
        <v>994</v>
      </c>
      <c r="F251" t="s">
        <v>995</v>
      </c>
      <c r="H251">
        <v>62.3865944</v>
      </c>
      <c r="I251">
        <v>-130.7719295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19</v>
      </c>
      <c r="M251" t="s">
        <v>30</v>
      </c>
      <c r="N251">
        <v>60</v>
      </c>
      <c r="O251">
        <v>33</v>
      </c>
      <c r="P251">
        <v>26.67</v>
      </c>
    </row>
    <row r="252" spans="1:16" hidden="1" x14ac:dyDescent="0.3">
      <c r="A252" t="s">
        <v>996</v>
      </c>
      <c r="B252" t="s">
        <v>997</v>
      </c>
      <c r="C252" s="1" t="str">
        <f t="shared" si="33"/>
        <v>21:0761</v>
      </c>
      <c r="D252" s="1" t="str">
        <f>HYPERLINK("http://geochem.nrcan.gc.ca/cdogs/content/svy/svy210219_e.htm", "21:0219")</f>
        <v>21:0219</v>
      </c>
      <c r="E252" t="s">
        <v>998</v>
      </c>
      <c r="F252" t="s">
        <v>999</v>
      </c>
      <c r="H252">
        <v>62.336955600000003</v>
      </c>
      <c r="I252">
        <v>-130.7251698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19</v>
      </c>
      <c r="M252" t="s">
        <v>35</v>
      </c>
      <c r="N252">
        <v>61</v>
      </c>
      <c r="O252">
        <v>13</v>
      </c>
      <c r="P252">
        <v>26.92</v>
      </c>
    </row>
    <row r="253" spans="1:16" hidden="1" x14ac:dyDescent="0.3">
      <c r="A253" t="s">
        <v>1000</v>
      </c>
      <c r="B253" t="s">
        <v>1001</v>
      </c>
      <c r="C253" s="1" t="str">
        <f t="shared" si="33"/>
        <v>21:0761</v>
      </c>
      <c r="D253" s="1" t="str">
        <f>HYPERLINK("http://geochem.nrcan.gc.ca/cdogs/content/svy/svy_e.htm", "")</f>
        <v/>
      </c>
      <c r="G253" s="1" t="str">
        <f>HYPERLINK("http://geochem.nrcan.gc.ca/cdogs/content/cr_/cr_00083_e.htm", "83")</f>
        <v>83</v>
      </c>
      <c r="J253" t="s">
        <v>779</v>
      </c>
      <c r="K253" t="s">
        <v>780</v>
      </c>
      <c r="L253">
        <v>19</v>
      </c>
      <c r="M253" t="s">
        <v>781</v>
      </c>
      <c r="N253">
        <v>62</v>
      </c>
      <c r="O253">
        <v>5</v>
      </c>
      <c r="P253">
        <v>6.6</v>
      </c>
    </row>
    <row r="254" spans="1:16" hidden="1" x14ac:dyDescent="0.3">
      <c r="A254" t="s">
        <v>1002</v>
      </c>
      <c r="B254" t="s">
        <v>1003</v>
      </c>
      <c r="C254" s="1" t="str">
        <f t="shared" si="33"/>
        <v>21:0761</v>
      </c>
      <c r="D254" s="1" t="str">
        <f>HYPERLINK("http://geochem.nrcan.gc.ca/cdogs/content/svy/svy_e.htm", "")</f>
        <v/>
      </c>
      <c r="G254" s="1" t="str">
        <f>HYPERLINK("http://geochem.nrcan.gc.ca/cdogs/content/cr_/cr_00078_e.htm", "78")</f>
        <v>78</v>
      </c>
      <c r="J254" t="s">
        <v>779</v>
      </c>
      <c r="K254" t="s">
        <v>780</v>
      </c>
      <c r="L254">
        <v>21</v>
      </c>
      <c r="M254" t="s">
        <v>781</v>
      </c>
      <c r="N254">
        <v>63</v>
      </c>
      <c r="O254">
        <v>7</v>
      </c>
      <c r="P254">
        <v>15.14</v>
      </c>
    </row>
    <row r="255" spans="1:16" hidden="1" x14ac:dyDescent="0.3">
      <c r="A255" t="s">
        <v>1004</v>
      </c>
      <c r="B255" t="s">
        <v>1005</v>
      </c>
      <c r="C255" s="1" t="str">
        <f t="shared" si="33"/>
        <v>21:0761</v>
      </c>
      <c r="D255" s="1" t="str">
        <f t="shared" ref="D255:D277" si="37">HYPERLINK("http://geochem.nrcan.gc.ca/cdogs/content/svy/svy210219_e.htm", "21:0219")</f>
        <v>21:0219</v>
      </c>
      <c r="E255" t="s">
        <v>1006</v>
      </c>
      <c r="F255" t="s">
        <v>1007</v>
      </c>
      <c r="H255">
        <v>62.690157499999998</v>
      </c>
      <c r="I255">
        <v>-131.23768999999999</v>
      </c>
      <c r="J255" s="1" t="str">
        <f t="shared" ref="J255:J277" si="38">HYPERLINK("http://geochem.nrcan.gc.ca/cdogs/content/kwd/kwd020030_e.htm", "NGR bulk stream sediment")</f>
        <v>NGR bulk stream sediment</v>
      </c>
      <c r="K255" s="1" t="str">
        <f t="shared" ref="K255:K277" si="39">HYPERLINK("http://geochem.nrcan.gc.ca/cdogs/content/kwd/kwd080006_e.htm", "&lt;177 micron (NGR)")</f>
        <v>&lt;177 micron (NGR)</v>
      </c>
      <c r="L255">
        <v>21</v>
      </c>
      <c r="M255" t="s">
        <v>20</v>
      </c>
      <c r="N255">
        <v>64</v>
      </c>
      <c r="O255">
        <v>11</v>
      </c>
      <c r="P255">
        <v>31.97</v>
      </c>
    </row>
    <row r="256" spans="1:16" hidden="1" x14ac:dyDescent="0.3">
      <c r="A256" t="s">
        <v>1008</v>
      </c>
      <c r="B256" t="s">
        <v>1009</v>
      </c>
      <c r="C256" s="1" t="str">
        <f t="shared" ref="C256:C287" si="40">HYPERLINK("http://geochem.nrcan.gc.ca/cdogs/content/bdl/bdl210761_e.htm", "21:0761")</f>
        <v>21:0761</v>
      </c>
      <c r="D256" s="1" t="str">
        <f t="shared" si="37"/>
        <v>21:0219</v>
      </c>
      <c r="E256" t="s">
        <v>1010</v>
      </c>
      <c r="F256" t="s">
        <v>1011</v>
      </c>
      <c r="H256">
        <v>62.871401499999997</v>
      </c>
      <c r="I256">
        <v>-131.54576130000001</v>
      </c>
      <c r="J256" s="1" t="str">
        <f t="shared" si="38"/>
        <v>NGR bulk stream sediment</v>
      </c>
      <c r="K256" s="1" t="str">
        <f t="shared" si="39"/>
        <v>&lt;177 micron (NGR)</v>
      </c>
      <c r="L256">
        <v>21</v>
      </c>
      <c r="M256" t="s">
        <v>25</v>
      </c>
      <c r="N256">
        <v>65</v>
      </c>
      <c r="O256">
        <v>25</v>
      </c>
      <c r="P256">
        <v>18.82</v>
      </c>
    </row>
    <row r="257" spans="1:16" hidden="1" x14ac:dyDescent="0.3">
      <c r="A257" t="s">
        <v>1012</v>
      </c>
      <c r="B257" t="s">
        <v>1013</v>
      </c>
      <c r="C257" s="1" t="str">
        <f t="shared" si="40"/>
        <v>21:0761</v>
      </c>
      <c r="D257" s="1" t="str">
        <f t="shared" si="37"/>
        <v>21:0219</v>
      </c>
      <c r="E257" t="s">
        <v>1014</v>
      </c>
      <c r="F257" t="s">
        <v>1015</v>
      </c>
      <c r="H257">
        <v>62.876726300000001</v>
      </c>
      <c r="I257">
        <v>-131.6576014</v>
      </c>
      <c r="J257" s="1" t="str">
        <f t="shared" si="38"/>
        <v>NGR bulk stream sediment</v>
      </c>
      <c r="K257" s="1" t="str">
        <f t="shared" si="39"/>
        <v>&lt;177 micron (NGR)</v>
      </c>
      <c r="L257">
        <v>22</v>
      </c>
      <c r="M257" t="s">
        <v>857</v>
      </c>
      <c r="N257">
        <v>66</v>
      </c>
      <c r="O257">
        <v>35</v>
      </c>
      <c r="P257">
        <v>2.75</v>
      </c>
    </row>
    <row r="258" spans="1:16" hidden="1" x14ac:dyDescent="0.3">
      <c r="A258" t="s">
        <v>1016</v>
      </c>
      <c r="B258" t="s">
        <v>1017</v>
      </c>
      <c r="C258" s="1" t="str">
        <f t="shared" si="40"/>
        <v>21:0761</v>
      </c>
      <c r="D258" s="1" t="str">
        <f t="shared" si="37"/>
        <v>21:0219</v>
      </c>
      <c r="E258" t="s">
        <v>1018</v>
      </c>
      <c r="F258" t="s">
        <v>1019</v>
      </c>
      <c r="H258">
        <v>62.917464799999998</v>
      </c>
      <c r="I258">
        <v>-131.66383429999999</v>
      </c>
      <c r="J258" s="1" t="str">
        <f t="shared" si="38"/>
        <v>NGR bulk stream sediment</v>
      </c>
      <c r="K258" s="1" t="str">
        <f t="shared" si="39"/>
        <v>&lt;177 micron (NGR)</v>
      </c>
      <c r="L258">
        <v>22</v>
      </c>
      <c r="M258" t="s">
        <v>20</v>
      </c>
      <c r="N258">
        <v>67</v>
      </c>
      <c r="O258">
        <v>13</v>
      </c>
      <c r="P258">
        <v>21.24</v>
      </c>
    </row>
    <row r="259" spans="1:16" hidden="1" x14ac:dyDescent="0.3">
      <c r="A259" t="s">
        <v>1020</v>
      </c>
      <c r="B259" t="s">
        <v>1021</v>
      </c>
      <c r="C259" s="1" t="str">
        <f t="shared" si="40"/>
        <v>21:0761</v>
      </c>
      <c r="D259" s="1" t="str">
        <f t="shared" si="37"/>
        <v>21:0219</v>
      </c>
      <c r="E259" t="s">
        <v>1014</v>
      </c>
      <c r="F259" t="s">
        <v>1022</v>
      </c>
      <c r="H259">
        <v>62.876726300000001</v>
      </c>
      <c r="I259">
        <v>-131.6576014</v>
      </c>
      <c r="J259" s="1" t="str">
        <f t="shared" si="38"/>
        <v>NGR bulk stream sediment</v>
      </c>
      <c r="K259" s="1" t="str">
        <f t="shared" si="39"/>
        <v>&lt;177 micron (NGR)</v>
      </c>
      <c r="L259">
        <v>22</v>
      </c>
      <c r="M259" t="s">
        <v>861</v>
      </c>
      <c r="N259">
        <v>68</v>
      </c>
      <c r="O259">
        <v>24</v>
      </c>
      <c r="P259">
        <v>15.53</v>
      </c>
    </row>
    <row r="260" spans="1:16" hidden="1" x14ac:dyDescent="0.3">
      <c r="A260" t="s">
        <v>1023</v>
      </c>
      <c r="B260" t="s">
        <v>1024</v>
      </c>
      <c r="C260" s="1" t="str">
        <f t="shared" si="40"/>
        <v>21:0761</v>
      </c>
      <c r="D260" s="1" t="str">
        <f t="shared" si="37"/>
        <v>21:0219</v>
      </c>
      <c r="E260" t="s">
        <v>1014</v>
      </c>
      <c r="F260" t="s">
        <v>1025</v>
      </c>
      <c r="H260">
        <v>62.876726300000001</v>
      </c>
      <c r="I260">
        <v>-131.6576014</v>
      </c>
      <c r="J260" s="1" t="str">
        <f t="shared" si="38"/>
        <v>NGR bulk stream sediment</v>
      </c>
      <c r="K260" s="1" t="str">
        <f t="shared" si="39"/>
        <v>&lt;177 micron (NGR)</v>
      </c>
      <c r="L260">
        <v>22</v>
      </c>
      <c r="M260" t="s">
        <v>865</v>
      </c>
      <c r="N260">
        <v>69</v>
      </c>
      <c r="O260">
        <v>13</v>
      </c>
      <c r="P260">
        <v>5.92</v>
      </c>
    </row>
    <row r="261" spans="1:16" hidden="1" x14ac:dyDescent="0.3">
      <c r="A261" t="s">
        <v>1026</v>
      </c>
      <c r="B261" t="s">
        <v>1027</v>
      </c>
      <c r="C261" s="1" t="str">
        <f t="shared" si="40"/>
        <v>21:0761</v>
      </c>
      <c r="D261" s="1" t="str">
        <f t="shared" si="37"/>
        <v>21:0219</v>
      </c>
      <c r="E261" t="s">
        <v>1028</v>
      </c>
      <c r="F261" t="s">
        <v>1029</v>
      </c>
      <c r="H261">
        <v>62.873965400000003</v>
      </c>
      <c r="I261">
        <v>-131.69183340000001</v>
      </c>
      <c r="J261" s="1" t="str">
        <f t="shared" si="38"/>
        <v>NGR bulk stream sediment</v>
      </c>
      <c r="K261" s="1" t="str">
        <f t="shared" si="39"/>
        <v>&lt;177 micron (NGR)</v>
      </c>
      <c r="L261">
        <v>22</v>
      </c>
      <c r="M261" t="s">
        <v>25</v>
      </c>
      <c r="N261">
        <v>70</v>
      </c>
      <c r="O261">
        <v>7</v>
      </c>
      <c r="P261">
        <v>28</v>
      </c>
    </row>
    <row r="262" spans="1:16" hidden="1" x14ac:dyDescent="0.3">
      <c r="A262" t="s">
        <v>1030</v>
      </c>
      <c r="B262" t="s">
        <v>1031</v>
      </c>
      <c r="C262" s="1" t="str">
        <f t="shared" si="40"/>
        <v>21:0761</v>
      </c>
      <c r="D262" s="1" t="str">
        <f t="shared" si="37"/>
        <v>21:0219</v>
      </c>
      <c r="E262" t="s">
        <v>1032</v>
      </c>
      <c r="F262" t="s">
        <v>1033</v>
      </c>
      <c r="H262">
        <v>62.864519999999999</v>
      </c>
      <c r="I262">
        <v>-131.79446279999999</v>
      </c>
      <c r="J262" s="1" t="str">
        <f t="shared" si="38"/>
        <v>NGR bulk stream sediment</v>
      </c>
      <c r="K262" s="1" t="str">
        <f t="shared" si="39"/>
        <v>&lt;177 micron (NGR)</v>
      </c>
      <c r="L262">
        <v>22</v>
      </c>
      <c r="M262" t="s">
        <v>30</v>
      </c>
      <c r="N262">
        <v>71</v>
      </c>
      <c r="O262">
        <v>200</v>
      </c>
      <c r="P262">
        <v>27.2</v>
      </c>
    </row>
    <row r="263" spans="1:16" hidden="1" x14ac:dyDescent="0.3">
      <c r="A263" t="s">
        <v>1034</v>
      </c>
      <c r="B263" t="s">
        <v>1035</v>
      </c>
      <c r="C263" s="1" t="str">
        <f t="shared" si="40"/>
        <v>21:0761</v>
      </c>
      <c r="D263" s="1" t="str">
        <f t="shared" si="37"/>
        <v>21:0219</v>
      </c>
      <c r="E263" t="s">
        <v>1036</v>
      </c>
      <c r="F263" t="s">
        <v>1037</v>
      </c>
      <c r="H263">
        <v>62.9513526</v>
      </c>
      <c r="I263">
        <v>-131.71326529999999</v>
      </c>
      <c r="J263" s="1" t="str">
        <f t="shared" si="38"/>
        <v>NGR bulk stream sediment</v>
      </c>
      <c r="K263" s="1" t="str">
        <f t="shared" si="39"/>
        <v>&lt;177 micron (NGR)</v>
      </c>
      <c r="L263">
        <v>22</v>
      </c>
      <c r="M263" t="s">
        <v>35</v>
      </c>
      <c r="N263">
        <v>72</v>
      </c>
      <c r="O263">
        <v>12</v>
      </c>
      <c r="P263">
        <v>24.31</v>
      </c>
    </row>
    <row r="264" spans="1:16" hidden="1" x14ac:dyDescent="0.3">
      <c r="A264" t="s">
        <v>1038</v>
      </c>
      <c r="B264" t="s">
        <v>1039</v>
      </c>
      <c r="C264" s="1" t="str">
        <f t="shared" si="40"/>
        <v>21:0761</v>
      </c>
      <c r="D264" s="1" t="str">
        <f t="shared" si="37"/>
        <v>21:0219</v>
      </c>
      <c r="E264" t="s">
        <v>1040</v>
      </c>
      <c r="F264" t="s">
        <v>1041</v>
      </c>
      <c r="H264">
        <v>62.919619900000001</v>
      </c>
      <c r="I264">
        <v>-131.86406120000001</v>
      </c>
      <c r="J264" s="1" t="str">
        <f t="shared" si="38"/>
        <v>NGR bulk stream sediment</v>
      </c>
      <c r="K264" s="1" t="str">
        <f t="shared" si="39"/>
        <v>&lt;177 micron (NGR)</v>
      </c>
      <c r="L264">
        <v>22</v>
      </c>
      <c r="M264" t="s">
        <v>40</v>
      </c>
      <c r="N264">
        <v>73</v>
      </c>
      <c r="O264">
        <v>8</v>
      </c>
      <c r="P264">
        <v>33.590000000000003</v>
      </c>
    </row>
    <row r="265" spans="1:16" hidden="1" x14ac:dyDescent="0.3">
      <c r="A265" t="s">
        <v>1042</v>
      </c>
      <c r="B265" t="s">
        <v>1043</v>
      </c>
      <c r="C265" s="1" t="str">
        <f t="shared" si="40"/>
        <v>21:0761</v>
      </c>
      <c r="D265" s="1" t="str">
        <f t="shared" si="37"/>
        <v>21:0219</v>
      </c>
      <c r="E265" t="s">
        <v>1044</v>
      </c>
      <c r="F265" t="s">
        <v>1045</v>
      </c>
      <c r="H265">
        <v>62.931719399999999</v>
      </c>
      <c r="I265">
        <v>-131.85562530000001</v>
      </c>
      <c r="J265" s="1" t="str">
        <f t="shared" si="38"/>
        <v>NGR bulk stream sediment</v>
      </c>
      <c r="K265" s="1" t="str">
        <f t="shared" si="39"/>
        <v>&lt;177 micron (NGR)</v>
      </c>
      <c r="L265">
        <v>22</v>
      </c>
      <c r="M265" t="s">
        <v>45</v>
      </c>
      <c r="N265">
        <v>74</v>
      </c>
      <c r="O265">
        <v>33</v>
      </c>
      <c r="P265">
        <v>18.02</v>
      </c>
    </row>
    <row r="266" spans="1:16" hidden="1" x14ac:dyDescent="0.3">
      <c r="A266" t="s">
        <v>1046</v>
      </c>
      <c r="B266" t="s">
        <v>1047</v>
      </c>
      <c r="C266" s="1" t="str">
        <f t="shared" si="40"/>
        <v>21:0761</v>
      </c>
      <c r="D266" s="1" t="str">
        <f t="shared" si="37"/>
        <v>21:0219</v>
      </c>
      <c r="E266" t="s">
        <v>1048</v>
      </c>
      <c r="F266" t="s">
        <v>1049</v>
      </c>
      <c r="H266">
        <v>62.950756699999999</v>
      </c>
      <c r="I266">
        <v>-131.87355740000001</v>
      </c>
      <c r="J266" s="1" t="str">
        <f t="shared" si="38"/>
        <v>NGR bulk stream sediment</v>
      </c>
      <c r="K266" s="1" t="str">
        <f t="shared" si="39"/>
        <v>&lt;177 micron (NGR)</v>
      </c>
      <c r="L266">
        <v>22</v>
      </c>
      <c r="M266" t="s">
        <v>59</v>
      </c>
      <c r="N266">
        <v>75</v>
      </c>
      <c r="O266">
        <v>13</v>
      </c>
      <c r="P266">
        <v>29.3</v>
      </c>
    </row>
    <row r="267" spans="1:16" hidden="1" x14ac:dyDescent="0.3">
      <c r="A267" t="s">
        <v>1050</v>
      </c>
      <c r="B267" t="s">
        <v>1051</v>
      </c>
      <c r="C267" s="1" t="str">
        <f t="shared" si="40"/>
        <v>21:0761</v>
      </c>
      <c r="D267" s="1" t="str">
        <f t="shared" si="37"/>
        <v>21:0219</v>
      </c>
      <c r="E267" t="s">
        <v>1052</v>
      </c>
      <c r="F267" t="s">
        <v>1053</v>
      </c>
      <c r="H267">
        <v>62.986268899999999</v>
      </c>
      <c r="I267">
        <v>-131.95122280000001</v>
      </c>
      <c r="J267" s="1" t="str">
        <f t="shared" si="38"/>
        <v>NGR bulk stream sediment</v>
      </c>
      <c r="K267" s="1" t="str">
        <f t="shared" si="39"/>
        <v>&lt;177 micron (NGR)</v>
      </c>
      <c r="L267">
        <v>23</v>
      </c>
      <c r="M267" t="s">
        <v>20</v>
      </c>
      <c r="N267">
        <v>76</v>
      </c>
      <c r="O267">
        <v>8</v>
      </c>
      <c r="P267">
        <v>27.3</v>
      </c>
    </row>
    <row r="268" spans="1:16" hidden="1" x14ac:dyDescent="0.3">
      <c r="A268" t="s">
        <v>1054</v>
      </c>
      <c r="B268" t="s">
        <v>1055</v>
      </c>
      <c r="C268" s="1" t="str">
        <f t="shared" si="40"/>
        <v>21:0761</v>
      </c>
      <c r="D268" s="1" t="str">
        <f t="shared" si="37"/>
        <v>21:0219</v>
      </c>
      <c r="E268" t="s">
        <v>1056</v>
      </c>
      <c r="F268" t="s">
        <v>1057</v>
      </c>
      <c r="H268">
        <v>62.893338499999999</v>
      </c>
      <c r="I268">
        <v>-131.9497466</v>
      </c>
      <c r="J268" s="1" t="str">
        <f t="shared" si="38"/>
        <v>NGR bulk stream sediment</v>
      </c>
      <c r="K268" s="1" t="str">
        <f t="shared" si="39"/>
        <v>&lt;177 micron (NGR)</v>
      </c>
      <c r="L268">
        <v>23</v>
      </c>
      <c r="M268" t="s">
        <v>25</v>
      </c>
      <c r="N268">
        <v>77</v>
      </c>
      <c r="O268">
        <v>8</v>
      </c>
      <c r="P268">
        <v>3.65</v>
      </c>
    </row>
    <row r="269" spans="1:16" hidden="1" x14ac:dyDescent="0.3">
      <c r="A269" t="s">
        <v>1058</v>
      </c>
      <c r="B269" t="s">
        <v>1059</v>
      </c>
      <c r="C269" s="1" t="str">
        <f t="shared" si="40"/>
        <v>21:0761</v>
      </c>
      <c r="D269" s="1" t="str">
        <f t="shared" si="37"/>
        <v>21:0219</v>
      </c>
      <c r="E269" t="s">
        <v>1060</v>
      </c>
      <c r="F269" t="s">
        <v>1061</v>
      </c>
      <c r="H269">
        <v>62.840586000000002</v>
      </c>
      <c r="I269">
        <v>-131.2338766</v>
      </c>
      <c r="J269" s="1" t="str">
        <f t="shared" si="38"/>
        <v>NGR bulk stream sediment</v>
      </c>
      <c r="K269" s="1" t="str">
        <f t="shared" si="39"/>
        <v>&lt;177 micron (NGR)</v>
      </c>
      <c r="L269">
        <v>23</v>
      </c>
      <c r="M269" t="s">
        <v>30</v>
      </c>
      <c r="N269">
        <v>78</v>
      </c>
      <c r="O269">
        <v>30</v>
      </c>
      <c r="P269">
        <v>28.18</v>
      </c>
    </row>
    <row r="270" spans="1:16" hidden="1" x14ac:dyDescent="0.3">
      <c r="A270" t="s">
        <v>1062</v>
      </c>
      <c r="B270" t="s">
        <v>1063</v>
      </c>
      <c r="C270" s="1" t="str">
        <f t="shared" si="40"/>
        <v>21:0761</v>
      </c>
      <c r="D270" s="1" t="str">
        <f t="shared" si="37"/>
        <v>21:0219</v>
      </c>
      <c r="E270" t="s">
        <v>1064</v>
      </c>
      <c r="F270" t="s">
        <v>1065</v>
      </c>
      <c r="H270">
        <v>62.875697099999996</v>
      </c>
      <c r="I270">
        <v>-131.253028</v>
      </c>
      <c r="J270" s="1" t="str">
        <f t="shared" si="38"/>
        <v>NGR bulk stream sediment</v>
      </c>
      <c r="K270" s="1" t="str">
        <f t="shared" si="39"/>
        <v>&lt;177 micron (NGR)</v>
      </c>
      <c r="L270">
        <v>24</v>
      </c>
      <c r="M270" t="s">
        <v>857</v>
      </c>
      <c r="N270">
        <v>79</v>
      </c>
      <c r="O270">
        <v>19</v>
      </c>
      <c r="P270">
        <v>12.52</v>
      </c>
    </row>
    <row r="271" spans="1:16" hidden="1" x14ac:dyDescent="0.3">
      <c r="A271" t="s">
        <v>1066</v>
      </c>
      <c r="B271" t="s">
        <v>1067</v>
      </c>
      <c r="C271" s="1" t="str">
        <f t="shared" si="40"/>
        <v>21:0761</v>
      </c>
      <c r="D271" s="1" t="str">
        <f t="shared" si="37"/>
        <v>21:0219</v>
      </c>
      <c r="E271" t="s">
        <v>1064</v>
      </c>
      <c r="F271" t="s">
        <v>1068</v>
      </c>
      <c r="H271">
        <v>62.875697099999996</v>
      </c>
      <c r="I271">
        <v>-131.253028</v>
      </c>
      <c r="J271" s="1" t="str">
        <f t="shared" si="38"/>
        <v>NGR bulk stream sediment</v>
      </c>
      <c r="K271" s="1" t="str">
        <f t="shared" si="39"/>
        <v>&lt;177 micron (NGR)</v>
      </c>
      <c r="L271">
        <v>24</v>
      </c>
      <c r="M271" t="s">
        <v>865</v>
      </c>
      <c r="N271">
        <v>80</v>
      </c>
      <c r="O271">
        <v>18</v>
      </c>
      <c r="P271">
        <v>14.14</v>
      </c>
    </row>
    <row r="272" spans="1:16" hidden="1" x14ac:dyDescent="0.3">
      <c r="A272" t="s">
        <v>1069</v>
      </c>
      <c r="B272" t="s">
        <v>1070</v>
      </c>
      <c r="C272" s="1" t="str">
        <f t="shared" si="40"/>
        <v>21:0761</v>
      </c>
      <c r="D272" s="1" t="str">
        <f t="shared" si="37"/>
        <v>21:0219</v>
      </c>
      <c r="E272" t="s">
        <v>1064</v>
      </c>
      <c r="F272" t="s">
        <v>1071</v>
      </c>
      <c r="H272">
        <v>62.875697099999996</v>
      </c>
      <c r="I272">
        <v>-131.253028</v>
      </c>
      <c r="J272" s="1" t="str">
        <f t="shared" si="38"/>
        <v>NGR bulk stream sediment</v>
      </c>
      <c r="K272" s="1" t="str">
        <f t="shared" si="39"/>
        <v>&lt;177 micron (NGR)</v>
      </c>
      <c r="L272">
        <v>24</v>
      </c>
      <c r="M272" t="s">
        <v>861</v>
      </c>
      <c r="N272">
        <v>81</v>
      </c>
      <c r="O272">
        <v>18</v>
      </c>
      <c r="P272">
        <v>26.07</v>
      </c>
    </row>
    <row r="273" spans="1:16" hidden="1" x14ac:dyDescent="0.3">
      <c r="A273" t="s">
        <v>1072</v>
      </c>
      <c r="B273" t="s">
        <v>1073</v>
      </c>
      <c r="C273" s="1" t="str">
        <f t="shared" si="40"/>
        <v>21:0761</v>
      </c>
      <c r="D273" s="1" t="str">
        <f t="shared" si="37"/>
        <v>21:0219</v>
      </c>
      <c r="E273" t="s">
        <v>1074</v>
      </c>
      <c r="F273" t="s">
        <v>1075</v>
      </c>
      <c r="H273">
        <v>62.834417799999997</v>
      </c>
      <c r="I273">
        <v>-131.69943180000001</v>
      </c>
      <c r="J273" s="1" t="str">
        <f t="shared" si="38"/>
        <v>NGR bulk stream sediment</v>
      </c>
      <c r="K273" s="1" t="str">
        <f t="shared" si="39"/>
        <v>&lt;177 micron (NGR)</v>
      </c>
      <c r="L273">
        <v>24</v>
      </c>
      <c r="M273" t="s">
        <v>20</v>
      </c>
      <c r="N273">
        <v>82</v>
      </c>
      <c r="O273">
        <v>21</v>
      </c>
      <c r="P273">
        <v>11.76</v>
      </c>
    </row>
    <row r="274" spans="1:16" hidden="1" x14ac:dyDescent="0.3">
      <c r="A274" t="s">
        <v>1076</v>
      </c>
      <c r="B274" t="s">
        <v>1077</v>
      </c>
      <c r="C274" s="1" t="str">
        <f t="shared" si="40"/>
        <v>21:0761</v>
      </c>
      <c r="D274" s="1" t="str">
        <f t="shared" si="37"/>
        <v>21:0219</v>
      </c>
      <c r="E274" t="s">
        <v>1078</v>
      </c>
      <c r="F274" t="s">
        <v>1079</v>
      </c>
      <c r="H274">
        <v>62.910555700000003</v>
      </c>
      <c r="I274">
        <v>-130.39584479999999</v>
      </c>
      <c r="J274" s="1" t="str">
        <f t="shared" si="38"/>
        <v>NGR bulk stream sediment</v>
      </c>
      <c r="K274" s="1" t="str">
        <f t="shared" si="39"/>
        <v>&lt;177 micron (NGR)</v>
      </c>
      <c r="L274">
        <v>27</v>
      </c>
      <c r="M274" t="s">
        <v>857</v>
      </c>
      <c r="N274">
        <v>83</v>
      </c>
      <c r="O274">
        <v>36</v>
      </c>
      <c r="P274">
        <v>7.64</v>
      </c>
    </row>
    <row r="275" spans="1:16" hidden="1" x14ac:dyDescent="0.3">
      <c r="A275" t="s">
        <v>1080</v>
      </c>
      <c r="B275" t="s">
        <v>1081</v>
      </c>
      <c r="C275" s="1" t="str">
        <f t="shared" si="40"/>
        <v>21:0761</v>
      </c>
      <c r="D275" s="1" t="str">
        <f t="shared" si="37"/>
        <v>21:0219</v>
      </c>
      <c r="E275" t="s">
        <v>1078</v>
      </c>
      <c r="F275" t="s">
        <v>1082</v>
      </c>
      <c r="H275">
        <v>62.910555700000003</v>
      </c>
      <c r="I275">
        <v>-130.39584479999999</v>
      </c>
      <c r="J275" s="1" t="str">
        <f t="shared" si="38"/>
        <v>NGR bulk stream sediment</v>
      </c>
      <c r="K275" s="1" t="str">
        <f t="shared" si="39"/>
        <v>&lt;177 micron (NGR)</v>
      </c>
      <c r="L275">
        <v>27</v>
      </c>
      <c r="M275" t="s">
        <v>861</v>
      </c>
      <c r="N275">
        <v>84</v>
      </c>
      <c r="O275">
        <v>39</v>
      </c>
      <c r="P275">
        <v>25.57</v>
      </c>
    </row>
    <row r="276" spans="1:16" hidden="1" x14ac:dyDescent="0.3">
      <c r="A276" t="s">
        <v>1083</v>
      </c>
      <c r="B276" t="s">
        <v>1084</v>
      </c>
      <c r="C276" s="1" t="str">
        <f t="shared" si="40"/>
        <v>21:0761</v>
      </c>
      <c r="D276" s="1" t="str">
        <f t="shared" si="37"/>
        <v>21:0219</v>
      </c>
      <c r="E276" t="s">
        <v>1078</v>
      </c>
      <c r="F276" t="s">
        <v>1085</v>
      </c>
      <c r="H276">
        <v>62.910555700000003</v>
      </c>
      <c r="I276">
        <v>-130.39584479999999</v>
      </c>
      <c r="J276" s="1" t="str">
        <f t="shared" si="38"/>
        <v>NGR bulk stream sediment</v>
      </c>
      <c r="K276" s="1" t="str">
        <f t="shared" si="39"/>
        <v>&lt;177 micron (NGR)</v>
      </c>
      <c r="L276">
        <v>27</v>
      </c>
      <c r="M276" t="s">
        <v>865</v>
      </c>
      <c r="N276">
        <v>85</v>
      </c>
      <c r="O276">
        <v>45</v>
      </c>
      <c r="P276">
        <v>9.32</v>
      </c>
    </row>
    <row r="277" spans="1:16" hidden="1" x14ac:dyDescent="0.3">
      <c r="A277" t="s">
        <v>1086</v>
      </c>
      <c r="B277" t="s">
        <v>1087</v>
      </c>
      <c r="C277" s="1" t="str">
        <f t="shared" si="40"/>
        <v>21:0761</v>
      </c>
      <c r="D277" s="1" t="str">
        <f t="shared" si="37"/>
        <v>21:0219</v>
      </c>
      <c r="E277" t="s">
        <v>1088</v>
      </c>
      <c r="F277" t="s">
        <v>1089</v>
      </c>
      <c r="H277">
        <v>62.895009199999997</v>
      </c>
      <c r="I277">
        <v>-130.39652280000001</v>
      </c>
      <c r="J277" s="1" t="str">
        <f t="shared" si="38"/>
        <v>NGR bulk stream sediment</v>
      </c>
      <c r="K277" s="1" t="str">
        <f t="shared" si="39"/>
        <v>&lt;177 micron (NGR)</v>
      </c>
      <c r="L277">
        <v>27</v>
      </c>
      <c r="M277" t="s">
        <v>20</v>
      </c>
      <c r="N277">
        <v>86</v>
      </c>
      <c r="O277">
        <v>11</v>
      </c>
      <c r="P277">
        <v>15.22</v>
      </c>
    </row>
    <row r="278" spans="1:16" hidden="1" x14ac:dyDescent="0.3">
      <c r="A278" t="s">
        <v>1090</v>
      </c>
      <c r="B278" t="s">
        <v>1091</v>
      </c>
      <c r="C278" s="1" t="str">
        <f t="shared" si="40"/>
        <v>21:0761</v>
      </c>
      <c r="D278" s="1" t="str">
        <f>HYPERLINK("http://geochem.nrcan.gc.ca/cdogs/content/svy/svy_e.htm", "")</f>
        <v/>
      </c>
      <c r="G278" s="1" t="str">
        <f>HYPERLINK("http://geochem.nrcan.gc.ca/cdogs/content/cr_/cr_00079_e.htm", "79")</f>
        <v>79</v>
      </c>
      <c r="J278" t="s">
        <v>779</v>
      </c>
      <c r="K278" t="s">
        <v>780</v>
      </c>
      <c r="L278">
        <v>27</v>
      </c>
      <c r="M278" t="s">
        <v>781</v>
      </c>
      <c r="N278">
        <v>87</v>
      </c>
      <c r="O278">
        <v>12</v>
      </c>
      <c r="P278">
        <v>16.05</v>
      </c>
    </row>
    <row r="279" spans="1:16" hidden="1" x14ac:dyDescent="0.3">
      <c r="A279" t="s">
        <v>1092</v>
      </c>
      <c r="B279" t="s">
        <v>1093</v>
      </c>
      <c r="C279" s="1" t="str">
        <f t="shared" si="40"/>
        <v>21:0761</v>
      </c>
      <c r="D279" s="1" t="str">
        <f>HYPERLINK("http://geochem.nrcan.gc.ca/cdogs/content/svy/svy_e.htm", "")</f>
        <v/>
      </c>
      <c r="G279" s="1" t="str">
        <f>HYPERLINK("http://geochem.nrcan.gc.ca/cdogs/content/cr_/cr_00079_e.htm", "79")</f>
        <v>79</v>
      </c>
      <c r="J279" t="s">
        <v>779</v>
      </c>
      <c r="K279" t="s">
        <v>780</v>
      </c>
      <c r="L279">
        <v>30</v>
      </c>
      <c r="M279" t="s">
        <v>781</v>
      </c>
      <c r="N279">
        <v>88</v>
      </c>
      <c r="O279">
        <v>10</v>
      </c>
      <c r="P279">
        <v>16.579999999999998</v>
      </c>
    </row>
    <row r="280" spans="1:16" hidden="1" x14ac:dyDescent="0.3">
      <c r="A280" t="s">
        <v>1094</v>
      </c>
      <c r="B280" t="s">
        <v>1095</v>
      </c>
      <c r="C280" s="1" t="str">
        <f t="shared" si="40"/>
        <v>21:0761</v>
      </c>
      <c r="D280" s="1" t="str">
        <f t="shared" ref="D280:D286" si="41">HYPERLINK("http://geochem.nrcan.gc.ca/cdogs/content/svy/svy210219_e.htm", "21:0219")</f>
        <v>21:0219</v>
      </c>
      <c r="E280" t="s">
        <v>1096</v>
      </c>
      <c r="F280" t="s">
        <v>1097</v>
      </c>
      <c r="H280">
        <v>62.350556099999999</v>
      </c>
      <c r="I280">
        <v>-130.77243390000001</v>
      </c>
      <c r="J280" s="1" t="str">
        <f t="shared" ref="J280:J286" si="42">HYPERLINK("http://geochem.nrcan.gc.ca/cdogs/content/kwd/kwd020030_e.htm", "NGR bulk stream sediment")</f>
        <v>NGR bulk stream sediment</v>
      </c>
      <c r="K280" s="1" t="str">
        <f t="shared" ref="K280:K286" si="43">HYPERLINK("http://geochem.nrcan.gc.ca/cdogs/content/kwd/kwd080006_e.htm", "&lt;177 micron (NGR)")</f>
        <v>&lt;177 micron (NGR)</v>
      </c>
      <c r="L280">
        <v>32</v>
      </c>
      <c r="M280" t="s">
        <v>20</v>
      </c>
      <c r="N280">
        <v>89</v>
      </c>
      <c r="O280">
        <v>14</v>
      </c>
      <c r="P280">
        <v>11.43</v>
      </c>
    </row>
    <row r="281" spans="1:16" hidden="1" x14ac:dyDescent="0.3">
      <c r="A281" t="s">
        <v>1098</v>
      </c>
      <c r="B281" t="s">
        <v>1099</v>
      </c>
      <c r="C281" s="1" t="str">
        <f t="shared" si="40"/>
        <v>21:0761</v>
      </c>
      <c r="D281" s="1" t="str">
        <f t="shared" si="41"/>
        <v>21:0219</v>
      </c>
      <c r="E281" t="s">
        <v>1100</v>
      </c>
      <c r="F281" t="s">
        <v>1101</v>
      </c>
      <c r="H281">
        <v>62.263089999999998</v>
      </c>
      <c r="I281">
        <v>-130.94915510000001</v>
      </c>
      <c r="J281" s="1" t="str">
        <f t="shared" si="42"/>
        <v>NGR bulk stream sediment</v>
      </c>
      <c r="K281" s="1" t="str">
        <f t="shared" si="43"/>
        <v>&lt;177 micron (NGR)</v>
      </c>
      <c r="L281">
        <v>32</v>
      </c>
      <c r="M281" t="s">
        <v>25</v>
      </c>
      <c r="N281">
        <v>90</v>
      </c>
      <c r="O281">
        <v>22</v>
      </c>
      <c r="P281">
        <v>26.67</v>
      </c>
    </row>
    <row r="282" spans="1:16" hidden="1" x14ac:dyDescent="0.3">
      <c r="A282" t="s">
        <v>1102</v>
      </c>
      <c r="B282" t="s">
        <v>1103</v>
      </c>
      <c r="C282" s="1" t="str">
        <f t="shared" si="40"/>
        <v>21:0761</v>
      </c>
      <c r="D282" s="1" t="str">
        <f t="shared" si="41"/>
        <v>21:0219</v>
      </c>
      <c r="E282" t="s">
        <v>1104</v>
      </c>
      <c r="F282" t="s">
        <v>1105</v>
      </c>
      <c r="H282">
        <v>62.2852952</v>
      </c>
      <c r="I282">
        <v>-130.9727048</v>
      </c>
      <c r="J282" s="1" t="str">
        <f t="shared" si="42"/>
        <v>NGR bulk stream sediment</v>
      </c>
      <c r="K282" s="1" t="str">
        <f t="shared" si="43"/>
        <v>&lt;177 micron (NGR)</v>
      </c>
      <c r="L282">
        <v>32</v>
      </c>
      <c r="M282" t="s">
        <v>30</v>
      </c>
      <c r="N282">
        <v>91</v>
      </c>
      <c r="O282">
        <v>13</v>
      </c>
      <c r="P282">
        <v>18.809999999999999</v>
      </c>
    </row>
    <row r="283" spans="1:16" hidden="1" x14ac:dyDescent="0.3">
      <c r="A283" t="s">
        <v>1106</v>
      </c>
      <c r="B283" t="s">
        <v>1107</v>
      </c>
      <c r="C283" s="1" t="str">
        <f t="shared" si="40"/>
        <v>21:0761</v>
      </c>
      <c r="D283" s="1" t="str">
        <f t="shared" si="41"/>
        <v>21:0219</v>
      </c>
      <c r="E283" t="s">
        <v>1108</v>
      </c>
      <c r="F283" t="s">
        <v>1109</v>
      </c>
      <c r="H283">
        <v>62.277495199999997</v>
      </c>
      <c r="I283">
        <v>-131.0006827</v>
      </c>
      <c r="J283" s="1" t="str">
        <f t="shared" si="42"/>
        <v>NGR bulk stream sediment</v>
      </c>
      <c r="K283" s="1" t="str">
        <f t="shared" si="43"/>
        <v>&lt;177 micron (NGR)</v>
      </c>
      <c r="L283">
        <v>32</v>
      </c>
      <c r="M283" t="s">
        <v>35</v>
      </c>
      <c r="N283">
        <v>92</v>
      </c>
      <c r="O283">
        <v>19</v>
      </c>
      <c r="P283">
        <v>26.98</v>
      </c>
    </row>
    <row r="284" spans="1:16" hidden="1" x14ac:dyDescent="0.3">
      <c r="A284" t="s">
        <v>1110</v>
      </c>
      <c r="B284" t="s">
        <v>1111</v>
      </c>
      <c r="C284" s="1" t="str">
        <f t="shared" si="40"/>
        <v>21:0761</v>
      </c>
      <c r="D284" s="1" t="str">
        <f t="shared" si="41"/>
        <v>21:0219</v>
      </c>
      <c r="E284" t="s">
        <v>1112</v>
      </c>
      <c r="F284" t="s">
        <v>1113</v>
      </c>
      <c r="H284">
        <v>62.266578000000003</v>
      </c>
      <c r="I284">
        <v>-131.03329170000001</v>
      </c>
      <c r="J284" s="1" t="str">
        <f t="shared" si="42"/>
        <v>NGR bulk stream sediment</v>
      </c>
      <c r="K284" s="1" t="str">
        <f t="shared" si="43"/>
        <v>&lt;177 micron (NGR)</v>
      </c>
      <c r="L284">
        <v>33</v>
      </c>
      <c r="M284" t="s">
        <v>857</v>
      </c>
      <c r="N284">
        <v>93</v>
      </c>
      <c r="O284">
        <v>15</v>
      </c>
      <c r="P284">
        <v>9.99</v>
      </c>
    </row>
    <row r="285" spans="1:16" hidden="1" x14ac:dyDescent="0.3">
      <c r="A285" t="s">
        <v>1114</v>
      </c>
      <c r="B285" t="s">
        <v>1115</v>
      </c>
      <c r="C285" s="1" t="str">
        <f t="shared" si="40"/>
        <v>21:0761</v>
      </c>
      <c r="D285" s="1" t="str">
        <f t="shared" si="41"/>
        <v>21:0219</v>
      </c>
      <c r="E285" t="s">
        <v>1112</v>
      </c>
      <c r="F285" t="s">
        <v>1116</v>
      </c>
      <c r="H285">
        <v>62.266578000000003</v>
      </c>
      <c r="I285">
        <v>-131.03329170000001</v>
      </c>
      <c r="J285" s="1" t="str">
        <f t="shared" si="42"/>
        <v>NGR bulk stream sediment</v>
      </c>
      <c r="K285" s="1" t="str">
        <f t="shared" si="43"/>
        <v>&lt;177 micron (NGR)</v>
      </c>
      <c r="L285">
        <v>33</v>
      </c>
      <c r="M285" t="s">
        <v>865</v>
      </c>
      <c r="N285">
        <v>94</v>
      </c>
      <c r="O285">
        <v>17</v>
      </c>
      <c r="P285">
        <v>10.77</v>
      </c>
    </row>
    <row r="286" spans="1:16" hidden="1" x14ac:dyDescent="0.3">
      <c r="A286" t="s">
        <v>1117</v>
      </c>
      <c r="B286" t="s">
        <v>1118</v>
      </c>
      <c r="C286" s="1" t="str">
        <f t="shared" si="40"/>
        <v>21:0761</v>
      </c>
      <c r="D286" s="1" t="str">
        <f t="shared" si="41"/>
        <v>21:0219</v>
      </c>
      <c r="E286" t="s">
        <v>1112</v>
      </c>
      <c r="F286" t="s">
        <v>1119</v>
      </c>
      <c r="H286">
        <v>62.266578000000003</v>
      </c>
      <c r="I286">
        <v>-131.03329170000001</v>
      </c>
      <c r="J286" s="1" t="str">
        <f t="shared" si="42"/>
        <v>NGR bulk stream sediment</v>
      </c>
      <c r="K286" s="1" t="str">
        <f t="shared" si="43"/>
        <v>&lt;177 micron (NGR)</v>
      </c>
      <c r="L286">
        <v>33</v>
      </c>
      <c r="M286" t="s">
        <v>861</v>
      </c>
      <c r="N286">
        <v>95</v>
      </c>
      <c r="O286">
        <v>15</v>
      </c>
      <c r="P286">
        <v>27.32</v>
      </c>
    </row>
    <row r="287" spans="1:16" hidden="1" x14ac:dyDescent="0.3">
      <c r="A287" t="s">
        <v>1120</v>
      </c>
      <c r="B287" t="s">
        <v>1121</v>
      </c>
      <c r="C287" s="1" t="str">
        <f t="shared" si="40"/>
        <v>21:0761</v>
      </c>
      <c r="D287" s="1" t="str">
        <f>HYPERLINK("http://geochem.nrcan.gc.ca/cdogs/content/svy/svy_e.htm", "")</f>
        <v/>
      </c>
      <c r="G287" s="1" t="str">
        <f>HYPERLINK("http://geochem.nrcan.gc.ca/cdogs/content/cr_/cr_00083_e.htm", "83")</f>
        <v>83</v>
      </c>
      <c r="J287" t="s">
        <v>779</v>
      </c>
      <c r="K287" t="s">
        <v>780</v>
      </c>
      <c r="L287">
        <v>36</v>
      </c>
      <c r="M287" t="s">
        <v>781</v>
      </c>
      <c r="N287">
        <v>96</v>
      </c>
      <c r="O287">
        <v>4</v>
      </c>
      <c r="P287">
        <v>16.25</v>
      </c>
    </row>
    <row r="288" spans="1:16" hidden="1" x14ac:dyDescent="0.3">
      <c r="A288" t="s">
        <v>1122</v>
      </c>
      <c r="B288" t="s">
        <v>1123</v>
      </c>
      <c r="C288" s="1" t="str">
        <f t="shared" ref="C288:C319" si="44">HYPERLINK("http://geochem.nrcan.gc.ca/cdogs/content/bdl/bdl210761_e.htm", "21:0761")</f>
        <v>21:0761</v>
      </c>
      <c r="D288" s="1" t="str">
        <f t="shared" ref="D288:D302" si="45">HYPERLINK("http://geochem.nrcan.gc.ca/cdogs/content/svy/svy210219_e.htm", "21:0219")</f>
        <v>21:0219</v>
      </c>
      <c r="E288" t="s">
        <v>1124</v>
      </c>
      <c r="F288" t="s">
        <v>1125</v>
      </c>
      <c r="H288">
        <v>62.410296899999999</v>
      </c>
      <c r="I288">
        <v>-131.60136439999999</v>
      </c>
      <c r="J288" s="1" t="str">
        <f t="shared" ref="J288:J302" si="46">HYPERLINK("http://geochem.nrcan.gc.ca/cdogs/content/kwd/kwd020030_e.htm", "NGR bulk stream sediment")</f>
        <v>NGR bulk stream sediment</v>
      </c>
      <c r="K288" s="1" t="str">
        <f t="shared" ref="K288:K302" si="47">HYPERLINK("http://geochem.nrcan.gc.ca/cdogs/content/kwd/kwd080006_e.htm", "&lt;177 micron (NGR)")</f>
        <v>&lt;177 micron (NGR)</v>
      </c>
      <c r="L288">
        <v>36</v>
      </c>
      <c r="M288" t="s">
        <v>20</v>
      </c>
      <c r="N288">
        <v>97</v>
      </c>
      <c r="O288">
        <v>8</v>
      </c>
      <c r="P288">
        <v>25.91</v>
      </c>
    </row>
    <row r="289" spans="1:16" hidden="1" x14ac:dyDescent="0.3">
      <c r="A289" t="s">
        <v>1126</v>
      </c>
      <c r="B289" t="s">
        <v>1127</v>
      </c>
      <c r="C289" s="1" t="str">
        <f t="shared" si="44"/>
        <v>21:0761</v>
      </c>
      <c r="D289" s="1" t="str">
        <f t="shared" si="45"/>
        <v>21:0219</v>
      </c>
      <c r="E289" t="s">
        <v>1128</v>
      </c>
      <c r="F289" t="s">
        <v>1129</v>
      </c>
      <c r="H289">
        <v>62.439106299999999</v>
      </c>
      <c r="I289">
        <v>-130.03150930000001</v>
      </c>
      <c r="J289" s="1" t="str">
        <f t="shared" si="46"/>
        <v>NGR bulk stream sediment</v>
      </c>
      <c r="K289" s="1" t="str">
        <f t="shared" si="47"/>
        <v>&lt;177 micron (NGR)</v>
      </c>
      <c r="L289">
        <v>38</v>
      </c>
      <c r="M289" t="s">
        <v>20</v>
      </c>
      <c r="N289">
        <v>98</v>
      </c>
      <c r="O289">
        <v>13</v>
      </c>
      <c r="P289">
        <v>35.200000000000003</v>
      </c>
    </row>
    <row r="290" spans="1:16" hidden="1" x14ac:dyDescent="0.3">
      <c r="A290" t="s">
        <v>1130</v>
      </c>
      <c r="B290" t="s">
        <v>1131</v>
      </c>
      <c r="C290" s="1" t="str">
        <f t="shared" si="44"/>
        <v>21:0761</v>
      </c>
      <c r="D290" s="1" t="str">
        <f t="shared" si="45"/>
        <v>21:0219</v>
      </c>
      <c r="E290" t="s">
        <v>1132</v>
      </c>
      <c r="F290" t="s">
        <v>1133</v>
      </c>
      <c r="H290">
        <v>62.449328000000001</v>
      </c>
      <c r="I290">
        <v>-130.1214343</v>
      </c>
      <c r="J290" s="1" t="str">
        <f t="shared" si="46"/>
        <v>NGR bulk stream sediment</v>
      </c>
      <c r="K290" s="1" t="str">
        <f t="shared" si="47"/>
        <v>&lt;177 micron (NGR)</v>
      </c>
      <c r="L290">
        <v>38</v>
      </c>
      <c r="M290" t="s">
        <v>25</v>
      </c>
      <c r="N290">
        <v>99</v>
      </c>
      <c r="O290">
        <v>14</v>
      </c>
      <c r="P290">
        <v>30.62</v>
      </c>
    </row>
    <row r="291" spans="1:16" hidden="1" x14ac:dyDescent="0.3">
      <c r="A291" t="s">
        <v>1134</v>
      </c>
      <c r="B291" t="s">
        <v>1135</v>
      </c>
      <c r="C291" s="1" t="str">
        <f t="shared" si="44"/>
        <v>21:0761</v>
      </c>
      <c r="D291" s="1" t="str">
        <f t="shared" si="45"/>
        <v>21:0219</v>
      </c>
      <c r="E291" t="s">
        <v>1136</v>
      </c>
      <c r="F291" t="s">
        <v>1137</v>
      </c>
      <c r="H291">
        <v>62.4479428</v>
      </c>
      <c r="I291">
        <v>-130.12177</v>
      </c>
      <c r="J291" s="1" t="str">
        <f t="shared" si="46"/>
        <v>NGR bulk stream sediment</v>
      </c>
      <c r="K291" s="1" t="str">
        <f t="shared" si="47"/>
        <v>&lt;177 micron (NGR)</v>
      </c>
      <c r="L291">
        <v>38</v>
      </c>
      <c r="M291" t="s">
        <v>30</v>
      </c>
      <c r="N291">
        <v>100</v>
      </c>
      <c r="O291">
        <v>14</v>
      </c>
      <c r="P291">
        <v>28.33</v>
      </c>
    </row>
    <row r="292" spans="1:16" hidden="1" x14ac:dyDescent="0.3">
      <c r="A292" t="s">
        <v>1138</v>
      </c>
      <c r="B292" t="s">
        <v>1139</v>
      </c>
      <c r="C292" s="1" t="str">
        <f t="shared" si="44"/>
        <v>21:0761</v>
      </c>
      <c r="D292" s="1" t="str">
        <f t="shared" si="45"/>
        <v>21:0219</v>
      </c>
      <c r="E292" t="s">
        <v>1140</v>
      </c>
      <c r="F292" t="s">
        <v>1141</v>
      </c>
      <c r="H292">
        <v>62.384614999999997</v>
      </c>
      <c r="I292">
        <v>-130.22444759999999</v>
      </c>
      <c r="J292" s="1" t="str">
        <f t="shared" si="46"/>
        <v>NGR bulk stream sediment</v>
      </c>
      <c r="K292" s="1" t="str">
        <f t="shared" si="47"/>
        <v>&lt;177 micron (NGR)</v>
      </c>
      <c r="L292">
        <v>38</v>
      </c>
      <c r="M292" t="s">
        <v>35</v>
      </c>
      <c r="N292">
        <v>101</v>
      </c>
      <c r="O292">
        <v>15</v>
      </c>
      <c r="P292">
        <v>24.65</v>
      </c>
    </row>
    <row r="293" spans="1:16" hidden="1" x14ac:dyDescent="0.3">
      <c r="A293" t="s">
        <v>1142</v>
      </c>
      <c r="B293" t="s">
        <v>1143</v>
      </c>
      <c r="C293" s="1" t="str">
        <f t="shared" si="44"/>
        <v>21:0761</v>
      </c>
      <c r="D293" s="1" t="str">
        <f t="shared" si="45"/>
        <v>21:0219</v>
      </c>
      <c r="E293" t="s">
        <v>1144</v>
      </c>
      <c r="F293" t="s">
        <v>1145</v>
      </c>
      <c r="H293">
        <v>62.373891100000002</v>
      </c>
      <c r="I293">
        <v>-130.1194663</v>
      </c>
      <c r="J293" s="1" t="str">
        <f t="shared" si="46"/>
        <v>NGR bulk stream sediment</v>
      </c>
      <c r="K293" s="1" t="str">
        <f t="shared" si="47"/>
        <v>&lt;177 micron (NGR)</v>
      </c>
      <c r="L293">
        <v>39</v>
      </c>
      <c r="M293" t="s">
        <v>857</v>
      </c>
      <c r="N293">
        <v>102</v>
      </c>
      <c r="O293">
        <v>15</v>
      </c>
      <c r="P293">
        <v>5.44</v>
      </c>
    </row>
    <row r="294" spans="1:16" hidden="1" x14ac:dyDescent="0.3">
      <c r="A294" t="s">
        <v>1146</v>
      </c>
      <c r="B294" t="s">
        <v>1147</v>
      </c>
      <c r="C294" s="1" t="str">
        <f t="shared" si="44"/>
        <v>21:0761</v>
      </c>
      <c r="D294" s="1" t="str">
        <f t="shared" si="45"/>
        <v>21:0219</v>
      </c>
      <c r="E294" t="s">
        <v>1148</v>
      </c>
      <c r="F294" t="s">
        <v>1149</v>
      </c>
      <c r="H294">
        <v>62.391476900000001</v>
      </c>
      <c r="I294">
        <v>-130.1686918</v>
      </c>
      <c r="J294" s="1" t="str">
        <f t="shared" si="46"/>
        <v>NGR bulk stream sediment</v>
      </c>
      <c r="K294" s="1" t="str">
        <f t="shared" si="47"/>
        <v>&lt;177 micron (NGR)</v>
      </c>
      <c r="L294">
        <v>39</v>
      </c>
      <c r="M294" t="s">
        <v>20</v>
      </c>
      <c r="N294">
        <v>103</v>
      </c>
      <c r="O294">
        <v>15</v>
      </c>
      <c r="P294">
        <v>24.55</v>
      </c>
    </row>
    <row r="295" spans="1:16" hidden="1" x14ac:dyDescent="0.3">
      <c r="A295" t="s">
        <v>1150</v>
      </c>
      <c r="B295" t="s">
        <v>1151</v>
      </c>
      <c r="C295" s="1" t="str">
        <f t="shared" si="44"/>
        <v>21:0761</v>
      </c>
      <c r="D295" s="1" t="str">
        <f t="shared" si="45"/>
        <v>21:0219</v>
      </c>
      <c r="E295" t="s">
        <v>1144</v>
      </c>
      <c r="F295" t="s">
        <v>1152</v>
      </c>
      <c r="H295">
        <v>62.373891100000002</v>
      </c>
      <c r="I295">
        <v>-130.1194663</v>
      </c>
      <c r="J295" s="1" t="str">
        <f t="shared" si="46"/>
        <v>NGR bulk stream sediment</v>
      </c>
      <c r="K295" s="1" t="str">
        <f t="shared" si="47"/>
        <v>&lt;177 micron (NGR)</v>
      </c>
      <c r="L295">
        <v>39</v>
      </c>
      <c r="M295" t="s">
        <v>865</v>
      </c>
      <c r="N295">
        <v>104</v>
      </c>
      <c r="O295">
        <v>14</v>
      </c>
      <c r="P295">
        <v>4.25</v>
      </c>
    </row>
    <row r="296" spans="1:16" hidden="1" x14ac:dyDescent="0.3">
      <c r="A296" t="s">
        <v>1153</v>
      </c>
      <c r="B296" t="s">
        <v>1154</v>
      </c>
      <c r="C296" s="1" t="str">
        <f t="shared" si="44"/>
        <v>21:0761</v>
      </c>
      <c r="D296" s="1" t="str">
        <f t="shared" si="45"/>
        <v>21:0219</v>
      </c>
      <c r="E296" t="s">
        <v>1144</v>
      </c>
      <c r="F296" t="s">
        <v>1155</v>
      </c>
      <c r="H296">
        <v>62.373891100000002</v>
      </c>
      <c r="I296">
        <v>-130.1194663</v>
      </c>
      <c r="J296" s="1" t="str">
        <f t="shared" si="46"/>
        <v>NGR bulk stream sediment</v>
      </c>
      <c r="K296" s="1" t="str">
        <f t="shared" si="47"/>
        <v>&lt;177 micron (NGR)</v>
      </c>
      <c r="L296">
        <v>39</v>
      </c>
      <c r="M296" t="s">
        <v>861</v>
      </c>
      <c r="N296">
        <v>105</v>
      </c>
      <c r="O296">
        <v>12</v>
      </c>
      <c r="P296">
        <v>19.489999999999998</v>
      </c>
    </row>
    <row r="297" spans="1:16" hidden="1" x14ac:dyDescent="0.3">
      <c r="A297" t="s">
        <v>1156</v>
      </c>
      <c r="B297" t="s">
        <v>1157</v>
      </c>
      <c r="C297" s="1" t="str">
        <f t="shared" si="44"/>
        <v>21:0761</v>
      </c>
      <c r="D297" s="1" t="str">
        <f t="shared" si="45"/>
        <v>21:0219</v>
      </c>
      <c r="E297" t="s">
        <v>1158</v>
      </c>
      <c r="F297" t="s">
        <v>1159</v>
      </c>
      <c r="H297">
        <v>62.366323199999997</v>
      </c>
      <c r="I297">
        <v>-130.2137295</v>
      </c>
      <c r="J297" s="1" t="str">
        <f t="shared" si="46"/>
        <v>NGR bulk stream sediment</v>
      </c>
      <c r="K297" s="1" t="str">
        <f t="shared" si="47"/>
        <v>&lt;177 micron (NGR)</v>
      </c>
      <c r="L297">
        <v>39</v>
      </c>
      <c r="M297" t="s">
        <v>25</v>
      </c>
      <c r="N297">
        <v>106</v>
      </c>
      <c r="O297">
        <v>16</v>
      </c>
      <c r="P297">
        <v>14.46</v>
      </c>
    </row>
    <row r="298" spans="1:16" hidden="1" x14ac:dyDescent="0.3">
      <c r="A298" t="s">
        <v>1160</v>
      </c>
      <c r="B298" t="s">
        <v>1161</v>
      </c>
      <c r="C298" s="1" t="str">
        <f t="shared" si="44"/>
        <v>21:0761</v>
      </c>
      <c r="D298" s="1" t="str">
        <f t="shared" si="45"/>
        <v>21:0219</v>
      </c>
      <c r="E298" t="s">
        <v>1162</v>
      </c>
      <c r="F298" t="s">
        <v>1163</v>
      </c>
      <c r="H298">
        <v>62.354474500000002</v>
      </c>
      <c r="I298">
        <v>-130.30389629999999</v>
      </c>
      <c r="J298" s="1" t="str">
        <f t="shared" si="46"/>
        <v>NGR bulk stream sediment</v>
      </c>
      <c r="K298" s="1" t="str">
        <f t="shared" si="47"/>
        <v>&lt;177 micron (NGR)</v>
      </c>
      <c r="L298">
        <v>39</v>
      </c>
      <c r="M298" t="s">
        <v>30</v>
      </c>
      <c r="N298">
        <v>107</v>
      </c>
      <c r="O298">
        <v>13</v>
      </c>
      <c r="P298">
        <v>29.32</v>
      </c>
    </row>
    <row r="299" spans="1:16" hidden="1" x14ac:dyDescent="0.3">
      <c r="A299" t="s">
        <v>1164</v>
      </c>
      <c r="B299" t="s">
        <v>1165</v>
      </c>
      <c r="C299" s="1" t="str">
        <f t="shared" si="44"/>
        <v>21:0761</v>
      </c>
      <c r="D299" s="1" t="str">
        <f t="shared" si="45"/>
        <v>21:0219</v>
      </c>
      <c r="E299" t="s">
        <v>1166</v>
      </c>
      <c r="F299" t="s">
        <v>1167</v>
      </c>
      <c r="H299">
        <v>62.336913199999998</v>
      </c>
      <c r="I299">
        <v>-130.24121460000001</v>
      </c>
      <c r="J299" s="1" t="str">
        <f t="shared" si="46"/>
        <v>NGR bulk stream sediment</v>
      </c>
      <c r="K299" s="1" t="str">
        <f t="shared" si="47"/>
        <v>&lt;177 micron (NGR)</v>
      </c>
      <c r="L299">
        <v>39</v>
      </c>
      <c r="M299" t="s">
        <v>35</v>
      </c>
      <c r="N299">
        <v>108</v>
      </c>
      <c r="O299">
        <v>12</v>
      </c>
      <c r="P299">
        <v>28.61</v>
      </c>
    </row>
    <row r="300" spans="1:16" hidden="1" x14ac:dyDescent="0.3">
      <c r="A300" t="s">
        <v>1168</v>
      </c>
      <c r="B300" t="s">
        <v>1169</v>
      </c>
      <c r="C300" s="1" t="str">
        <f t="shared" si="44"/>
        <v>21:0761</v>
      </c>
      <c r="D300" s="1" t="str">
        <f t="shared" si="45"/>
        <v>21:0219</v>
      </c>
      <c r="E300" t="s">
        <v>1170</v>
      </c>
      <c r="F300" t="s">
        <v>1171</v>
      </c>
      <c r="H300">
        <v>62.3282813</v>
      </c>
      <c r="I300">
        <v>-130.16492400000001</v>
      </c>
      <c r="J300" s="1" t="str">
        <f t="shared" si="46"/>
        <v>NGR bulk stream sediment</v>
      </c>
      <c r="K300" s="1" t="str">
        <f t="shared" si="47"/>
        <v>&lt;177 micron (NGR)</v>
      </c>
      <c r="L300">
        <v>39</v>
      </c>
      <c r="M300" t="s">
        <v>40</v>
      </c>
      <c r="N300">
        <v>109</v>
      </c>
      <c r="O300">
        <v>14</v>
      </c>
      <c r="P300">
        <v>34.71</v>
      </c>
    </row>
    <row r="301" spans="1:16" hidden="1" x14ac:dyDescent="0.3">
      <c r="A301" t="s">
        <v>1172</v>
      </c>
      <c r="B301" t="s">
        <v>1173</v>
      </c>
      <c r="C301" s="1" t="str">
        <f t="shared" si="44"/>
        <v>21:0761</v>
      </c>
      <c r="D301" s="1" t="str">
        <f t="shared" si="45"/>
        <v>21:0219</v>
      </c>
      <c r="E301" t="s">
        <v>1174</v>
      </c>
      <c r="F301" t="s">
        <v>1175</v>
      </c>
      <c r="H301">
        <v>62.328732000000002</v>
      </c>
      <c r="I301">
        <v>-130.16791409999999</v>
      </c>
      <c r="J301" s="1" t="str">
        <f t="shared" si="46"/>
        <v>NGR bulk stream sediment</v>
      </c>
      <c r="K301" s="1" t="str">
        <f t="shared" si="47"/>
        <v>&lt;177 micron (NGR)</v>
      </c>
      <c r="L301">
        <v>39</v>
      </c>
      <c r="M301" t="s">
        <v>45</v>
      </c>
      <c r="N301">
        <v>110</v>
      </c>
      <c r="O301">
        <v>12</v>
      </c>
      <c r="P301">
        <v>25.58</v>
      </c>
    </row>
    <row r="302" spans="1:16" hidden="1" x14ac:dyDescent="0.3">
      <c r="A302" t="s">
        <v>1176</v>
      </c>
      <c r="B302" t="s">
        <v>1177</v>
      </c>
      <c r="C302" s="1" t="str">
        <f t="shared" si="44"/>
        <v>21:0761</v>
      </c>
      <c r="D302" s="1" t="str">
        <f t="shared" si="45"/>
        <v>21:0219</v>
      </c>
      <c r="E302" t="s">
        <v>1178</v>
      </c>
      <c r="F302" t="s">
        <v>1179</v>
      </c>
      <c r="H302">
        <v>62.194699999999997</v>
      </c>
      <c r="I302">
        <v>-130.15935239999999</v>
      </c>
      <c r="J302" s="1" t="str">
        <f t="shared" si="46"/>
        <v>NGR bulk stream sediment</v>
      </c>
      <c r="K302" s="1" t="str">
        <f t="shared" si="47"/>
        <v>&lt;177 micron (NGR)</v>
      </c>
      <c r="L302">
        <v>39</v>
      </c>
      <c r="M302" t="s">
        <v>59</v>
      </c>
      <c r="N302">
        <v>111</v>
      </c>
      <c r="O302">
        <v>9</v>
      </c>
      <c r="P302">
        <v>30.01</v>
      </c>
    </row>
    <row r="303" spans="1:16" hidden="1" x14ac:dyDescent="0.3">
      <c r="A303" t="s">
        <v>1180</v>
      </c>
      <c r="B303" t="s">
        <v>1181</v>
      </c>
      <c r="C303" s="1" t="str">
        <f t="shared" si="44"/>
        <v>21:0761</v>
      </c>
      <c r="D303" s="1" t="str">
        <f>HYPERLINK("http://geochem.nrcan.gc.ca/cdogs/content/svy/svy_e.htm", "")</f>
        <v/>
      </c>
      <c r="G303" s="1" t="str">
        <f>HYPERLINK("http://geochem.nrcan.gc.ca/cdogs/content/cr_/cr_00078_e.htm", "78")</f>
        <v>78</v>
      </c>
      <c r="J303" t="s">
        <v>779</v>
      </c>
      <c r="K303" t="s">
        <v>780</v>
      </c>
      <c r="L303">
        <v>40</v>
      </c>
      <c r="M303" t="s">
        <v>781</v>
      </c>
      <c r="N303">
        <v>112</v>
      </c>
      <c r="O303">
        <v>5</v>
      </c>
      <c r="P303">
        <v>13.63</v>
      </c>
    </row>
    <row r="304" spans="1:16" hidden="1" x14ac:dyDescent="0.3">
      <c r="A304" t="s">
        <v>1182</v>
      </c>
      <c r="B304" t="s">
        <v>1183</v>
      </c>
      <c r="C304" s="1" t="str">
        <f t="shared" si="44"/>
        <v>21:0761</v>
      </c>
      <c r="D304" s="1" t="str">
        <f>HYPERLINK("http://geochem.nrcan.gc.ca/cdogs/content/svy/svy210219_e.htm", "21:0219")</f>
        <v>21:0219</v>
      </c>
      <c r="E304" t="s">
        <v>1184</v>
      </c>
      <c r="F304" t="s">
        <v>1185</v>
      </c>
      <c r="H304">
        <v>62.372220599999999</v>
      </c>
      <c r="I304">
        <v>-130.3723062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40</v>
      </c>
      <c r="M304" t="s">
        <v>20</v>
      </c>
      <c r="N304">
        <v>113</v>
      </c>
      <c r="O304">
        <v>13</v>
      </c>
      <c r="P304">
        <v>30.31</v>
      </c>
    </row>
    <row r="305" spans="1:16" hidden="1" x14ac:dyDescent="0.3">
      <c r="A305" t="s">
        <v>1186</v>
      </c>
      <c r="B305" t="s">
        <v>1187</v>
      </c>
      <c r="C305" s="1" t="str">
        <f t="shared" si="44"/>
        <v>21:0761</v>
      </c>
      <c r="D305" s="1" t="str">
        <f>HYPERLINK("http://geochem.nrcan.gc.ca/cdogs/content/svy/svy_e.htm", "")</f>
        <v/>
      </c>
      <c r="G305" s="1" t="str">
        <f>HYPERLINK("http://geochem.nrcan.gc.ca/cdogs/content/cr_/cr_00083_e.htm", "83")</f>
        <v>83</v>
      </c>
      <c r="J305" t="s">
        <v>779</v>
      </c>
      <c r="K305" t="s">
        <v>780</v>
      </c>
      <c r="L305">
        <v>41</v>
      </c>
      <c r="M305" t="s">
        <v>781</v>
      </c>
      <c r="N305">
        <v>114</v>
      </c>
      <c r="O305">
        <v>8</v>
      </c>
      <c r="P305">
        <v>10.36</v>
      </c>
    </row>
    <row r="306" spans="1:16" hidden="1" x14ac:dyDescent="0.3">
      <c r="A306" t="s">
        <v>1188</v>
      </c>
      <c r="B306" t="s">
        <v>1189</v>
      </c>
      <c r="C306" s="1" t="str">
        <f t="shared" si="44"/>
        <v>21:0761</v>
      </c>
      <c r="D306" s="1" t="str">
        <f t="shared" ref="D306:D316" si="48">HYPERLINK("http://geochem.nrcan.gc.ca/cdogs/content/svy/svy210219_e.htm", "21:0219")</f>
        <v>21:0219</v>
      </c>
      <c r="E306" t="s">
        <v>1190</v>
      </c>
      <c r="F306" t="s">
        <v>1191</v>
      </c>
      <c r="H306">
        <v>62.225901899999997</v>
      </c>
      <c r="I306">
        <v>-130.4861654</v>
      </c>
      <c r="J306" s="1" t="str">
        <f t="shared" ref="J306:J316" si="49">HYPERLINK("http://geochem.nrcan.gc.ca/cdogs/content/kwd/kwd020030_e.htm", "NGR bulk stream sediment")</f>
        <v>NGR bulk stream sediment</v>
      </c>
      <c r="K306" s="1" t="str">
        <f t="shared" ref="K306:K316" si="50">HYPERLINK("http://geochem.nrcan.gc.ca/cdogs/content/kwd/kwd080006_e.htm", "&lt;177 micron (NGR)")</f>
        <v>&lt;177 micron (NGR)</v>
      </c>
      <c r="L306">
        <v>41</v>
      </c>
      <c r="M306" t="s">
        <v>20</v>
      </c>
      <c r="N306">
        <v>115</v>
      </c>
      <c r="O306">
        <v>6</v>
      </c>
      <c r="P306">
        <v>28.97</v>
      </c>
    </row>
    <row r="307" spans="1:16" hidden="1" x14ac:dyDescent="0.3">
      <c r="A307" t="s">
        <v>1192</v>
      </c>
      <c r="B307" t="s">
        <v>1193</v>
      </c>
      <c r="C307" s="1" t="str">
        <f t="shared" si="44"/>
        <v>21:0761</v>
      </c>
      <c r="D307" s="1" t="str">
        <f t="shared" si="48"/>
        <v>21:0219</v>
      </c>
      <c r="E307" t="s">
        <v>1194</v>
      </c>
      <c r="F307" t="s">
        <v>1195</v>
      </c>
      <c r="H307">
        <v>62.241945000000001</v>
      </c>
      <c r="I307">
        <v>-130.8045405</v>
      </c>
      <c r="J307" s="1" t="str">
        <f t="shared" si="49"/>
        <v>NGR bulk stream sediment</v>
      </c>
      <c r="K307" s="1" t="str">
        <f t="shared" si="50"/>
        <v>&lt;177 micron (NGR)</v>
      </c>
      <c r="L307">
        <v>42</v>
      </c>
      <c r="M307" t="s">
        <v>20</v>
      </c>
      <c r="N307">
        <v>116</v>
      </c>
      <c r="O307">
        <v>8</v>
      </c>
      <c r="P307">
        <v>34.24</v>
      </c>
    </row>
    <row r="308" spans="1:16" hidden="1" x14ac:dyDescent="0.3">
      <c r="A308" t="s">
        <v>1196</v>
      </c>
      <c r="B308" t="s">
        <v>1197</v>
      </c>
      <c r="C308" s="1" t="str">
        <f t="shared" si="44"/>
        <v>21:0761</v>
      </c>
      <c r="D308" s="1" t="str">
        <f t="shared" si="48"/>
        <v>21:0219</v>
      </c>
      <c r="E308" t="s">
        <v>1198</v>
      </c>
      <c r="F308" t="s">
        <v>1199</v>
      </c>
      <c r="H308">
        <v>62.428148899999997</v>
      </c>
      <c r="I308">
        <v>-130.4744359</v>
      </c>
      <c r="J308" s="1" t="str">
        <f t="shared" si="49"/>
        <v>NGR bulk stream sediment</v>
      </c>
      <c r="K308" s="1" t="str">
        <f t="shared" si="50"/>
        <v>&lt;177 micron (NGR)</v>
      </c>
      <c r="L308">
        <v>43</v>
      </c>
      <c r="M308" t="s">
        <v>20</v>
      </c>
      <c r="N308">
        <v>117</v>
      </c>
      <c r="O308">
        <v>20</v>
      </c>
      <c r="P308">
        <v>28.18</v>
      </c>
    </row>
    <row r="309" spans="1:16" hidden="1" x14ac:dyDescent="0.3">
      <c r="A309" t="s">
        <v>1200</v>
      </c>
      <c r="B309" t="s">
        <v>1201</v>
      </c>
      <c r="C309" s="1" t="str">
        <f t="shared" si="44"/>
        <v>21:0761</v>
      </c>
      <c r="D309" s="1" t="str">
        <f t="shared" si="48"/>
        <v>21:0219</v>
      </c>
      <c r="E309" t="s">
        <v>1202</v>
      </c>
      <c r="F309" t="s">
        <v>1203</v>
      </c>
      <c r="H309">
        <v>62.445588100000002</v>
      </c>
      <c r="I309">
        <v>-130.29313579999999</v>
      </c>
      <c r="J309" s="1" t="str">
        <f t="shared" si="49"/>
        <v>NGR bulk stream sediment</v>
      </c>
      <c r="K309" s="1" t="str">
        <f t="shared" si="50"/>
        <v>&lt;177 micron (NGR)</v>
      </c>
      <c r="L309">
        <v>43</v>
      </c>
      <c r="M309" t="s">
        <v>25</v>
      </c>
      <c r="N309">
        <v>118</v>
      </c>
      <c r="O309">
        <v>11</v>
      </c>
      <c r="P309">
        <v>15.54</v>
      </c>
    </row>
    <row r="310" spans="1:16" hidden="1" x14ac:dyDescent="0.3">
      <c r="A310" t="s">
        <v>1204</v>
      </c>
      <c r="B310" t="s">
        <v>1205</v>
      </c>
      <c r="C310" s="1" t="str">
        <f t="shared" si="44"/>
        <v>21:0761</v>
      </c>
      <c r="D310" s="1" t="str">
        <f t="shared" si="48"/>
        <v>21:0219</v>
      </c>
      <c r="E310" t="s">
        <v>1206</v>
      </c>
      <c r="F310" t="s">
        <v>1207</v>
      </c>
      <c r="H310">
        <v>62.459424400000003</v>
      </c>
      <c r="I310">
        <v>-130.28609539999999</v>
      </c>
      <c r="J310" s="1" t="str">
        <f t="shared" si="49"/>
        <v>NGR bulk stream sediment</v>
      </c>
      <c r="K310" s="1" t="str">
        <f t="shared" si="50"/>
        <v>&lt;177 micron (NGR)</v>
      </c>
      <c r="L310">
        <v>43</v>
      </c>
      <c r="M310" t="s">
        <v>30</v>
      </c>
      <c r="N310">
        <v>119</v>
      </c>
      <c r="O310">
        <v>17</v>
      </c>
      <c r="P310">
        <v>27.04</v>
      </c>
    </row>
    <row r="311" spans="1:16" hidden="1" x14ac:dyDescent="0.3">
      <c r="A311" t="s">
        <v>1208</v>
      </c>
      <c r="B311" t="s">
        <v>1209</v>
      </c>
      <c r="C311" s="1" t="str">
        <f t="shared" si="44"/>
        <v>21:0761</v>
      </c>
      <c r="D311" s="1" t="str">
        <f t="shared" si="48"/>
        <v>21:0219</v>
      </c>
      <c r="E311" t="s">
        <v>1210</v>
      </c>
      <c r="F311" t="s">
        <v>1211</v>
      </c>
      <c r="H311">
        <v>62.477930999999998</v>
      </c>
      <c r="I311">
        <v>-130.23086760000001</v>
      </c>
      <c r="J311" s="1" t="str">
        <f t="shared" si="49"/>
        <v>NGR bulk stream sediment</v>
      </c>
      <c r="K311" s="1" t="str">
        <f t="shared" si="50"/>
        <v>&lt;177 micron (NGR)</v>
      </c>
      <c r="L311">
        <v>43</v>
      </c>
      <c r="M311" t="s">
        <v>35</v>
      </c>
      <c r="N311">
        <v>120</v>
      </c>
      <c r="O311">
        <v>14</v>
      </c>
      <c r="P311">
        <v>16.09</v>
      </c>
    </row>
    <row r="312" spans="1:16" hidden="1" x14ac:dyDescent="0.3">
      <c r="A312" t="s">
        <v>1212</v>
      </c>
      <c r="B312" t="s">
        <v>1213</v>
      </c>
      <c r="C312" s="1" t="str">
        <f t="shared" si="44"/>
        <v>21:0761</v>
      </c>
      <c r="D312" s="1" t="str">
        <f t="shared" si="48"/>
        <v>21:0219</v>
      </c>
      <c r="E312" t="s">
        <v>1214</v>
      </c>
      <c r="F312" t="s">
        <v>1215</v>
      </c>
      <c r="H312">
        <v>62.497906</v>
      </c>
      <c r="I312">
        <v>-130.19146979999999</v>
      </c>
      <c r="J312" s="1" t="str">
        <f t="shared" si="49"/>
        <v>NGR bulk stream sediment</v>
      </c>
      <c r="K312" s="1" t="str">
        <f t="shared" si="50"/>
        <v>&lt;177 micron (NGR)</v>
      </c>
      <c r="L312">
        <v>43</v>
      </c>
      <c r="M312" t="s">
        <v>40</v>
      </c>
      <c r="N312">
        <v>121</v>
      </c>
      <c r="O312">
        <v>14</v>
      </c>
      <c r="P312">
        <v>30.63</v>
      </c>
    </row>
    <row r="313" spans="1:16" hidden="1" x14ac:dyDescent="0.3">
      <c r="A313" t="s">
        <v>1216</v>
      </c>
      <c r="B313" t="s">
        <v>1217</v>
      </c>
      <c r="C313" s="1" t="str">
        <f t="shared" si="44"/>
        <v>21:0761</v>
      </c>
      <c r="D313" s="1" t="str">
        <f t="shared" si="48"/>
        <v>21:0219</v>
      </c>
      <c r="E313" t="s">
        <v>1218</v>
      </c>
      <c r="F313" t="s">
        <v>1219</v>
      </c>
      <c r="H313">
        <v>62.506269600000003</v>
      </c>
      <c r="I313">
        <v>-130.17595890000001</v>
      </c>
      <c r="J313" s="1" t="str">
        <f t="shared" si="49"/>
        <v>NGR bulk stream sediment</v>
      </c>
      <c r="K313" s="1" t="str">
        <f t="shared" si="50"/>
        <v>&lt;177 micron (NGR)</v>
      </c>
      <c r="L313">
        <v>43</v>
      </c>
      <c r="M313" t="s">
        <v>45</v>
      </c>
      <c r="N313">
        <v>122</v>
      </c>
      <c r="O313">
        <v>17</v>
      </c>
      <c r="P313">
        <v>33.700000000000003</v>
      </c>
    </row>
    <row r="314" spans="1:16" hidden="1" x14ac:dyDescent="0.3">
      <c r="A314" t="s">
        <v>1220</v>
      </c>
      <c r="B314" t="s">
        <v>1221</v>
      </c>
      <c r="C314" s="1" t="str">
        <f t="shared" si="44"/>
        <v>21:0761</v>
      </c>
      <c r="D314" s="1" t="str">
        <f t="shared" si="48"/>
        <v>21:0219</v>
      </c>
      <c r="E314" t="s">
        <v>1222</v>
      </c>
      <c r="F314" t="s">
        <v>1223</v>
      </c>
      <c r="H314">
        <v>62.494450899999997</v>
      </c>
      <c r="I314">
        <v>-130.05154830000001</v>
      </c>
      <c r="J314" s="1" t="str">
        <f t="shared" si="49"/>
        <v>NGR bulk stream sediment</v>
      </c>
      <c r="K314" s="1" t="str">
        <f t="shared" si="50"/>
        <v>&lt;177 micron (NGR)</v>
      </c>
      <c r="L314">
        <v>44</v>
      </c>
      <c r="M314" t="s">
        <v>857</v>
      </c>
      <c r="N314">
        <v>123</v>
      </c>
      <c r="O314">
        <v>13</v>
      </c>
      <c r="P314">
        <v>12.99</v>
      </c>
    </row>
    <row r="315" spans="1:16" hidden="1" x14ac:dyDescent="0.3">
      <c r="A315" t="s">
        <v>1224</v>
      </c>
      <c r="B315" t="s">
        <v>1225</v>
      </c>
      <c r="C315" s="1" t="str">
        <f t="shared" si="44"/>
        <v>21:0761</v>
      </c>
      <c r="D315" s="1" t="str">
        <f t="shared" si="48"/>
        <v>21:0219</v>
      </c>
      <c r="E315" t="s">
        <v>1222</v>
      </c>
      <c r="F315" t="s">
        <v>1226</v>
      </c>
      <c r="H315">
        <v>62.494450899999997</v>
      </c>
      <c r="I315">
        <v>-130.05154830000001</v>
      </c>
      <c r="J315" s="1" t="str">
        <f t="shared" si="49"/>
        <v>NGR bulk stream sediment</v>
      </c>
      <c r="K315" s="1" t="str">
        <f t="shared" si="50"/>
        <v>&lt;177 micron (NGR)</v>
      </c>
      <c r="L315">
        <v>44</v>
      </c>
      <c r="M315" t="s">
        <v>865</v>
      </c>
      <c r="N315">
        <v>124</v>
      </c>
      <c r="O315">
        <v>17</v>
      </c>
      <c r="P315">
        <v>13.19</v>
      </c>
    </row>
    <row r="316" spans="1:16" hidden="1" x14ac:dyDescent="0.3">
      <c r="A316" t="s">
        <v>1227</v>
      </c>
      <c r="B316" t="s">
        <v>1228</v>
      </c>
      <c r="C316" s="1" t="str">
        <f t="shared" si="44"/>
        <v>21:0761</v>
      </c>
      <c r="D316" s="1" t="str">
        <f t="shared" si="48"/>
        <v>21:0219</v>
      </c>
      <c r="E316" t="s">
        <v>1222</v>
      </c>
      <c r="F316" t="s">
        <v>1229</v>
      </c>
      <c r="H316">
        <v>62.494450899999997</v>
      </c>
      <c r="I316">
        <v>-130.05154830000001</v>
      </c>
      <c r="J316" s="1" t="str">
        <f t="shared" si="49"/>
        <v>NGR bulk stream sediment</v>
      </c>
      <c r="K316" s="1" t="str">
        <f t="shared" si="50"/>
        <v>&lt;177 micron (NGR)</v>
      </c>
      <c r="L316">
        <v>44</v>
      </c>
      <c r="M316" t="s">
        <v>861</v>
      </c>
      <c r="N316">
        <v>125</v>
      </c>
      <c r="O316">
        <v>17</v>
      </c>
      <c r="P316">
        <v>30.16</v>
      </c>
    </row>
    <row r="317" spans="1:16" hidden="1" x14ac:dyDescent="0.3">
      <c r="A317" t="s">
        <v>1230</v>
      </c>
      <c r="B317" t="s">
        <v>1231</v>
      </c>
      <c r="C317" s="1" t="str">
        <f t="shared" si="44"/>
        <v>21:0761</v>
      </c>
      <c r="D317" s="1" t="str">
        <f>HYPERLINK("http://geochem.nrcan.gc.ca/cdogs/content/svy/svy_e.htm", "")</f>
        <v/>
      </c>
      <c r="G317" s="1" t="str">
        <f>HYPERLINK("http://geochem.nrcan.gc.ca/cdogs/content/cr_/cr_00083_e.htm", "83")</f>
        <v>83</v>
      </c>
      <c r="J317" t="s">
        <v>779</v>
      </c>
      <c r="K317" t="s">
        <v>780</v>
      </c>
      <c r="L317">
        <v>44</v>
      </c>
      <c r="M317" t="s">
        <v>781</v>
      </c>
      <c r="N317">
        <v>126</v>
      </c>
      <c r="O317">
        <v>1</v>
      </c>
      <c r="P317">
        <v>3.61</v>
      </c>
    </row>
    <row r="318" spans="1:16" hidden="1" x14ac:dyDescent="0.3">
      <c r="A318" t="s">
        <v>1232</v>
      </c>
      <c r="B318" t="s">
        <v>1233</v>
      </c>
      <c r="C318" s="1" t="str">
        <f t="shared" si="44"/>
        <v>21:0761</v>
      </c>
      <c r="D318" s="1" t="str">
        <f t="shared" ref="D318:D327" si="51">HYPERLINK("http://geochem.nrcan.gc.ca/cdogs/content/svy/svy210219_e.htm", "21:0219")</f>
        <v>21:0219</v>
      </c>
      <c r="E318" t="s">
        <v>1234</v>
      </c>
      <c r="F318" t="s">
        <v>1235</v>
      </c>
      <c r="H318">
        <v>62.508052499999998</v>
      </c>
      <c r="I318">
        <v>-130.0061824</v>
      </c>
      <c r="J318" s="1" t="str">
        <f t="shared" ref="J318:J327" si="52">HYPERLINK("http://geochem.nrcan.gc.ca/cdogs/content/kwd/kwd020030_e.htm", "NGR bulk stream sediment")</f>
        <v>NGR bulk stream sediment</v>
      </c>
      <c r="K318" s="1" t="str">
        <f t="shared" ref="K318:K327" si="53">HYPERLINK("http://geochem.nrcan.gc.ca/cdogs/content/kwd/kwd080006_e.htm", "&lt;177 micron (NGR)")</f>
        <v>&lt;177 micron (NGR)</v>
      </c>
      <c r="L318">
        <v>44</v>
      </c>
      <c r="M318" t="s">
        <v>20</v>
      </c>
      <c r="N318">
        <v>127</v>
      </c>
      <c r="O318">
        <v>18</v>
      </c>
      <c r="P318">
        <v>33.130000000000003</v>
      </c>
    </row>
    <row r="319" spans="1:16" hidden="1" x14ac:dyDescent="0.3">
      <c r="A319" t="s">
        <v>1236</v>
      </c>
      <c r="B319" t="s">
        <v>1237</v>
      </c>
      <c r="C319" s="1" t="str">
        <f t="shared" si="44"/>
        <v>21:0761</v>
      </c>
      <c r="D319" s="1" t="str">
        <f t="shared" si="51"/>
        <v>21:0219</v>
      </c>
      <c r="E319" t="s">
        <v>1238</v>
      </c>
      <c r="F319" t="s">
        <v>1239</v>
      </c>
      <c r="H319">
        <v>62.531900999999998</v>
      </c>
      <c r="I319">
        <v>-130.03368689999999</v>
      </c>
      <c r="J319" s="1" t="str">
        <f t="shared" si="52"/>
        <v>NGR bulk stream sediment</v>
      </c>
      <c r="K319" s="1" t="str">
        <f t="shared" si="53"/>
        <v>&lt;177 micron (NGR)</v>
      </c>
      <c r="L319">
        <v>44</v>
      </c>
      <c r="M319" t="s">
        <v>25</v>
      </c>
      <c r="N319">
        <v>128</v>
      </c>
      <c r="O319">
        <v>23</v>
      </c>
      <c r="P319">
        <v>23.43</v>
      </c>
    </row>
    <row r="320" spans="1:16" hidden="1" x14ac:dyDescent="0.3">
      <c r="A320" t="s">
        <v>1240</v>
      </c>
      <c r="B320" t="s">
        <v>1241</v>
      </c>
      <c r="C320" s="1" t="str">
        <f t="shared" ref="C320:C351" si="54">HYPERLINK("http://geochem.nrcan.gc.ca/cdogs/content/bdl/bdl210761_e.htm", "21:0761")</f>
        <v>21:0761</v>
      </c>
      <c r="D320" s="1" t="str">
        <f t="shared" si="51"/>
        <v>21:0219</v>
      </c>
      <c r="E320" t="s">
        <v>1242</v>
      </c>
      <c r="F320" t="s">
        <v>1243</v>
      </c>
      <c r="H320">
        <v>62.556865799999997</v>
      </c>
      <c r="I320">
        <v>-130.01403310000001</v>
      </c>
      <c r="J320" s="1" t="str">
        <f t="shared" si="52"/>
        <v>NGR bulk stream sediment</v>
      </c>
      <c r="K320" s="1" t="str">
        <f t="shared" si="53"/>
        <v>&lt;177 micron (NGR)</v>
      </c>
      <c r="L320">
        <v>44</v>
      </c>
      <c r="M320" t="s">
        <v>30</v>
      </c>
      <c r="N320">
        <v>129</v>
      </c>
      <c r="O320">
        <v>15</v>
      </c>
      <c r="P320">
        <v>36.26</v>
      </c>
    </row>
    <row r="321" spans="1:16" hidden="1" x14ac:dyDescent="0.3">
      <c r="A321" t="s">
        <v>1244</v>
      </c>
      <c r="B321" t="s">
        <v>1245</v>
      </c>
      <c r="C321" s="1" t="str">
        <f t="shared" si="54"/>
        <v>21:0761</v>
      </c>
      <c r="D321" s="1" t="str">
        <f t="shared" si="51"/>
        <v>21:0219</v>
      </c>
      <c r="E321" t="s">
        <v>1246</v>
      </c>
      <c r="F321" t="s">
        <v>1247</v>
      </c>
      <c r="H321">
        <v>62.554862800000002</v>
      </c>
      <c r="I321">
        <v>-130.18018839999999</v>
      </c>
      <c r="J321" s="1" t="str">
        <f t="shared" si="52"/>
        <v>NGR bulk stream sediment</v>
      </c>
      <c r="K321" s="1" t="str">
        <f t="shared" si="53"/>
        <v>&lt;177 micron (NGR)</v>
      </c>
      <c r="L321">
        <v>44</v>
      </c>
      <c r="M321" t="s">
        <v>35</v>
      </c>
      <c r="N321">
        <v>130</v>
      </c>
      <c r="O321">
        <v>10</v>
      </c>
      <c r="P321">
        <v>30.89</v>
      </c>
    </row>
    <row r="322" spans="1:16" hidden="1" x14ac:dyDescent="0.3">
      <c r="A322" t="s">
        <v>1248</v>
      </c>
      <c r="B322" t="s">
        <v>1249</v>
      </c>
      <c r="C322" s="1" t="str">
        <f t="shared" si="54"/>
        <v>21:0761</v>
      </c>
      <c r="D322" s="1" t="str">
        <f t="shared" si="51"/>
        <v>21:0219</v>
      </c>
      <c r="E322" t="s">
        <v>1250</v>
      </c>
      <c r="F322" t="s">
        <v>1251</v>
      </c>
      <c r="H322">
        <v>62.557724800000003</v>
      </c>
      <c r="I322">
        <v>-130.2180745</v>
      </c>
      <c r="J322" s="1" t="str">
        <f t="shared" si="52"/>
        <v>NGR bulk stream sediment</v>
      </c>
      <c r="K322" s="1" t="str">
        <f t="shared" si="53"/>
        <v>&lt;177 micron (NGR)</v>
      </c>
      <c r="L322">
        <v>44</v>
      </c>
      <c r="M322" t="s">
        <v>40</v>
      </c>
      <c r="N322">
        <v>131</v>
      </c>
      <c r="O322">
        <v>13</v>
      </c>
      <c r="P322">
        <v>27.76</v>
      </c>
    </row>
    <row r="323" spans="1:16" hidden="1" x14ac:dyDescent="0.3">
      <c r="A323" t="s">
        <v>1252</v>
      </c>
      <c r="B323" t="s">
        <v>1253</v>
      </c>
      <c r="C323" s="1" t="str">
        <f t="shared" si="54"/>
        <v>21:0761</v>
      </c>
      <c r="D323" s="1" t="str">
        <f t="shared" si="51"/>
        <v>21:0219</v>
      </c>
      <c r="E323" t="s">
        <v>1254</v>
      </c>
      <c r="F323" t="s">
        <v>1255</v>
      </c>
      <c r="H323">
        <v>62.543738400000002</v>
      </c>
      <c r="I323">
        <v>-130.24757969999999</v>
      </c>
      <c r="J323" s="1" t="str">
        <f t="shared" si="52"/>
        <v>NGR bulk stream sediment</v>
      </c>
      <c r="K323" s="1" t="str">
        <f t="shared" si="53"/>
        <v>&lt;177 micron (NGR)</v>
      </c>
      <c r="L323">
        <v>44</v>
      </c>
      <c r="M323" t="s">
        <v>45</v>
      </c>
      <c r="N323">
        <v>132</v>
      </c>
      <c r="O323">
        <v>10</v>
      </c>
      <c r="P323">
        <v>28.56</v>
      </c>
    </row>
    <row r="324" spans="1:16" hidden="1" x14ac:dyDescent="0.3">
      <c r="A324" t="s">
        <v>1256</v>
      </c>
      <c r="B324" t="s">
        <v>1257</v>
      </c>
      <c r="C324" s="1" t="str">
        <f t="shared" si="54"/>
        <v>21:0761</v>
      </c>
      <c r="D324" s="1" t="str">
        <f t="shared" si="51"/>
        <v>21:0219</v>
      </c>
      <c r="E324" t="s">
        <v>1258</v>
      </c>
      <c r="F324" t="s">
        <v>1259</v>
      </c>
      <c r="H324">
        <v>62.525026500000003</v>
      </c>
      <c r="I324">
        <v>-130.23379990000001</v>
      </c>
      <c r="J324" s="1" t="str">
        <f t="shared" si="52"/>
        <v>NGR bulk stream sediment</v>
      </c>
      <c r="K324" s="1" t="str">
        <f t="shared" si="53"/>
        <v>&lt;177 micron (NGR)</v>
      </c>
      <c r="L324">
        <v>44</v>
      </c>
      <c r="M324" t="s">
        <v>59</v>
      </c>
      <c r="N324">
        <v>133</v>
      </c>
      <c r="O324">
        <v>20</v>
      </c>
      <c r="P324">
        <v>23.77</v>
      </c>
    </row>
    <row r="325" spans="1:16" hidden="1" x14ac:dyDescent="0.3">
      <c r="A325" t="s">
        <v>1260</v>
      </c>
      <c r="B325" t="s">
        <v>1261</v>
      </c>
      <c r="C325" s="1" t="str">
        <f t="shared" si="54"/>
        <v>21:0761</v>
      </c>
      <c r="D325" s="1" t="str">
        <f t="shared" si="51"/>
        <v>21:0219</v>
      </c>
      <c r="E325" t="s">
        <v>1262</v>
      </c>
      <c r="F325" t="s">
        <v>1263</v>
      </c>
      <c r="H325">
        <v>62.516706399999997</v>
      </c>
      <c r="I325">
        <v>-130.3332383</v>
      </c>
      <c r="J325" s="1" t="str">
        <f t="shared" si="52"/>
        <v>NGR bulk stream sediment</v>
      </c>
      <c r="K325" s="1" t="str">
        <f t="shared" si="53"/>
        <v>&lt;177 micron (NGR)</v>
      </c>
      <c r="L325">
        <v>44</v>
      </c>
      <c r="M325" t="s">
        <v>64</v>
      </c>
      <c r="N325">
        <v>134</v>
      </c>
      <c r="O325">
        <v>18</v>
      </c>
      <c r="P325">
        <v>27.46</v>
      </c>
    </row>
    <row r="326" spans="1:16" hidden="1" x14ac:dyDescent="0.3">
      <c r="A326" t="s">
        <v>1264</v>
      </c>
      <c r="B326" t="s">
        <v>1265</v>
      </c>
      <c r="C326" s="1" t="str">
        <f t="shared" si="54"/>
        <v>21:0761</v>
      </c>
      <c r="D326" s="1" t="str">
        <f t="shared" si="51"/>
        <v>21:0219</v>
      </c>
      <c r="E326" t="s">
        <v>1266</v>
      </c>
      <c r="F326" t="s">
        <v>1267</v>
      </c>
      <c r="H326">
        <v>62.488827800000003</v>
      </c>
      <c r="I326">
        <v>-130.31088120000001</v>
      </c>
      <c r="J326" s="1" t="str">
        <f t="shared" si="52"/>
        <v>NGR bulk stream sediment</v>
      </c>
      <c r="K326" s="1" t="str">
        <f t="shared" si="53"/>
        <v>&lt;177 micron (NGR)</v>
      </c>
      <c r="L326">
        <v>45</v>
      </c>
      <c r="M326" t="s">
        <v>20</v>
      </c>
      <c r="N326">
        <v>135</v>
      </c>
      <c r="O326">
        <v>20</v>
      </c>
      <c r="P326">
        <v>34.229999999999997</v>
      </c>
    </row>
    <row r="327" spans="1:16" hidden="1" x14ac:dyDescent="0.3">
      <c r="A327" t="s">
        <v>1268</v>
      </c>
      <c r="B327" t="s">
        <v>1269</v>
      </c>
      <c r="C327" s="1" t="str">
        <f t="shared" si="54"/>
        <v>21:0761</v>
      </c>
      <c r="D327" s="1" t="str">
        <f t="shared" si="51"/>
        <v>21:0219</v>
      </c>
      <c r="E327" t="s">
        <v>1270</v>
      </c>
      <c r="F327" t="s">
        <v>1271</v>
      </c>
      <c r="H327">
        <v>62.484720000000003</v>
      </c>
      <c r="I327">
        <v>-130.39380679999999</v>
      </c>
      <c r="J327" s="1" t="str">
        <f t="shared" si="52"/>
        <v>NGR bulk stream sediment</v>
      </c>
      <c r="K327" s="1" t="str">
        <f t="shared" si="53"/>
        <v>&lt;177 micron (NGR)</v>
      </c>
      <c r="L327">
        <v>45</v>
      </c>
      <c r="M327" t="s">
        <v>25</v>
      </c>
      <c r="N327">
        <v>136</v>
      </c>
      <c r="O327">
        <v>21</v>
      </c>
      <c r="P327">
        <v>14.25</v>
      </c>
    </row>
    <row r="328" spans="1:16" hidden="1" x14ac:dyDescent="0.3">
      <c r="A328" t="s">
        <v>1272</v>
      </c>
      <c r="B328" t="s">
        <v>1273</v>
      </c>
      <c r="C328" s="1" t="str">
        <f t="shared" si="54"/>
        <v>21:0761</v>
      </c>
      <c r="D328" s="1" t="str">
        <f>HYPERLINK("http://geochem.nrcan.gc.ca/cdogs/content/svy/svy_e.htm", "")</f>
        <v/>
      </c>
      <c r="G328" s="1" t="str">
        <f>HYPERLINK("http://geochem.nrcan.gc.ca/cdogs/content/cr_/cr_00079_e.htm", "79")</f>
        <v>79</v>
      </c>
      <c r="J328" t="s">
        <v>779</v>
      </c>
      <c r="K328" t="s">
        <v>780</v>
      </c>
      <c r="L328">
        <v>46</v>
      </c>
      <c r="M328" t="s">
        <v>781</v>
      </c>
      <c r="N328">
        <v>137</v>
      </c>
      <c r="O328">
        <v>8</v>
      </c>
      <c r="P328">
        <v>12.52</v>
      </c>
    </row>
    <row r="329" spans="1:16" hidden="1" x14ac:dyDescent="0.3">
      <c r="A329" t="s">
        <v>1274</v>
      </c>
      <c r="B329" t="s">
        <v>1275</v>
      </c>
      <c r="C329" s="1" t="str">
        <f t="shared" si="54"/>
        <v>21:0761</v>
      </c>
      <c r="D329" s="1" t="str">
        <f>HYPERLINK("http://geochem.nrcan.gc.ca/cdogs/content/svy/svy_e.htm", "")</f>
        <v/>
      </c>
      <c r="G329" s="1" t="str">
        <f>HYPERLINK("http://geochem.nrcan.gc.ca/cdogs/content/cr_/cr_00083_e.htm", "83")</f>
        <v>83</v>
      </c>
      <c r="J329" t="s">
        <v>779</v>
      </c>
      <c r="K329" t="s">
        <v>780</v>
      </c>
      <c r="L329">
        <v>47</v>
      </c>
      <c r="M329" t="s">
        <v>781</v>
      </c>
      <c r="N329">
        <v>138</v>
      </c>
      <c r="O329">
        <v>7</v>
      </c>
      <c r="P329">
        <v>11</v>
      </c>
    </row>
    <row r="330" spans="1:16" hidden="1" x14ac:dyDescent="0.3">
      <c r="A330" t="s">
        <v>1276</v>
      </c>
      <c r="B330" t="s">
        <v>1277</v>
      </c>
      <c r="C330" s="1" t="str">
        <f t="shared" si="54"/>
        <v>21:0761</v>
      </c>
      <c r="D330" s="1" t="str">
        <f t="shared" ref="D330:D335" si="55">HYPERLINK("http://geochem.nrcan.gc.ca/cdogs/content/svy/svy210219_e.htm", "21:0219")</f>
        <v>21:0219</v>
      </c>
      <c r="E330" t="s">
        <v>1278</v>
      </c>
      <c r="F330" t="s">
        <v>1279</v>
      </c>
      <c r="H330">
        <v>62.302348100000003</v>
      </c>
      <c r="I330">
        <v>-131.25792559999999</v>
      </c>
      <c r="J330" s="1" t="str">
        <f t="shared" ref="J330:J335" si="56">HYPERLINK("http://geochem.nrcan.gc.ca/cdogs/content/kwd/kwd020030_e.htm", "NGR bulk stream sediment")</f>
        <v>NGR bulk stream sediment</v>
      </c>
      <c r="K330" s="1" t="str">
        <f t="shared" ref="K330:K335" si="57">HYPERLINK("http://geochem.nrcan.gc.ca/cdogs/content/kwd/kwd080006_e.htm", "&lt;177 micron (NGR)")</f>
        <v>&lt;177 micron (NGR)</v>
      </c>
      <c r="L330">
        <v>48</v>
      </c>
      <c r="M330" t="s">
        <v>857</v>
      </c>
      <c r="N330">
        <v>139</v>
      </c>
      <c r="O330">
        <v>9</v>
      </c>
      <c r="P330">
        <v>5.81</v>
      </c>
    </row>
    <row r="331" spans="1:16" hidden="1" x14ac:dyDescent="0.3">
      <c r="A331" t="s">
        <v>1280</v>
      </c>
      <c r="B331" t="s">
        <v>1281</v>
      </c>
      <c r="C331" s="1" t="str">
        <f t="shared" si="54"/>
        <v>21:0761</v>
      </c>
      <c r="D331" s="1" t="str">
        <f t="shared" si="55"/>
        <v>21:0219</v>
      </c>
      <c r="E331" t="s">
        <v>1282</v>
      </c>
      <c r="F331" t="s">
        <v>1283</v>
      </c>
      <c r="H331">
        <v>62.278764500000001</v>
      </c>
      <c r="I331">
        <v>-131.27123309999999</v>
      </c>
      <c r="J331" s="1" t="str">
        <f t="shared" si="56"/>
        <v>NGR bulk stream sediment</v>
      </c>
      <c r="K331" s="1" t="str">
        <f t="shared" si="57"/>
        <v>&lt;177 micron (NGR)</v>
      </c>
      <c r="L331">
        <v>48</v>
      </c>
      <c r="M331" t="s">
        <v>20</v>
      </c>
      <c r="N331">
        <v>140</v>
      </c>
      <c r="O331">
        <v>10</v>
      </c>
      <c r="P331">
        <v>21.65</v>
      </c>
    </row>
    <row r="332" spans="1:16" hidden="1" x14ac:dyDescent="0.3">
      <c r="A332" t="s">
        <v>1284</v>
      </c>
      <c r="B332" t="s">
        <v>1285</v>
      </c>
      <c r="C332" s="1" t="str">
        <f t="shared" si="54"/>
        <v>21:0761</v>
      </c>
      <c r="D332" s="1" t="str">
        <f t="shared" si="55"/>
        <v>21:0219</v>
      </c>
      <c r="E332" t="s">
        <v>1278</v>
      </c>
      <c r="F332" t="s">
        <v>1286</v>
      </c>
      <c r="H332">
        <v>62.302348100000003</v>
      </c>
      <c r="I332">
        <v>-131.25792559999999</v>
      </c>
      <c r="J332" s="1" t="str">
        <f t="shared" si="56"/>
        <v>NGR bulk stream sediment</v>
      </c>
      <c r="K332" s="1" t="str">
        <f t="shared" si="57"/>
        <v>&lt;177 micron (NGR)</v>
      </c>
      <c r="L332">
        <v>48</v>
      </c>
      <c r="M332" t="s">
        <v>865</v>
      </c>
      <c r="N332">
        <v>141</v>
      </c>
      <c r="O332">
        <v>10</v>
      </c>
      <c r="P332">
        <v>4.49</v>
      </c>
    </row>
    <row r="333" spans="1:16" hidden="1" x14ac:dyDescent="0.3">
      <c r="A333" t="s">
        <v>1287</v>
      </c>
      <c r="B333" t="s">
        <v>1288</v>
      </c>
      <c r="C333" s="1" t="str">
        <f t="shared" si="54"/>
        <v>21:0761</v>
      </c>
      <c r="D333" s="1" t="str">
        <f t="shared" si="55"/>
        <v>21:0219</v>
      </c>
      <c r="E333" t="s">
        <v>1278</v>
      </c>
      <c r="F333" t="s">
        <v>1289</v>
      </c>
      <c r="H333">
        <v>62.302348100000003</v>
      </c>
      <c r="I333">
        <v>-131.25792559999999</v>
      </c>
      <c r="J333" s="1" t="str">
        <f t="shared" si="56"/>
        <v>NGR bulk stream sediment</v>
      </c>
      <c r="K333" s="1" t="str">
        <f t="shared" si="57"/>
        <v>&lt;177 micron (NGR)</v>
      </c>
      <c r="L333">
        <v>48</v>
      </c>
      <c r="M333" t="s">
        <v>861</v>
      </c>
      <c r="N333">
        <v>142</v>
      </c>
      <c r="O333">
        <v>7</v>
      </c>
      <c r="P333">
        <v>18.45</v>
      </c>
    </row>
    <row r="334" spans="1:16" hidden="1" x14ac:dyDescent="0.3">
      <c r="A334" t="s">
        <v>1290</v>
      </c>
      <c r="B334" t="s">
        <v>1291</v>
      </c>
      <c r="C334" s="1" t="str">
        <f t="shared" si="54"/>
        <v>21:0761</v>
      </c>
      <c r="D334" s="1" t="str">
        <f t="shared" si="55"/>
        <v>21:0219</v>
      </c>
      <c r="E334" t="s">
        <v>1292</v>
      </c>
      <c r="F334" t="s">
        <v>1293</v>
      </c>
      <c r="H334">
        <v>62.310920600000003</v>
      </c>
      <c r="I334">
        <v>-131.177134</v>
      </c>
      <c r="J334" s="1" t="str">
        <f t="shared" si="56"/>
        <v>NGR bulk stream sediment</v>
      </c>
      <c r="K334" s="1" t="str">
        <f t="shared" si="57"/>
        <v>&lt;177 micron (NGR)</v>
      </c>
      <c r="L334">
        <v>48</v>
      </c>
      <c r="M334" t="s">
        <v>25</v>
      </c>
      <c r="N334">
        <v>143</v>
      </c>
      <c r="O334">
        <v>5</v>
      </c>
      <c r="P334">
        <v>9.76</v>
      </c>
    </row>
    <row r="335" spans="1:16" hidden="1" x14ac:dyDescent="0.3">
      <c r="A335" t="s">
        <v>1294</v>
      </c>
      <c r="B335" t="s">
        <v>1295</v>
      </c>
      <c r="C335" s="1" t="str">
        <f t="shared" si="54"/>
        <v>21:0761</v>
      </c>
      <c r="D335" s="1" t="str">
        <f t="shared" si="55"/>
        <v>21:0219</v>
      </c>
      <c r="E335" t="s">
        <v>1296</v>
      </c>
      <c r="F335" t="s">
        <v>1297</v>
      </c>
      <c r="H335">
        <v>62.332574299999997</v>
      </c>
      <c r="I335">
        <v>-131.2008902</v>
      </c>
      <c r="J335" s="1" t="str">
        <f t="shared" si="56"/>
        <v>NGR bulk stream sediment</v>
      </c>
      <c r="K335" s="1" t="str">
        <f t="shared" si="57"/>
        <v>&lt;177 micron (NGR)</v>
      </c>
      <c r="L335">
        <v>48</v>
      </c>
      <c r="M335" t="s">
        <v>30</v>
      </c>
      <c r="N335">
        <v>144</v>
      </c>
      <c r="O335">
        <v>5</v>
      </c>
      <c r="P335">
        <v>14.33</v>
      </c>
    </row>
    <row r="336" spans="1:16" hidden="1" x14ac:dyDescent="0.3">
      <c r="A336" t="s">
        <v>1298</v>
      </c>
      <c r="B336" t="s">
        <v>1299</v>
      </c>
      <c r="C336" s="1" t="str">
        <f t="shared" si="54"/>
        <v>21:0761</v>
      </c>
      <c r="D336" s="1" t="str">
        <f>HYPERLINK("http://geochem.nrcan.gc.ca/cdogs/content/svy/svy_e.htm", "")</f>
        <v/>
      </c>
      <c r="G336" s="1" t="str">
        <f>HYPERLINK("http://geochem.nrcan.gc.ca/cdogs/content/cr_/cr_00083_e.htm", "83")</f>
        <v>83</v>
      </c>
      <c r="J336" t="s">
        <v>779</v>
      </c>
      <c r="K336" t="s">
        <v>780</v>
      </c>
      <c r="L336">
        <v>48</v>
      </c>
      <c r="M336" t="s">
        <v>781</v>
      </c>
      <c r="N336">
        <v>145</v>
      </c>
      <c r="O336">
        <v>6</v>
      </c>
      <c r="P336">
        <v>8.23</v>
      </c>
    </row>
    <row r="337" spans="1:16" hidden="1" x14ac:dyDescent="0.3">
      <c r="A337" t="s">
        <v>1300</v>
      </c>
      <c r="B337" t="s">
        <v>1301</v>
      </c>
      <c r="C337" s="1" t="str">
        <f t="shared" si="54"/>
        <v>21:0761</v>
      </c>
      <c r="D337" s="1" t="str">
        <f t="shared" ref="D337:D352" si="58">HYPERLINK("http://geochem.nrcan.gc.ca/cdogs/content/svy/svy210219_e.htm", "21:0219")</f>
        <v>21:0219</v>
      </c>
      <c r="E337" t="s">
        <v>1302</v>
      </c>
      <c r="F337" t="s">
        <v>1303</v>
      </c>
      <c r="H337">
        <v>62.346829100000001</v>
      </c>
      <c r="I337">
        <v>-131.1565693</v>
      </c>
      <c r="J337" s="1" t="str">
        <f t="shared" ref="J337:J352" si="59">HYPERLINK("http://geochem.nrcan.gc.ca/cdogs/content/kwd/kwd020030_e.htm", "NGR bulk stream sediment")</f>
        <v>NGR bulk stream sediment</v>
      </c>
      <c r="K337" s="1" t="str">
        <f t="shared" ref="K337:K352" si="60">HYPERLINK("http://geochem.nrcan.gc.ca/cdogs/content/kwd/kwd080006_e.htm", "&lt;177 micron (NGR)")</f>
        <v>&lt;177 micron (NGR)</v>
      </c>
      <c r="L337">
        <v>48</v>
      </c>
      <c r="M337" t="s">
        <v>35</v>
      </c>
      <c r="N337">
        <v>146</v>
      </c>
      <c r="O337">
        <v>2</v>
      </c>
      <c r="P337">
        <v>16.13</v>
      </c>
    </row>
    <row r="338" spans="1:16" hidden="1" x14ac:dyDescent="0.3">
      <c r="A338" t="s">
        <v>1304</v>
      </c>
      <c r="B338" t="s">
        <v>1305</v>
      </c>
      <c r="C338" s="1" t="str">
        <f t="shared" si="54"/>
        <v>21:0761</v>
      </c>
      <c r="D338" s="1" t="str">
        <f t="shared" si="58"/>
        <v>21:0219</v>
      </c>
      <c r="E338" t="s">
        <v>1306</v>
      </c>
      <c r="F338" t="s">
        <v>1307</v>
      </c>
      <c r="H338">
        <v>62.383435200000001</v>
      </c>
      <c r="I338">
        <v>-131.10362280000001</v>
      </c>
      <c r="J338" s="1" t="str">
        <f t="shared" si="59"/>
        <v>NGR bulk stream sediment</v>
      </c>
      <c r="K338" s="1" t="str">
        <f t="shared" si="60"/>
        <v>&lt;177 micron (NGR)</v>
      </c>
      <c r="L338">
        <v>48</v>
      </c>
      <c r="M338" t="s">
        <v>40</v>
      </c>
      <c r="N338">
        <v>147</v>
      </c>
      <c r="O338">
        <v>10</v>
      </c>
      <c r="P338">
        <v>20.38</v>
      </c>
    </row>
    <row r="339" spans="1:16" hidden="1" x14ac:dyDescent="0.3">
      <c r="A339" t="s">
        <v>1308</v>
      </c>
      <c r="B339" t="s">
        <v>1309</v>
      </c>
      <c r="C339" s="1" t="str">
        <f t="shared" si="54"/>
        <v>21:0761</v>
      </c>
      <c r="D339" s="1" t="str">
        <f t="shared" si="58"/>
        <v>21:0219</v>
      </c>
      <c r="E339" t="s">
        <v>1310</v>
      </c>
      <c r="F339" t="s">
        <v>1311</v>
      </c>
      <c r="H339">
        <v>62.385834000000003</v>
      </c>
      <c r="I339">
        <v>-131.0868638</v>
      </c>
      <c r="J339" s="1" t="str">
        <f t="shared" si="59"/>
        <v>NGR bulk stream sediment</v>
      </c>
      <c r="K339" s="1" t="str">
        <f t="shared" si="60"/>
        <v>&lt;177 micron (NGR)</v>
      </c>
      <c r="L339">
        <v>48</v>
      </c>
      <c r="M339" t="s">
        <v>45</v>
      </c>
      <c r="N339">
        <v>148</v>
      </c>
      <c r="O339">
        <v>8</v>
      </c>
      <c r="P339">
        <v>24.4</v>
      </c>
    </row>
    <row r="340" spans="1:16" hidden="1" x14ac:dyDescent="0.3">
      <c r="A340" t="s">
        <v>1312</v>
      </c>
      <c r="B340" t="s">
        <v>1313</v>
      </c>
      <c r="C340" s="1" t="str">
        <f t="shared" si="54"/>
        <v>21:0761</v>
      </c>
      <c r="D340" s="1" t="str">
        <f t="shared" si="58"/>
        <v>21:0219</v>
      </c>
      <c r="E340" t="s">
        <v>1314</v>
      </c>
      <c r="F340" t="s">
        <v>1315</v>
      </c>
      <c r="H340">
        <v>62.411481500000001</v>
      </c>
      <c r="I340">
        <v>-131.102317</v>
      </c>
      <c r="J340" s="1" t="str">
        <f t="shared" si="59"/>
        <v>NGR bulk stream sediment</v>
      </c>
      <c r="K340" s="1" t="str">
        <f t="shared" si="60"/>
        <v>&lt;177 micron (NGR)</v>
      </c>
      <c r="L340">
        <v>48</v>
      </c>
      <c r="M340" t="s">
        <v>59</v>
      </c>
      <c r="N340">
        <v>149</v>
      </c>
      <c r="O340">
        <v>7</v>
      </c>
      <c r="P340">
        <v>26.56</v>
      </c>
    </row>
    <row r="341" spans="1:16" hidden="1" x14ac:dyDescent="0.3">
      <c r="A341" t="s">
        <v>1316</v>
      </c>
      <c r="B341" t="s">
        <v>1317</v>
      </c>
      <c r="C341" s="1" t="str">
        <f t="shared" si="54"/>
        <v>21:0761</v>
      </c>
      <c r="D341" s="1" t="str">
        <f t="shared" si="58"/>
        <v>21:0219</v>
      </c>
      <c r="E341" t="s">
        <v>1318</v>
      </c>
      <c r="F341" t="s">
        <v>1319</v>
      </c>
      <c r="H341">
        <v>62.438375399999998</v>
      </c>
      <c r="I341">
        <v>-131.09997960000001</v>
      </c>
      <c r="J341" s="1" t="str">
        <f t="shared" si="59"/>
        <v>NGR bulk stream sediment</v>
      </c>
      <c r="K341" s="1" t="str">
        <f t="shared" si="60"/>
        <v>&lt;177 micron (NGR)</v>
      </c>
      <c r="L341">
        <v>48</v>
      </c>
      <c r="M341" t="s">
        <v>64</v>
      </c>
      <c r="N341">
        <v>150</v>
      </c>
      <c r="O341">
        <v>6</v>
      </c>
      <c r="P341">
        <v>38.82</v>
      </c>
    </row>
    <row r="342" spans="1:16" hidden="1" x14ac:dyDescent="0.3">
      <c r="A342" t="s">
        <v>1320</v>
      </c>
      <c r="B342" t="s">
        <v>1321</v>
      </c>
      <c r="C342" s="1" t="str">
        <f t="shared" si="54"/>
        <v>21:0761</v>
      </c>
      <c r="D342" s="1" t="str">
        <f t="shared" si="58"/>
        <v>21:0219</v>
      </c>
      <c r="E342" t="s">
        <v>1322</v>
      </c>
      <c r="F342" t="s">
        <v>1323</v>
      </c>
      <c r="H342">
        <v>62.473741799999999</v>
      </c>
      <c r="I342">
        <v>-131.07692940000001</v>
      </c>
      <c r="J342" s="1" t="str">
        <f t="shared" si="59"/>
        <v>NGR bulk stream sediment</v>
      </c>
      <c r="K342" s="1" t="str">
        <f t="shared" si="60"/>
        <v>&lt;177 micron (NGR)</v>
      </c>
      <c r="L342">
        <v>48</v>
      </c>
      <c r="M342" t="s">
        <v>69</v>
      </c>
      <c r="N342">
        <v>151</v>
      </c>
      <c r="O342">
        <v>6</v>
      </c>
      <c r="P342">
        <v>17.05</v>
      </c>
    </row>
    <row r="343" spans="1:16" hidden="1" x14ac:dyDescent="0.3">
      <c r="A343" t="s">
        <v>1324</v>
      </c>
      <c r="B343" t="s">
        <v>1325</v>
      </c>
      <c r="C343" s="1" t="str">
        <f t="shared" si="54"/>
        <v>21:0761</v>
      </c>
      <c r="D343" s="1" t="str">
        <f t="shared" si="58"/>
        <v>21:0219</v>
      </c>
      <c r="E343" t="s">
        <v>1326</v>
      </c>
      <c r="F343" t="s">
        <v>1327</v>
      </c>
      <c r="H343">
        <v>62.489515500000003</v>
      </c>
      <c r="I343">
        <v>-131.1195094</v>
      </c>
      <c r="J343" s="1" t="str">
        <f t="shared" si="59"/>
        <v>NGR bulk stream sediment</v>
      </c>
      <c r="K343" s="1" t="str">
        <f t="shared" si="60"/>
        <v>&lt;177 micron (NGR)</v>
      </c>
      <c r="L343">
        <v>48</v>
      </c>
      <c r="M343" t="s">
        <v>295</v>
      </c>
      <c r="N343">
        <v>152</v>
      </c>
      <c r="O343">
        <v>7</v>
      </c>
      <c r="P343">
        <v>33.29</v>
      </c>
    </row>
    <row r="344" spans="1:16" hidden="1" x14ac:dyDescent="0.3">
      <c r="A344" t="s">
        <v>1328</v>
      </c>
      <c r="B344" t="s">
        <v>1329</v>
      </c>
      <c r="C344" s="1" t="str">
        <f t="shared" si="54"/>
        <v>21:0761</v>
      </c>
      <c r="D344" s="1" t="str">
        <f t="shared" si="58"/>
        <v>21:0219</v>
      </c>
      <c r="E344" t="s">
        <v>1330</v>
      </c>
      <c r="F344" t="s">
        <v>1331</v>
      </c>
      <c r="H344">
        <v>62.634856900000003</v>
      </c>
      <c r="I344">
        <v>-131.4003409</v>
      </c>
      <c r="J344" s="1" t="str">
        <f t="shared" si="59"/>
        <v>NGR bulk stream sediment</v>
      </c>
      <c r="K344" s="1" t="str">
        <f t="shared" si="60"/>
        <v>&lt;177 micron (NGR)</v>
      </c>
      <c r="L344">
        <v>48</v>
      </c>
      <c r="M344" t="s">
        <v>300</v>
      </c>
      <c r="N344">
        <v>153</v>
      </c>
      <c r="O344">
        <v>4</v>
      </c>
      <c r="P344">
        <v>20.8</v>
      </c>
    </row>
    <row r="345" spans="1:16" hidden="1" x14ac:dyDescent="0.3">
      <c r="A345" t="s">
        <v>1332</v>
      </c>
      <c r="B345" t="s">
        <v>1333</v>
      </c>
      <c r="C345" s="1" t="str">
        <f t="shared" si="54"/>
        <v>21:0761</v>
      </c>
      <c r="D345" s="1" t="str">
        <f t="shared" si="58"/>
        <v>21:0219</v>
      </c>
      <c r="E345" t="s">
        <v>1334</v>
      </c>
      <c r="F345" t="s">
        <v>1335</v>
      </c>
      <c r="H345">
        <v>62.665001099999998</v>
      </c>
      <c r="I345">
        <v>-131.43654409999999</v>
      </c>
      <c r="J345" s="1" t="str">
        <f t="shared" si="59"/>
        <v>NGR bulk stream sediment</v>
      </c>
      <c r="K345" s="1" t="str">
        <f t="shared" si="60"/>
        <v>&lt;177 micron (NGR)</v>
      </c>
      <c r="L345">
        <v>48</v>
      </c>
      <c r="M345" t="s">
        <v>305</v>
      </c>
      <c r="N345">
        <v>154</v>
      </c>
      <c r="O345">
        <v>1</v>
      </c>
      <c r="P345">
        <v>27.25</v>
      </c>
    </row>
    <row r="346" spans="1:16" hidden="1" x14ac:dyDescent="0.3">
      <c r="A346" t="s">
        <v>1336</v>
      </c>
      <c r="B346" t="s">
        <v>1337</v>
      </c>
      <c r="C346" s="1" t="str">
        <f t="shared" si="54"/>
        <v>21:0761</v>
      </c>
      <c r="D346" s="1" t="str">
        <f t="shared" si="58"/>
        <v>21:0219</v>
      </c>
      <c r="E346" t="s">
        <v>1338</v>
      </c>
      <c r="F346" t="s">
        <v>1339</v>
      </c>
      <c r="H346">
        <v>62.666280999999998</v>
      </c>
      <c r="I346">
        <v>-131.47217459999999</v>
      </c>
      <c r="J346" s="1" t="str">
        <f t="shared" si="59"/>
        <v>NGR bulk stream sediment</v>
      </c>
      <c r="K346" s="1" t="str">
        <f t="shared" si="60"/>
        <v>&lt;177 micron (NGR)</v>
      </c>
      <c r="L346">
        <v>48</v>
      </c>
      <c r="M346" t="s">
        <v>310</v>
      </c>
      <c r="N346">
        <v>155</v>
      </c>
      <c r="O346">
        <v>1</v>
      </c>
      <c r="P346">
        <v>23.48</v>
      </c>
    </row>
    <row r="347" spans="1:16" hidden="1" x14ac:dyDescent="0.3">
      <c r="A347" t="s">
        <v>1340</v>
      </c>
      <c r="B347" t="s">
        <v>1341</v>
      </c>
      <c r="C347" s="1" t="str">
        <f t="shared" si="54"/>
        <v>21:0761</v>
      </c>
      <c r="D347" s="1" t="str">
        <f t="shared" si="58"/>
        <v>21:0219</v>
      </c>
      <c r="E347" t="s">
        <v>1342</v>
      </c>
      <c r="F347" t="s">
        <v>1343</v>
      </c>
      <c r="H347">
        <v>62.668557100000001</v>
      </c>
      <c r="I347">
        <v>-131.45765689999999</v>
      </c>
      <c r="J347" s="1" t="str">
        <f t="shared" si="59"/>
        <v>NGR bulk stream sediment</v>
      </c>
      <c r="K347" s="1" t="str">
        <f t="shared" si="60"/>
        <v>&lt;177 micron (NGR)</v>
      </c>
      <c r="L347">
        <v>48</v>
      </c>
      <c r="M347" t="s">
        <v>315</v>
      </c>
      <c r="N347">
        <v>156</v>
      </c>
      <c r="O347">
        <v>3</v>
      </c>
      <c r="P347">
        <v>13.99</v>
      </c>
    </row>
    <row r="348" spans="1:16" hidden="1" x14ac:dyDescent="0.3">
      <c r="A348" t="s">
        <v>1344</v>
      </c>
      <c r="B348" t="s">
        <v>1345</v>
      </c>
      <c r="C348" s="1" t="str">
        <f t="shared" si="54"/>
        <v>21:0761</v>
      </c>
      <c r="D348" s="1" t="str">
        <f t="shared" si="58"/>
        <v>21:0219</v>
      </c>
      <c r="E348" t="s">
        <v>1346</v>
      </c>
      <c r="F348" t="s">
        <v>1347</v>
      </c>
      <c r="H348">
        <v>62.627171799999999</v>
      </c>
      <c r="I348">
        <v>-131.54857939999999</v>
      </c>
      <c r="J348" s="1" t="str">
        <f t="shared" si="59"/>
        <v>NGR bulk stream sediment</v>
      </c>
      <c r="K348" s="1" t="str">
        <f t="shared" si="60"/>
        <v>&lt;177 micron (NGR)</v>
      </c>
      <c r="L348">
        <v>48</v>
      </c>
      <c r="M348" t="s">
        <v>320</v>
      </c>
      <c r="N348">
        <v>157</v>
      </c>
      <c r="O348">
        <v>2</v>
      </c>
      <c r="P348">
        <v>16.170000000000002</v>
      </c>
    </row>
    <row r="349" spans="1:16" hidden="1" x14ac:dyDescent="0.3">
      <c r="A349" t="s">
        <v>1348</v>
      </c>
      <c r="B349" t="s">
        <v>1349</v>
      </c>
      <c r="C349" s="1" t="str">
        <f t="shared" si="54"/>
        <v>21:0761</v>
      </c>
      <c r="D349" s="1" t="str">
        <f t="shared" si="58"/>
        <v>21:0219</v>
      </c>
      <c r="E349" t="s">
        <v>1350</v>
      </c>
      <c r="F349" t="s">
        <v>1351</v>
      </c>
      <c r="H349">
        <v>62.644253999999997</v>
      </c>
      <c r="I349">
        <v>-131.58923490000001</v>
      </c>
      <c r="J349" s="1" t="str">
        <f t="shared" si="59"/>
        <v>NGR bulk stream sediment</v>
      </c>
      <c r="K349" s="1" t="str">
        <f t="shared" si="60"/>
        <v>&lt;177 micron (NGR)</v>
      </c>
      <c r="L349">
        <v>48</v>
      </c>
      <c r="M349" t="s">
        <v>325</v>
      </c>
      <c r="N349">
        <v>158</v>
      </c>
      <c r="O349">
        <v>6</v>
      </c>
      <c r="P349">
        <v>31.83</v>
      </c>
    </row>
    <row r="350" spans="1:16" hidden="1" x14ac:dyDescent="0.3">
      <c r="A350" t="s">
        <v>1352</v>
      </c>
      <c r="B350" t="s">
        <v>1353</v>
      </c>
      <c r="C350" s="1" t="str">
        <f t="shared" si="54"/>
        <v>21:0761</v>
      </c>
      <c r="D350" s="1" t="str">
        <f t="shared" si="58"/>
        <v>21:0219</v>
      </c>
      <c r="E350" t="s">
        <v>1354</v>
      </c>
      <c r="F350" t="s">
        <v>1355</v>
      </c>
      <c r="H350">
        <v>62.621424099999999</v>
      </c>
      <c r="I350">
        <v>-131.68403609999999</v>
      </c>
      <c r="J350" s="1" t="str">
        <f t="shared" si="59"/>
        <v>NGR bulk stream sediment</v>
      </c>
      <c r="K350" s="1" t="str">
        <f t="shared" si="60"/>
        <v>&lt;177 micron (NGR)</v>
      </c>
      <c r="L350">
        <v>49</v>
      </c>
      <c r="M350" t="s">
        <v>857</v>
      </c>
      <c r="N350">
        <v>159</v>
      </c>
      <c r="O350">
        <v>22</v>
      </c>
      <c r="P350">
        <v>3.99</v>
      </c>
    </row>
    <row r="351" spans="1:16" hidden="1" x14ac:dyDescent="0.3">
      <c r="A351" t="s">
        <v>1356</v>
      </c>
      <c r="B351" t="s">
        <v>1357</v>
      </c>
      <c r="C351" s="1" t="str">
        <f t="shared" si="54"/>
        <v>21:0761</v>
      </c>
      <c r="D351" s="1" t="str">
        <f t="shared" si="58"/>
        <v>21:0219</v>
      </c>
      <c r="E351" t="s">
        <v>1354</v>
      </c>
      <c r="F351" t="s">
        <v>1358</v>
      </c>
      <c r="H351">
        <v>62.621424099999999</v>
      </c>
      <c r="I351">
        <v>-131.68403609999999</v>
      </c>
      <c r="J351" s="1" t="str">
        <f t="shared" si="59"/>
        <v>NGR bulk stream sediment</v>
      </c>
      <c r="K351" s="1" t="str">
        <f t="shared" si="60"/>
        <v>&lt;177 micron (NGR)</v>
      </c>
      <c r="L351">
        <v>49</v>
      </c>
      <c r="M351" t="s">
        <v>865</v>
      </c>
      <c r="N351">
        <v>160</v>
      </c>
      <c r="O351">
        <v>15</v>
      </c>
      <c r="P351">
        <v>5.68</v>
      </c>
    </row>
    <row r="352" spans="1:16" hidden="1" x14ac:dyDescent="0.3">
      <c r="A352" t="s">
        <v>1359</v>
      </c>
      <c r="B352" t="s">
        <v>1360</v>
      </c>
      <c r="C352" s="1" t="str">
        <f t="shared" ref="C352:C372" si="61">HYPERLINK("http://geochem.nrcan.gc.ca/cdogs/content/bdl/bdl210761_e.htm", "21:0761")</f>
        <v>21:0761</v>
      </c>
      <c r="D352" s="1" t="str">
        <f t="shared" si="58"/>
        <v>21:0219</v>
      </c>
      <c r="E352" t="s">
        <v>1354</v>
      </c>
      <c r="F352" t="s">
        <v>1361</v>
      </c>
      <c r="H352">
        <v>62.621424099999999</v>
      </c>
      <c r="I352">
        <v>-131.68403609999999</v>
      </c>
      <c r="J352" s="1" t="str">
        <f t="shared" si="59"/>
        <v>NGR bulk stream sediment</v>
      </c>
      <c r="K352" s="1" t="str">
        <f t="shared" si="60"/>
        <v>&lt;177 micron (NGR)</v>
      </c>
      <c r="L352">
        <v>49</v>
      </c>
      <c r="M352" t="s">
        <v>861</v>
      </c>
      <c r="N352">
        <v>161</v>
      </c>
      <c r="O352">
        <v>16</v>
      </c>
      <c r="P352">
        <v>18.47</v>
      </c>
    </row>
    <row r="353" spans="1:16" hidden="1" x14ac:dyDescent="0.3">
      <c r="A353" t="s">
        <v>1362</v>
      </c>
      <c r="B353" t="s">
        <v>1363</v>
      </c>
      <c r="C353" s="1" t="str">
        <f t="shared" si="61"/>
        <v>21:0761</v>
      </c>
      <c r="D353" s="1" t="str">
        <f>HYPERLINK("http://geochem.nrcan.gc.ca/cdogs/content/svy/svy_e.htm", "")</f>
        <v/>
      </c>
      <c r="G353" s="1" t="str">
        <f>HYPERLINK("http://geochem.nrcan.gc.ca/cdogs/content/cr_/cr_00078_e.htm", "78")</f>
        <v>78</v>
      </c>
      <c r="J353" t="s">
        <v>779</v>
      </c>
      <c r="K353" t="s">
        <v>780</v>
      </c>
      <c r="L353">
        <v>50</v>
      </c>
      <c r="M353" t="s">
        <v>781</v>
      </c>
      <c r="N353">
        <v>162</v>
      </c>
      <c r="O353">
        <v>6</v>
      </c>
      <c r="P353">
        <v>21.37</v>
      </c>
    </row>
    <row r="354" spans="1:16" hidden="1" x14ac:dyDescent="0.3">
      <c r="A354" t="s">
        <v>1364</v>
      </c>
      <c r="B354" t="s">
        <v>1365</v>
      </c>
      <c r="C354" s="1" t="str">
        <f t="shared" si="61"/>
        <v>21:0761</v>
      </c>
      <c r="D354" s="1" t="str">
        <f>HYPERLINK("http://geochem.nrcan.gc.ca/cdogs/content/svy/svy210219_e.htm", "21:0219")</f>
        <v>21:0219</v>
      </c>
      <c r="E354" t="s">
        <v>1366</v>
      </c>
      <c r="F354" t="s">
        <v>1367</v>
      </c>
      <c r="H354">
        <v>62.645589800000003</v>
      </c>
      <c r="I354">
        <v>-130.9451856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50</v>
      </c>
      <c r="M354" t="s">
        <v>20</v>
      </c>
      <c r="N354">
        <v>163</v>
      </c>
      <c r="O354">
        <v>13</v>
      </c>
      <c r="P354">
        <v>35.049999999999997</v>
      </c>
    </row>
    <row r="355" spans="1:16" hidden="1" x14ac:dyDescent="0.3">
      <c r="A355" t="s">
        <v>1368</v>
      </c>
      <c r="B355" t="s">
        <v>1369</v>
      </c>
      <c r="C355" s="1" t="str">
        <f t="shared" si="61"/>
        <v>21:0761</v>
      </c>
      <c r="D355" s="1" t="str">
        <f>HYPERLINK("http://geochem.nrcan.gc.ca/cdogs/content/svy/svy210219_e.htm", "21:0219")</f>
        <v>21:0219</v>
      </c>
      <c r="E355" t="s">
        <v>1370</v>
      </c>
      <c r="F355" t="s">
        <v>1371</v>
      </c>
      <c r="H355">
        <v>62.737618699999999</v>
      </c>
      <c r="I355">
        <v>-130.6173526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51</v>
      </c>
      <c r="M355" t="s">
        <v>857</v>
      </c>
      <c r="N355">
        <v>164</v>
      </c>
      <c r="O355">
        <v>17</v>
      </c>
      <c r="P355">
        <v>19.28</v>
      </c>
    </row>
    <row r="356" spans="1:16" hidden="1" x14ac:dyDescent="0.3">
      <c r="A356" t="s">
        <v>1372</v>
      </c>
      <c r="B356" t="s">
        <v>1373</v>
      </c>
      <c r="C356" s="1" t="str">
        <f t="shared" si="61"/>
        <v>21:0761</v>
      </c>
      <c r="D356" s="1" t="str">
        <f>HYPERLINK("http://geochem.nrcan.gc.ca/cdogs/content/svy/svy210219_e.htm", "21:0219")</f>
        <v>21:0219</v>
      </c>
      <c r="E356" t="s">
        <v>1374</v>
      </c>
      <c r="F356" t="s">
        <v>1375</v>
      </c>
      <c r="H356">
        <v>62.705394800000001</v>
      </c>
      <c r="I356">
        <v>-130.7134423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51</v>
      </c>
      <c r="M356" t="s">
        <v>20</v>
      </c>
      <c r="N356">
        <v>165</v>
      </c>
      <c r="O356">
        <v>24</v>
      </c>
      <c r="P356">
        <v>20.81</v>
      </c>
    </row>
    <row r="357" spans="1:16" hidden="1" x14ac:dyDescent="0.3">
      <c r="A357" t="s">
        <v>1376</v>
      </c>
      <c r="B357" t="s">
        <v>1377</v>
      </c>
      <c r="C357" s="1" t="str">
        <f t="shared" si="61"/>
        <v>21:0761</v>
      </c>
      <c r="D357" s="1" t="str">
        <f>HYPERLINK("http://geochem.nrcan.gc.ca/cdogs/content/svy/svy_e.htm", "")</f>
        <v/>
      </c>
      <c r="G357" s="1" t="str">
        <f>HYPERLINK("http://geochem.nrcan.gc.ca/cdogs/content/cr_/cr_00079_e.htm", "79")</f>
        <v>79</v>
      </c>
      <c r="J357" t="s">
        <v>779</v>
      </c>
      <c r="K357" t="s">
        <v>780</v>
      </c>
      <c r="L357">
        <v>51</v>
      </c>
      <c r="M357" t="s">
        <v>781</v>
      </c>
      <c r="N357">
        <v>166</v>
      </c>
      <c r="O357">
        <v>11</v>
      </c>
      <c r="P357">
        <v>8.68</v>
      </c>
    </row>
    <row r="358" spans="1:16" hidden="1" x14ac:dyDescent="0.3">
      <c r="A358" t="s">
        <v>1378</v>
      </c>
      <c r="B358" t="s">
        <v>1379</v>
      </c>
      <c r="C358" s="1" t="str">
        <f t="shared" si="61"/>
        <v>21:0761</v>
      </c>
      <c r="D358" s="1" t="str">
        <f t="shared" ref="D358:D372" si="62">HYPERLINK("http://geochem.nrcan.gc.ca/cdogs/content/svy/svy210219_e.htm", "21:0219")</f>
        <v>21:0219</v>
      </c>
      <c r="E358" t="s">
        <v>1380</v>
      </c>
      <c r="F358" t="s">
        <v>1381</v>
      </c>
      <c r="H358">
        <v>62.697068700000003</v>
      </c>
      <c r="I358">
        <v>-130.66300330000001</v>
      </c>
      <c r="J358" s="1" t="str">
        <f t="shared" ref="J358:J373" si="63">HYPERLINK("http://geochem.nrcan.gc.ca/cdogs/content/kwd/kwd020030_e.htm", "NGR bulk stream sediment")</f>
        <v>NGR bulk stream sediment</v>
      </c>
      <c r="K358" s="1" t="str">
        <f t="shared" ref="K358:K373" si="64">HYPERLINK("http://geochem.nrcan.gc.ca/cdogs/content/kwd/kwd080006_e.htm", "&lt;177 micron (NGR)")</f>
        <v>&lt;177 micron (NGR)</v>
      </c>
      <c r="L358">
        <v>51</v>
      </c>
      <c r="M358" t="s">
        <v>25</v>
      </c>
      <c r="N358">
        <v>167</v>
      </c>
      <c r="O358">
        <v>20</v>
      </c>
      <c r="P358">
        <v>40.94</v>
      </c>
    </row>
    <row r="359" spans="1:16" hidden="1" x14ac:dyDescent="0.3">
      <c r="A359" t="s">
        <v>1382</v>
      </c>
      <c r="B359" t="s">
        <v>1383</v>
      </c>
      <c r="C359" s="1" t="str">
        <f t="shared" si="61"/>
        <v>21:0761</v>
      </c>
      <c r="D359" s="1" t="str">
        <f t="shared" si="62"/>
        <v>21:0219</v>
      </c>
      <c r="E359" t="s">
        <v>1370</v>
      </c>
      <c r="F359" t="s">
        <v>1384</v>
      </c>
      <c r="H359">
        <v>62.737618699999999</v>
      </c>
      <c r="I359">
        <v>-130.6173526</v>
      </c>
      <c r="J359" s="1" t="str">
        <f t="shared" si="63"/>
        <v>NGR bulk stream sediment</v>
      </c>
      <c r="K359" s="1" t="str">
        <f t="shared" si="64"/>
        <v>&lt;177 micron (NGR)</v>
      </c>
      <c r="L359">
        <v>51</v>
      </c>
      <c r="M359" t="s">
        <v>865</v>
      </c>
      <c r="N359">
        <v>168</v>
      </c>
      <c r="O359">
        <v>13</v>
      </c>
      <c r="P359">
        <v>18.559999999999999</v>
      </c>
    </row>
    <row r="360" spans="1:16" hidden="1" x14ac:dyDescent="0.3">
      <c r="A360" t="s">
        <v>1385</v>
      </c>
      <c r="B360" t="s">
        <v>1386</v>
      </c>
      <c r="C360" s="1" t="str">
        <f t="shared" si="61"/>
        <v>21:0761</v>
      </c>
      <c r="D360" s="1" t="str">
        <f t="shared" si="62"/>
        <v>21:0219</v>
      </c>
      <c r="E360" t="s">
        <v>1370</v>
      </c>
      <c r="F360" t="s">
        <v>1387</v>
      </c>
      <c r="H360">
        <v>62.737618699999999</v>
      </c>
      <c r="I360">
        <v>-130.6173526</v>
      </c>
      <c r="J360" s="1" t="str">
        <f t="shared" si="63"/>
        <v>NGR bulk stream sediment</v>
      </c>
      <c r="K360" s="1" t="str">
        <f t="shared" si="64"/>
        <v>&lt;177 micron (NGR)</v>
      </c>
      <c r="L360">
        <v>51</v>
      </c>
      <c r="M360" t="s">
        <v>861</v>
      </c>
      <c r="N360">
        <v>169</v>
      </c>
      <c r="O360">
        <v>12</v>
      </c>
      <c r="P360">
        <v>40.340000000000003</v>
      </c>
    </row>
    <row r="361" spans="1:16" hidden="1" x14ac:dyDescent="0.3">
      <c r="A361" t="s">
        <v>1388</v>
      </c>
      <c r="B361" t="s">
        <v>1389</v>
      </c>
      <c r="C361" s="1" t="str">
        <f t="shared" si="61"/>
        <v>21:0761</v>
      </c>
      <c r="D361" s="1" t="str">
        <f t="shared" si="62"/>
        <v>21:0219</v>
      </c>
      <c r="E361" t="s">
        <v>1390</v>
      </c>
      <c r="F361" t="s">
        <v>1391</v>
      </c>
      <c r="H361">
        <v>62.729152599999999</v>
      </c>
      <c r="I361">
        <v>-130.52006059999999</v>
      </c>
      <c r="J361" s="1" t="str">
        <f t="shared" si="63"/>
        <v>NGR bulk stream sediment</v>
      </c>
      <c r="K361" s="1" t="str">
        <f t="shared" si="64"/>
        <v>&lt;177 micron (NGR)</v>
      </c>
      <c r="L361">
        <v>51</v>
      </c>
      <c r="M361" t="s">
        <v>30</v>
      </c>
      <c r="N361">
        <v>170</v>
      </c>
      <c r="O361">
        <v>14</v>
      </c>
      <c r="P361">
        <v>35.26</v>
      </c>
    </row>
    <row r="362" spans="1:16" hidden="1" x14ac:dyDescent="0.3">
      <c r="A362" t="s">
        <v>1392</v>
      </c>
      <c r="B362" t="s">
        <v>1393</v>
      </c>
      <c r="C362" s="1" t="str">
        <f t="shared" si="61"/>
        <v>21:0761</v>
      </c>
      <c r="D362" s="1" t="str">
        <f t="shared" si="62"/>
        <v>21:0219</v>
      </c>
      <c r="E362" t="s">
        <v>1394</v>
      </c>
      <c r="F362" t="s">
        <v>1395</v>
      </c>
      <c r="H362">
        <v>62.671728899999998</v>
      </c>
      <c r="I362">
        <v>-130.52769420000001</v>
      </c>
      <c r="J362" s="1" t="str">
        <f t="shared" si="63"/>
        <v>NGR bulk stream sediment</v>
      </c>
      <c r="K362" s="1" t="str">
        <f t="shared" si="64"/>
        <v>&lt;177 micron (NGR)</v>
      </c>
      <c r="L362">
        <v>51</v>
      </c>
      <c r="M362" t="s">
        <v>35</v>
      </c>
      <c r="N362">
        <v>171</v>
      </c>
      <c r="O362">
        <v>15</v>
      </c>
      <c r="P362">
        <v>16.670000000000002</v>
      </c>
    </row>
    <row r="363" spans="1:16" hidden="1" x14ac:dyDescent="0.3">
      <c r="A363" t="s">
        <v>1396</v>
      </c>
      <c r="B363" t="s">
        <v>1397</v>
      </c>
      <c r="C363" s="1" t="str">
        <f t="shared" si="61"/>
        <v>21:0761</v>
      </c>
      <c r="D363" s="1" t="str">
        <f t="shared" si="62"/>
        <v>21:0219</v>
      </c>
      <c r="E363" t="s">
        <v>1398</v>
      </c>
      <c r="F363" t="s">
        <v>1399</v>
      </c>
      <c r="H363">
        <v>62.657118799999999</v>
      </c>
      <c r="I363">
        <v>-130.5197392</v>
      </c>
      <c r="J363" s="1" t="str">
        <f t="shared" si="63"/>
        <v>NGR bulk stream sediment</v>
      </c>
      <c r="K363" s="1" t="str">
        <f t="shared" si="64"/>
        <v>&lt;177 micron (NGR)</v>
      </c>
      <c r="L363">
        <v>51</v>
      </c>
      <c r="M363" t="s">
        <v>40</v>
      </c>
      <c r="N363">
        <v>172</v>
      </c>
      <c r="O363">
        <v>13</v>
      </c>
      <c r="P363">
        <v>28.82</v>
      </c>
    </row>
    <row r="364" spans="1:16" hidden="1" x14ac:dyDescent="0.3">
      <c r="A364" t="s">
        <v>1400</v>
      </c>
      <c r="B364" t="s">
        <v>1401</v>
      </c>
      <c r="C364" s="1" t="str">
        <f t="shared" si="61"/>
        <v>21:0761</v>
      </c>
      <c r="D364" s="1" t="str">
        <f t="shared" si="62"/>
        <v>21:0219</v>
      </c>
      <c r="E364" t="s">
        <v>1402</v>
      </c>
      <c r="F364" t="s">
        <v>1403</v>
      </c>
      <c r="H364">
        <v>62.606525900000001</v>
      </c>
      <c r="I364">
        <v>-130.6429072</v>
      </c>
      <c r="J364" s="1" t="str">
        <f t="shared" si="63"/>
        <v>NGR bulk stream sediment</v>
      </c>
      <c r="K364" s="1" t="str">
        <f t="shared" si="64"/>
        <v>&lt;177 micron (NGR)</v>
      </c>
      <c r="L364">
        <v>52</v>
      </c>
      <c r="M364" t="s">
        <v>857</v>
      </c>
      <c r="N364">
        <v>173</v>
      </c>
      <c r="O364">
        <v>14</v>
      </c>
      <c r="P364">
        <v>12.68</v>
      </c>
    </row>
    <row r="365" spans="1:16" hidden="1" x14ac:dyDescent="0.3">
      <c r="A365" t="s">
        <v>1404</v>
      </c>
      <c r="B365" t="s">
        <v>1405</v>
      </c>
      <c r="C365" s="1" t="str">
        <f t="shared" si="61"/>
        <v>21:0761</v>
      </c>
      <c r="D365" s="1" t="str">
        <f t="shared" si="62"/>
        <v>21:0219</v>
      </c>
      <c r="E365" t="s">
        <v>1406</v>
      </c>
      <c r="F365" t="s">
        <v>1407</v>
      </c>
      <c r="H365">
        <v>62.620116099999997</v>
      </c>
      <c r="I365">
        <v>-130.57769279999999</v>
      </c>
      <c r="J365" s="1" t="str">
        <f t="shared" si="63"/>
        <v>NGR bulk stream sediment</v>
      </c>
      <c r="K365" s="1" t="str">
        <f t="shared" si="64"/>
        <v>&lt;177 micron (NGR)</v>
      </c>
      <c r="L365">
        <v>52</v>
      </c>
      <c r="M365" t="s">
        <v>20</v>
      </c>
      <c r="N365">
        <v>174</v>
      </c>
      <c r="O365">
        <v>15</v>
      </c>
      <c r="P365">
        <v>30.91</v>
      </c>
    </row>
    <row r="366" spans="1:16" hidden="1" x14ac:dyDescent="0.3">
      <c r="A366" t="s">
        <v>1408</v>
      </c>
      <c r="B366" t="s">
        <v>1409</v>
      </c>
      <c r="C366" s="1" t="str">
        <f t="shared" si="61"/>
        <v>21:0761</v>
      </c>
      <c r="D366" s="1" t="str">
        <f t="shared" si="62"/>
        <v>21:0219</v>
      </c>
      <c r="E366" t="s">
        <v>1402</v>
      </c>
      <c r="F366" t="s">
        <v>1410</v>
      </c>
      <c r="H366">
        <v>62.606525900000001</v>
      </c>
      <c r="I366">
        <v>-130.6429072</v>
      </c>
      <c r="J366" s="1" t="str">
        <f t="shared" si="63"/>
        <v>NGR bulk stream sediment</v>
      </c>
      <c r="K366" s="1" t="str">
        <f t="shared" si="64"/>
        <v>&lt;177 micron (NGR)</v>
      </c>
      <c r="L366">
        <v>52</v>
      </c>
      <c r="M366" t="s">
        <v>865</v>
      </c>
      <c r="N366">
        <v>175</v>
      </c>
      <c r="O366">
        <v>16</v>
      </c>
      <c r="P366">
        <v>12.87</v>
      </c>
    </row>
    <row r="367" spans="1:16" hidden="1" x14ac:dyDescent="0.3">
      <c r="A367" t="s">
        <v>1411</v>
      </c>
      <c r="B367" t="s">
        <v>1412</v>
      </c>
      <c r="C367" s="1" t="str">
        <f t="shared" si="61"/>
        <v>21:0761</v>
      </c>
      <c r="D367" s="1" t="str">
        <f t="shared" si="62"/>
        <v>21:0219</v>
      </c>
      <c r="E367" t="s">
        <v>1402</v>
      </c>
      <c r="F367" t="s">
        <v>1413</v>
      </c>
      <c r="H367">
        <v>62.606525900000001</v>
      </c>
      <c r="I367">
        <v>-130.6429072</v>
      </c>
      <c r="J367" s="1" t="str">
        <f t="shared" si="63"/>
        <v>NGR bulk stream sediment</v>
      </c>
      <c r="K367" s="1" t="str">
        <f t="shared" si="64"/>
        <v>&lt;177 micron (NGR)</v>
      </c>
      <c r="L367">
        <v>52</v>
      </c>
      <c r="M367" t="s">
        <v>861</v>
      </c>
      <c r="N367">
        <v>176</v>
      </c>
      <c r="O367">
        <v>14</v>
      </c>
      <c r="P367">
        <v>29.95</v>
      </c>
    </row>
    <row r="368" spans="1:16" hidden="1" x14ac:dyDescent="0.3">
      <c r="A368" t="s">
        <v>1414</v>
      </c>
      <c r="B368" t="s">
        <v>1415</v>
      </c>
      <c r="C368" s="1" t="str">
        <f t="shared" si="61"/>
        <v>21:0761</v>
      </c>
      <c r="D368" s="1" t="str">
        <f t="shared" si="62"/>
        <v>21:0219</v>
      </c>
      <c r="E368" t="s">
        <v>1416</v>
      </c>
      <c r="F368" t="s">
        <v>1417</v>
      </c>
      <c r="H368">
        <v>62.607092600000001</v>
      </c>
      <c r="I368">
        <v>-130.81999379999999</v>
      </c>
      <c r="J368" s="1" t="str">
        <f t="shared" si="63"/>
        <v>NGR bulk stream sediment</v>
      </c>
      <c r="K368" s="1" t="str">
        <f t="shared" si="64"/>
        <v>&lt;177 micron (NGR)</v>
      </c>
      <c r="L368">
        <v>52</v>
      </c>
      <c r="M368" t="s">
        <v>25</v>
      </c>
      <c r="N368">
        <v>177</v>
      </c>
      <c r="O368">
        <v>12</v>
      </c>
      <c r="P368">
        <v>22.83</v>
      </c>
    </row>
    <row r="369" spans="1:16" hidden="1" x14ac:dyDescent="0.3">
      <c r="A369" t="s">
        <v>1418</v>
      </c>
      <c r="B369" t="s">
        <v>1419</v>
      </c>
      <c r="C369" s="1" t="str">
        <f t="shared" si="61"/>
        <v>21:0761</v>
      </c>
      <c r="D369" s="1" t="str">
        <f t="shared" si="62"/>
        <v>21:0219</v>
      </c>
      <c r="E369" t="s">
        <v>1420</v>
      </c>
      <c r="F369" t="s">
        <v>1421</v>
      </c>
      <c r="H369">
        <v>62.623268400000001</v>
      </c>
      <c r="I369">
        <v>-130.8333466</v>
      </c>
      <c r="J369" s="1" t="str">
        <f t="shared" si="63"/>
        <v>NGR bulk stream sediment</v>
      </c>
      <c r="K369" s="1" t="str">
        <f t="shared" si="64"/>
        <v>&lt;177 micron (NGR)</v>
      </c>
      <c r="L369">
        <v>52</v>
      </c>
      <c r="M369" t="s">
        <v>30</v>
      </c>
      <c r="N369">
        <v>178</v>
      </c>
      <c r="O369">
        <v>11</v>
      </c>
      <c r="P369">
        <v>24.63</v>
      </c>
    </row>
    <row r="370" spans="1:16" hidden="1" x14ac:dyDescent="0.3">
      <c r="A370" t="s">
        <v>1422</v>
      </c>
      <c r="B370" t="s">
        <v>1423</v>
      </c>
      <c r="C370" s="1" t="str">
        <f t="shared" si="61"/>
        <v>21:0761</v>
      </c>
      <c r="D370" s="1" t="str">
        <f t="shared" si="62"/>
        <v>21:0219</v>
      </c>
      <c r="E370" t="s">
        <v>1424</v>
      </c>
      <c r="F370" t="s">
        <v>1425</v>
      </c>
      <c r="H370">
        <v>62.615978599999998</v>
      </c>
      <c r="I370">
        <v>-130.9006345</v>
      </c>
      <c r="J370" s="1" t="str">
        <f t="shared" si="63"/>
        <v>NGR bulk stream sediment</v>
      </c>
      <c r="K370" s="1" t="str">
        <f t="shared" si="64"/>
        <v>&lt;177 micron (NGR)</v>
      </c>
      <c r="L370">
        <v>52</v>
      </c>
      <c r="M370" t="s">
        <v>35</v>
      </c>
      <c r="N370">
        <v>179</v>
      </c>
      <c r="O370">
        <v>16</v>
      </c>
      <c r="P370">
        <v>29.94</v>
      </c>
    </row>
    <row r="371" spans="1:16" hidden="1" x14ac:dyDescent="0.3">
      <c r="A371" t="s">
        <v>1426</v>
      </c>
      <c r="B371" t="s">
        <v>1427</v>
      </c>
      <c r="C371" s="1" t="str">
        <f t="shared" si="61"/>
        <v>21:0761</v>
      </c>
      <c r="D371" s="1" t="str">
        <f t="shared" si="62"/>
        <v>21:0219</v>
      </c>
      <c r="E371" t="s">
        <v>1428</v>
      </c>
      <c r="F371" t="s">
        <v>1429</v>
      </c>
      <c r="H371">
        <v>62.839138599999998</v>
      </c>
      <c r="I371">
        <v>-130.89946430000001</v>
      </c>
      <c r="J371" s="1" t="str">
        <f t="shared" si="63"/>
        <v>NGR bulk stream sediment</v>
      </c>
      <c r="K371" s="1" t="str">
        <f t="shared" si="64"/>
        <v>&lt;177 micron (NGR)</v>
      </c>
      <c r="L371">
        <v>53</v>
      </c>
      <c r="M371" t="s">
        <v>20</v>
      </c>
      <c r="N371">
        <v>180</v>
      </c>
      <c r="O371">
        <v>12</v>
      </c>
      <c r="P371">
        <v>31.6</v>
      </c>
    </row>
    <row r="372" spans="1:16" hidden="1" x14ac:dyDescent="0.3">
      <c r="A372" t="s">
        <v>1430</v>
      </c>
      <c r="B372" t="s">
        <v>1431</v>
      </c>
      <c r="C372" s="1" t="str">
        <f t="shared" si="61"/>
        <v>21:0761</v>
      </c>
      <c r="D372" s="1" t="str">
        <f t="shared" si="62"/>
        <v>21:0219</v>
      </c>
      <c r="E372" t="s">
        <v>1432</v>
      </c>
      <c r="F372" t="s">
        <v>1433</v>
      </c>
      <c r="H372">
        <v>62.856991000000001</v>
      </c>
      <c r="I372">
        <v>-130.819748</v>
      </c>
      <c r="J372" s="1" t="str">
        <f t="shared" si="63"/>
        <v>NGR bulk stream sediment</v>
      </c>
      <c r="K372" s="1" t="str">
        <f t="shared" si="64"/>
        <v>&lt;177 micron (NGR)</v>
      </c>
      <c r="L372">
        <v>53</v>
      </c>
      <c r="M372" t="s">
        <v>25</v>
      </c>
      <c r="N372">
        <v>181</v>
      </c>
      <c r="O372">
        <v>11</v>
      </c>
      <c r="P372">
        <v>30.31</v>
      </c>
    </row>
    <row r="373" spans="1:16" hidden="1" x14ac:dyDescent="0.3">
      <c r="A373" t="s">
        <v>1434</v>
      </c>
      <c r="B373" t="s">
        <v>1435</v>
      </c>
      <c r="C373" s="1" t="str">
        <f t="shared" ref="C373:C404" si="65">HYPERLINK("http://geochem.nrcan.gc.ca/cdogs/content/bdl/bdl210765_e.htm", "21:0765")</f>
        <v>21:0765</v>
      </c>
      <c r="D373" s="1" t="str">
        <f>HYPERLINK("http://geochem.nrcan.gc.ca/cdogs/content/svy/svy210220_e.htm", "21:0220")</f>
        <v>21:0220</v>
      </c>
      <c r="E373" t="s">
        <v>1436</v>
      </c>
      <c r="F373" t="s">
        <v>1437</v>
      </c>
      <c r="H373">
        <v>62.024632199999999</v>
      </c>
      <c r="I373">
        <v>-132.87373909999999</v>
      </c>
      <c r="J373" s="1" t="str">
        <f t="shared" si="63"/>
        <v>NGR bulk stream sediment</v>
      </c>
      <c r="K373" s="1" t="str">
        <f t="shared" si="64"/>
        <v>&lt;177 micron (NGR)</v>
      </c>
      <c r="L373">
        <v>1</v>
      </c>
      <c r="M373" t="s">
        <v>857</v>
      </c>
      <c r="N373">
        <v>1</v>
      </c>
      <c r="O373">
        <v>3</v>
      </c>
      <c r="P373">
        <v>8.11</v>
      </c>
    </row>
    <row r="374" spans="1:16" hidden="1" x14ac:dyDescent="0.3">
      <c r="A374" t="s">
        <v>1438</v>
      </c>
      <c r="B374" t="s">
        <v>1439</v>
      </c>
      <c r="C374" s="1" t="str">
        <f t="shared" si="65"/>
        <v>21:0765</v>
      </c>
      <c r="D374" s="1" t="str">
        <f>HYPERLINK("http://geochem.nrcan.gc.ca/cdogs/content/svy/svy_e.htm", "")</f>
        <v/>
      </c>
      <c r="G374" s="1" t="str">
        <f>HYPERLINK("http://geochem.nrcan.gc.ca/cdogs/content/cr_/cr_00078_e.htm", "78")</f>
        <v>78</v>
      </c>
      <c r="J374" t="s">
        <v>779</v>
      </c>
      <c r="K374" t="s">
        <v>780</v>
      </c>
      <c r="L374">
        <v>1</v>
      </c>
      <c r="M374" t="s">
        <v>781</v>
      </c>
      <c r="N374">
        <v>2</v>
      </c>
      <c r="O374">
        <v>6</v>
      </c>
      <c r="P374">
        <v>21.94</v>
      </c>
    </row>
    <row r="375" spans="1:16" hidden="1" x14ac:dyDescent="0.3">
      <c r="A375" t="s">
        <v>1440</v>
      </c>
      <c r="B375" t="s">
        <v>1441</v>
      </c>
      <c r="C375" s="1" t="str">
        <f t="shared" si="65"/>
        <v>21:0765</v>
      </c>
      <c r="D375" s="1" t="str">
        <f t="shared" ref="D375:D382" si="66">HYPERLINK("http://geochem.nrcan.gc.ca/cdogs/content/svy/svy210220_e.htm", "21:0220")</f>
        <v>21:0220</v>
      </c>
      <c r="E375" t="s">
        <v>1442</v>
      </c>
      <c r="F375" t="s">
        <v>1443</v>
      </c>
      <c r="H375">
        <v>62.009906800000003</v>
      </c>
      <c r="I375">
        <v>-132.82375339999999</v>
      </c>
      <c r="J375" s="1" t="str">
        <f t="shared" ref="J375:J382" si="67">HYPERLINK("http://geochem.nrcan.gc.ca/cdogs/content/kwd/kwd020030_e.htm", "NGR bulk stream sediment")</f>
        <v>NGR bulk stream sediment</v>
      </c>
      <c r="K375" s="1" t="str">
        <f t="shared" ref="K375:K382" si="68">HYPERLINK("http://geochem.nrcan.gc.ca/cdogs/content/kwd/kwd080006_e.htm", "&lt;177 micron (NGR)")</f>
        <v>&lt;177 micron (NGR)</v>
      </c>
      <c r="L375">
        <v>1</v>
      </c>
      <c r="M375" t="s">
        <v>20</v>
      </c>
      <c r="N375">
        <v>3</v>
      </c>
      <c r="O375">
        <v>5</v>
      </c>
      <c r="P375">
        <v>31.2</v>
      </c>
    </row>
    <row r="376" spans="1:16" hidden="1" x14ac:dyDescent="0.3">
      <c r="A376" t="s">
        <v>1444</v>
      </c>
      <c r="B376" t="s">
        <v>1445</v>
      </c>
      <c r="C376" s="1" t="str">
        <f t="shared" si="65"/>
        <v>21:0765</v>
      </c>
      <c r="D376" s="1" t="str">
        <f t="shared" si="66"/>
        <v>21:0220</v>
      </c>
      <c r="E376" t="s">
        <v>1436</v>
      </c>
      <c r="F376" t="s">
        <v>1446</v>
      </c>
      <c r="H376">
        <v>62.024632199999999</v>
      </c>
      <c r="I376">
        <v>-132.87373909999999</v>
      </c>
      <c r="J376" s="1" t="str">
        <f t="shared" si="67"/>
        <v>NGR bulk stream sediment</v>
      </c>
      <c r="K376" s="1" t="str">
        <f t="shared" si="68"/>
        <v>&lt;177 micron (NGR)</v>
      </c>
      <c r="L376">
        <v>1</v>
      </c>
      <c r="M376" t="s">
        <v>865</v>
      </c>
      <c r="N376">
        <v>4</v>
      </c>
      <c r="O376">
        <v>4</v>
      </c>
      <c r="P376">
        <v>18.04</v>
      </c>
    </row>
    <row r="377" spans="1:16" hidden="1" x14ac:dyDescent="0.3">
      <c r="A377" t="s">
        <v>1447</v>
      </c>
      <c r="B377" t="s">
        <v>1448</v>
      </c>
      <c r="C377" s="1" t="str">
        <f t="shared" si="65"/>
        <v>21:0765</v>
      </c>
      <c r="D377" s="1" t="str">
        <f t="shared" si="66"/>
        <v>21:0220</v>
      </c>
      <c r="E377" t="s">
        <v>1436</v>
      </c>
      <c r="F377" t="s">
        <v>1449</v>
      </c>
      <c r="H377">
        <v>62.024632199999999</v>
      </c>
      <c r="I377">
        <v>-132.87373909999999</v>
      </c>
      <c r="J377" s="1" t="str">
        <f t="shared" si="67"/>
        <v>NGR bulk stream sediment</v>
      </c>
      <c r="K377" s="1" t="str">
        <f t="shared" si="68"/>
        <v>&lt;177 micron (NGR)</v>
      </c>
      <c r="L377">
        <v>1</v>
      </c>
      <c r="M377" t="s">
        <v>861</v>
      </c>
      <c r="N377">
        <v>5</v>
      </c>
      <c r="O377">
        <v>3</v>
      </c>
      <c r="P377">
        <v>35.08</v>
      </c>
    </row>
    <row r="378" spans="1:16" hidden="1" x14ac:dyDescent="0.3">
      <c r="A378" t="s">
        <v>1450</v>
      </c>
      <c r="B378" t="s">
        <v>1451</v>
      </c>
      <c r="C378" s="1" t="str">
        <f t="shared" si="65"/>
        <v>21:0765</v>
      </c>
      <c r="D378" s="1" t="str">
        <f t="shared" si="66"/>
        <v>21:0220</v>
      </c>
      <c r="E378" t="s">
        <v>1452</v>
      </c>
      <c r="F378" t="s">
        <v>1453</v>
      </c>
      <c r="H378">
        <v>62.070829600000003</v>
      </c>
      <c r="I378">
        <v>-132.84387910000001</v>
      </c>
      <c r="J378" s="1" t="str">
        <f t="shared" si="67"/>
        <v>NGR bulk stream sediment</v>
      </c>
      <c r="K378" s="1" t="str">
        <f t="shared" si="68"/>
        <v>&lt;177 micron (NGR)</v>
      </c>
      <c r="L378">
        <v>1</v>
      </c>
      <c r="M378" t="s">
        <v>25</v>
      </c>
      <c r="N378">
        <v>6</v>
      </c>
      <c r="O378">
        <v>6</v>
      </c>
      <c r="P378">
        <v>20.94</v>
      </c>
    </row>
    <row r="379" spans="1:16" hidden="1" x14ac:dyDescent="0.3">
      <c r="A379" t="s">
        <v>1454</v>
      </c>
      <c r="B379" t="s">
        <v>1455</v>
      </c>
      <c r="C379" s="1" t="str">
        <f t="shared" si="65"/>
        <v>21:0765</v>
      </c>
      <c r="D379" s="1" t="str">
        <f t="shared" si="66"/>
        <v>21:0220</v>
      </c>
      <c r="E379" t="s">
        <v>1456</v>
      </c>
      <c r="F379" t="s">
        <v>1457</v>
      </c>
      <c r="H379">
        <v>62.111534399999996</v>
      </c>
      <c r="I379">
        <v>-132.64031220000001</v>
      </c>
      <c r="J379" s="1" t="str">
        <f t="shared" si="67"/>
        <v>NGR bulk stream sediment</v>
      </c>
      <c r="K379" s="1" t="str">
        <f t="shared" si="68"/>
        <v>&lt;177 micron (NGR)</v>
      </c>
      <c r="L379">
        <v>2</v>
      </c>
      <c r="M379" t="s">
        <v>20</v>
      </c>
      <c r="N379">
        <v>7</v>
      </c>
      <c r="O379">
        <v>4</v>
      </c>
      <c r="P379">
        <v>35.340000000000003</v>
      </c>
    </row>
    <row r="380" spans="1:16" hidden="1" x14ac:dyDescent="0.3">
      <c r="A380" t="s">
        <v>1458</v>
      </c>
      <c r="B380" t="s">
        <v>1459</v>
      </c>
      <c r="C380" s="1" t="str">
        <f t="shared" si="65"/>
        <v>21:0765</v>
      </c>
      <c r="D380" s="1" t="str">
        <f t="shared" si="66"/>
        <v>21:0220</v>
      </c>
      <c r="E380" t="s">
        <v>1460</v>
      </c>
      <c r="F380" t="s">
        <v>1461</v>
      </c>
      <c r="H380">
        <v>62.102696899999998</v>
      </c>
      <c r="I380">
        <v>-132.5887529</v>
      </c>
      <c r="J380" s="1" t="str">
        <f t="shared" si="67"/>
        <v>NGR bulk stream sediment</v>
      </c>
      <c r="K380" s="1" t="str">
        <f t="shared" si="68"/>
        <v>&lt;177 micron (NGR)</v>
      </c>
      <c r="L380">
        <v>2</v>
      </c>
      <c r="M380" t="s">
        <v>25</v>
      </c>
      <c r="N380">
        <v>8</v>
      </c>
      <c r="O380">
        <v>61</v>
      </c>
      <c r="P380">
        <v>23.73</v>
      </c>
    </row>
    <row r="381" spans="1:16" hidden="1" x14ac:dyDescent="0.3">
      <c r="A381" t="s">
        <v>1462</v>
      </c>
      <c r="B381" t="s">
        <v>1463</v>
      </c>
      <c r="C381" s="1" t="str">
        <f t="shared" si="65"/>
        <v>21:0765</v>
      </c>
      <c r="D381" s="1" t="str">
        <f t="shared" si="66"/>
        <v>21:0220</v>
      </c>
      <c r="E381" t="s">
        <v>1464</v>
      </c>
      <c r="F381" t="s">
        <v>1465</v>
      </c>
      <c r="H381">
        <v>62.053622500000003</v>
      </c>
      <c r="I381">
        <v>-132.63954240000001</v>
      </c>
      <c r="J381" s="1" t="str">
        <f t="shared" si="67"/>
        <v>NGR bulk stream sediment</v>
      </c>
      <c r="K381" s="1" t="str">
        <f t="shared" si="68"/>
        <v>&lt;177 micron (NGR)</v>
      </c>
      <c r="L381">
        <v>2</v>
      </c>
      <c r="M381" t="s">
        <v>30</v>
      </c>
      <c r="N381">
        <v>9</v>
      </c>
      <c r="O381">
        <v>7</v>
      </c>
      <c r="P381">
        <v>25.3</v>
      </c>
    </row>
    <row r="382" spans="1:16" hidden="1" x14ac:dyDescent="0.3">
      <c r="A382" t="s">
        <v>1466</v>
      </c>
      <c r="B382" t="s">
        <v>1467</v>
      </c>
      <c r="C382" s="1" t="str">
        <f t="shared" si="65"/>
        <v>21:0765</v>
      </c>
      <c r="D382" s="1" t="str">
        <f t="shared" si="66"/>
        <v>21:0220</v>
      </c>
      <c r="E382" t="s">
        <v>1468</v>
      </c>
      <c r="F382" t="s">
        <v>1469</v>
      </c>
      <c r="H382">
        <v>62.042459700000002</v>
      </c>
      <c r="I382">
        <v>-132.54784749999999</v>
      </c>
      <c r="J382" s="1" t="str">
        <f t="shared" si="67"/>
        <v>NGR bulk stream sediment</v>
      </c>
      <c r="K382" s="1" t="str">
        <f t="shared" si="68"/>
        <v>&lt;177 micron (NGR)</v>
      </c>
      <c r="L382">
        <v>2</v>
      </c>
      <c r="M382" t="s">
        <v>35</v>
      </c>
      <c r="N382">
        <v>10</v>
      </c>
      <c r="O382">
        <v>7</v>
      </c>
      <c r="P382">
        <v>10.09</v>
      </c>
    </row>
    <row r="383" spans="1:16" hidden="1" x14ac:dyDescent="0.3">
      <c r="A383" t="s">
        <v>1470</v>
      </c>
      <c r="B383" t="s">
        <v>1471</v>
      </c>
      <c r="C383" s="1" t="str">
        <f t="shared" si="65"/>
        <v>21:0765</v>
      </c>
      <c r="D383" s="1" t="str">
        <f>HYPERLINK("http://geochem.nrcan.gc.ca/cdogs/content/svy/svy_e.htm", "")</f>
        <v/>
      </c>
      <c r="G383" s="1" t="str">
        <f>HYPERLINK("http://geochem.nrcan.gc.ca/cdogs/content/cr_/cr_00079_e.htm", "79")</f>
        <v>79</v>
      </c>
      <c r="J383" t="s">
        <v>779</v>
      </c>
      <c r="K383" t="s">
        <v>780</v>
      </c>
      <c r="L383">
        <v>3</v>
      </c>
      <c r="M383" t="s">
        <v>781</v>
      </c>
      <c r="N383">
        <v>11</v>
      </c>
      <c r="O383">
        <v>13</v>
      </c>
      <c r="P383">
        <v>10.06</v>
      </c>
    </row>
    <row r="384" spans="1:16" hidden="1" x14ac:dyDescent="0.3">
      <c r="A384" t="s">
        <v>1472</v>
      </c>
      <c r="B384" t="s">
        <v>1473</v>
      </c>
      <c r="C384" s="1" t="str">
        <f t="shared" si="65"/>
        <v>21:0765</v>
      </c>
      <c r="D384" s="1" t="str">
        <f>HYPERLINK("http://geochem.nrcan.gc.ca/cdogs/content/svy/svy_e.htm", "")</f>
        <v/>
      </c>
      <c r="G384" s="1" t="str">
        <f>HYPERLINK("http://geochem.nrcan.gc.ca/cdogs/content/cr_/cr_00083_e.htm", "83")</f>
        <v>83</v>
      </c>
      <c r="J384" t="s">
        <v>779</v>
      </c>
      <c r="K384" t="s">
        <v>780</v>
      </c>
      <c r="L384">
        <v>4</v>
      </c>
      <c r="M384" t="s">
        <v>781</v>
      </c>
      <c r="N384">
        <v>12</v>
      </c>
      <c r="O384">
        <v>1</v>
      </c>
      <c r="P384">
        <v>7.59</v>
      </c>
    </row>
    <row r="385" spans="1:16" hidden="1" x14ac:dyDescent="0.3">
      <c r="A385" t="s">
        <v>1474</v>
      </c>
      <c r="B385" t="s">
        <v>1475</v>
      </c>
      <c r="C385" s="1" t="str">
        <f t="shared" si="65"/>
        <v>21:0765</v>
      </c>
      <c r="D385" s="1" t="str">
        <f>HYPERLINK("http://geochem.nrcan.gc.ca/cdogs/content/svy/svy210220_e.htm", "21:0220")</f>
        <v>21:0220</v>
      </c>
      <c r="E385" t="s">
        <v>1476</v>
      </c>
      <c r="F385" t="s">
        <v>1477</v>
      </c>
      <c r="H385">
        <v>62.441938899999997</v>
      </c>
      <c r="I385">
        <v>-132.5778554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4</v>
      </c>
      <c r="M385" t="s">
        <v>20</v>
      </c>
      <c r="N385">
        <v>13</v>
      </c>
      <c r="O385">
        <v>6</v>
      </c>
      <c r="P385">
        <v>12.44</v>
      </c>
    </row>
    <row r="386" spans="1:16" hidden="1" x14ac:dyDescent="0.3">
      <c r="A386" t="s">
        <v>1478</v>
      </c>
      <c r="B386" t="s">
        <v>1479</v>
      </c>
      <c r="C386" s="1" t="str">
        <f t="shared" si="65"/>
        <v>21:0765</v>
      </c>
      <c r="D386" s="1" t="str">
        <f>HYPERLINK("http://geochem.nrcan.gc.ca/cdogs/content/svy/svy210220_e.htm", "21:0220")</f>
        <v>21:0220</v>
      </c>
      <c r="E386" t="s">
        <v>1480</v>
      </c>
      <c r="F386" t="s">
        <v>1481</v>
      </c>
      <c r="H386">
        <v>62.466676200000002</v>
      </c>
      <c r="I386">
        <v>-132.58330029999999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4</v>
      </c>
      <c r="M386" t="s">
        <v>25</v>
      </c>
      <c r="N386">
        <v>14</v>
      </c>
      <c r="O386">
        <v>7</v>
      </c>
      <c r="P386">
        <v>20.46</v>
      </c>
    </row>
    <row r="387" spans="1:16" hidden="1" x14ac:dyDescent="0.3">
      <c r="A387" t="s">
        <v>1482</v>
      </c>
      <c r="B387" t="s">
        <v>1483</v>
      </c>
      <c r="C387" s="1" t="str">
        <f t="shared" si="65"/>
        <v>21:0765</v>
      </c>
      <c r="D387" s="1" t="str">
        <f>HYPERLINK("http://geochem.nrcan.gc.ca/cdogs/content/svy/svy_e.htm", "")</f>
        <v/>
      </c>
      <c r="G387" s="1" t="str">
        <f>HYPERLINK("http://geochem.nrcan.gc.ca/cdogs/content/cr_/cr_00078_e.htm", "78")</f>
        <v>78</v>
      </c>
      <c r="J387" t="s">
        <v>779</v>
      </c>
      <c r="K387" t="s">
        <v>780</v>
      </c>
      <c r="L387">
        <v>5</v>
      </c>
      <c r="M387" t="s">
        <v>781</v>
      </c>
      <c r="N387">
        <v>15</v>
      </c>
      <c r="O387">
        <v>1</v>
      </c>
      <c r="P387">
        <v>8.7100000000000009</v>
      </c>
    </row>
    <row r="388" spans="1:16" hidden="1" x14ac:dyDescent="0.3">
      <c r="A388" t="s">
        <v>1484</v>
      </c>
      <c r="B388" t="s">
        <v>1485</v>
      </c>
      <c r="C388" s="1" t="str">
        <f t="shared" si="65"/>
        <v>21:0765</v>
      </c>
      <c r="D388" s="1" t="str">
        <f>HYPERLINK("http://geochem.nrcan.gc.ca/cdogs/content/svy/svy_e.htm", "")</f>
        <v/>
      </c>
      <c r="G388" s="1" t="str">
        <f>HYPERLINK("http://geochem.nrcan.gc.ca/cdogs/content/cr_/cr_00083_e.htm", "83")</f>
        <v>83</v>
      </c>
      <c r="J388" t="s">
        <v>779</v>
      </c>
      <c r="K388" t="s">
        <v>780</v>
      </c>
      <c r="L388">
        <v>8</v>
      </c>
      <c r="M388" t="s">
        <v>781</v>
      </c>
      <c r="N388">
        <v>16</v>
      </c>
      <c r="O388">
        <v>1</v>
      </c>
      <c r="P388">
        <v>9.77</v>
      </c>
    </row>
    <row r="389" spans="1:16" hidden="1" x14ac:dyDescent="0.3">
      <c r="A389" t="s">
        <v>1486</v>
      </c>
      <c r="B389" t="s">
        <v>1487</v>
      </c>
      <c r="C389" s="1" t="str">
        <f t="shared" si="65"/>
        <v>21:0765</v>
      </c>
      <c r="D389" s="1" t="str">
        <f>HYPERLINK("http://geochem.nrcan.gc.ca/cdogs/content/svy/svy_e.htm", "")</f>
        <v/>
      </c>
      <c r="G389" s="1" t="str">
        <f>HYPERLINK("http://geochem.nrcan.gc.ca/cdogs/content/cr_/cr_00079_e.htm", "79")</f>
        <v>79</v>
      </c>
      <c r="J389" t="s">
        <v>779</v>
      </c>
      <c r="K389" t="s">
        <v>780</v>
      </c>
      <c r="L389">
        <v>9</v>
      </c>
      <c r="M389" t="s">
        <v>781</v>
      </c>
      <c r="N389">
        <v>17</v>
      </c>
      <c r="O389">
        <v>12</v>
      </c>
      <c r="P389">
        <v>7.85</v>
      </c>
    </row>
    <row r="390" spans="1:16" hidden="1" x14ac:dyDescent="0.3">
      <c r="A390" t="s">
        <v>1488</v>
      </c>
      <c r="B390" t="s">
        <v>1489</v>
      </c>
      <c r="C390" s="1" t="str">
        <f t="shared" si="65"/>
        <v>21:0765</v>
      </c>
      <c r="D390" s="1" t="str">
        <f>HYPERLINK("http://geochem.nrcan.gc.ca/cdogs/content/svy/svy210220_e.htm", "21:0220")</f>
        <v>21:0220</v>
      </c>
      <c r="E390" t="s">
        <v>1490</v>
      </c>
      <c r="F390" t="s">
        <v>1491</v>
      </c>
      <c r="H390">
        <v>62.114846900000003</v>
      </c>
      <c r="I390">
        <v>-132.2916664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9</v>
      </c>
      <c r="M390" t="s">
        <v>20</v>
      </c>
      <c r="N390">
        <v>18</v>
      </c>
      <c r="O390">
        <v>5</v>
      </c>
      <c r="P390">
        <v>23.99</v>
      </c>
    </row>
    <row r="391" spans="1:16" hidden="1" x14ac:dyDescent="0.3">
      <c r="A391" t="s">
        <v>1492</v>
      </c>
      <c r="B391" t="s">
        <v>1493</v>
      </c>
      <c r="C391" s="1" t="str">
        <f t="shared" si="65"/>
        <v>21:0765</v>
      </c>
      <c r="D391" s="1" t="str">
        <f>HYPERLINK("http://geochem.nrcan.gc.ca/cdogs/content/svy/svy210220_e.htm", "21:0220")</f>
        <v>21:0220</v>
      </c>
      <c r="E391" t="s">
        <v>1494</v>
      </c>
      <c r="F391" t="s">
        <v>1495</v>
      </c>
      <c r="H391">
        <v>62.0278074</v>
      </c>
      <c r="I391">
        <v>-132.93861029999999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10</v>
      </c>
      <c r="M391" t="s">
        <v>20</v>
      </c>
      <c r="N391">
        <v>19</v>
      </c>
      <c r="O391">
        <v>5</v>
      </c>
      <c r="P391">
        <v>33.770000000000003</v>
      </c>
    </row>
    <row r="392" spans="1:16" hidden="1" x14ac:dyDescent="0.3">
      <c r="A392" t="s">
        <v>1496</v>
      </c>
      <c r="B392" t="s">
        <v>1497</v>
      </c>
      <c r="C392" s="1" t="str">
        <f t="shared" si="65"/>
        <v>21:0765</v>
      </c>
      <c r="D392" s="1" t="str">
        <f>HYPERLINK("http://geochem.nrcan.gc.ca/cdogs/content/svy/svy210220_e.htm", "21:0220")</f>
        <v>21:0220</v>
      </c>
      <c r="E392" t="s">
        <v>1498</v>
      </c>
      <c r="F392" t="s">
        <v>1499</v>
      </c>
      <c r="H392">
        <v>62.0144187</v>
      </c>
      <c r="I392">
        <v>-132.97992970000001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10</v>
      </c>
      <c r="M392" t="s">
        <v>25</v>
      </c>
      <c r="N392">
        <v>20</v>
      </c>
      <c r="O392">
        <v>1</v>
      </c>
      <c r="P392">
        <v>35.65</v>
      </c>
    </row>
    <row r="393" spans="1:16" hidden="1" x14ac:dyDescent="0.3">
      <c r="A393" t="s">
        <v>1500</v>
      </c>
      <c r="B393" t="s">
        <v>1501</v>
      </c>
      <c r="C393" s="1" t="str">
        <f t="shared" si="65"/>
        <v>21:0765</v>
      </c>
      <c r="D393" s="1" t="str">
        <f>HYPERLINK("http://geochem.nrcan.gc.ca/cdogs/content/svy/svy210220_e.htm", "21:0220")</f>
        <v>21:0220</v>
      </c>
      <c r="E393" t="s">
        <v>1502</v>
      </c>
      <c r="F393" t="s">
        <v>1503</v>
      </c>
      <c r="H393">
        <v>62.259568600000001</v>
      </c>
      <c r="I393">
        <v>-132.99907329999999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10</v>
      </c>
      <c r="M393" t="s">
        <v>30</v>
      </c>
      <c r="N393">
        <v>21</v>
      </c>
      <c r="O393">
        <v>1</v>
      </c>
      <c r="P393">
        <v>43.96</v>
      </c>
    </row>
    <row r="394" spans="1:16" hidden="1" x14ac:dyDescent="0.3">
      <c r="A394" t="s">
        <v>1504</v>
      </c>
      <c r="B394" t="s">
        <v>1505</v>
      </c>
      <c r="C394" s="1" t="str">
        <f t="shared" si="65"/>
        <v>21:0765</v>
      </c>
      <c r="D394" s="1" t="str">
        <f>HYPERLINK("http://geochem.nrcan.gc.ca/cdogs/content/svy/svy_e.htm", "")</f>
        <v/>
      </c>
      <c r="G394" s="1" t="str">
        <f>HYPERLINK("http://geochem.nrcan.gc.ca/cdogs/content/cr_/cr_00079_e.htm", "79")</f>
        <v>79</v>
      </c>
      <c r="J394" t="s">
        <v>779</v>
      </c>
      <c r="K394" t="s">
        <v>780</v>
      </c>
      <c r="L394">
        <v>10</v>
      </c>
      <c r="M394" t="s">
        <v>781</v>
      </c>
      <c r="N394">
        <v>22</v>
      </c>
      <c r="O394">
        <v>9</v>
      </c>
      <c r="P394">
        <v>12.82</v>
      </c>
    </row>
    <row r="395" spans="1:16" hidden="1" x14ac:dyDescent="0.3">
      <c r="A395" t="s">
        <v>1506</v>
      </c>
      <c r="B395" t="s">
        <v>1507</v>
      </c>
      <c r="C395" s="1" t="str">
        <f t="shared" si="65"/>
        <v>21:0765</v>
      </c>
      <c r="D395" s="1" t="str">
        <f t="shared" ref="D395:D402" si="69">HYPERLINK("http://geochem.nrcan.gc.ca/cdogs/content/svy/svy210220_e.htm", "21:0220")</f>
        <v>21:0220</v>
      </c>
      <c r="E395" t="s">
        <v>1508</v>
      </c>
      <c r="F395" t="s">
        <v>1509</v>
      </c>
      <c r="H395">
        <v>62.276119199999997</v>
      </c>
      <c r="I395">
        <v>-132.92816529999999</v>
      </c>
      <c r="J395" s="1" t="str">
        <f t="shared" ref="J395:J402" si="70">HYPERLINK("http://geochem.nrcan.gc.ca/cdogs/content/kwd/kwd020030_e.htm", "NGR bulk stream sediment")</f>
        <v>NGR bulk stream sediment</v>
      </c>
      <c r="K395" s="1" t="str">
        <f t="shared" ref="K395:K402" si="71">HYPERLINK("http://geochem.nrcan.gc.ca/cdogs/content/kwd/kwd080006_e.htm", "&lt;177 micron (NGR)")</f>
        <v>&lt;177 micron (NGR)</v>
      </c>
      <c r="L395">
        <v>11</v>
      </c>
      <c r="M395" t="s">
        <v>20</v>
      </c>
      <c r="N395">
        <v>23</v>
      </c>
      <c r="O395">
        <v>1</v>
      </c>
      <c r="P395">
        <v>37.65</v>
      </c>
    </row>
    <row r="396" spans="1:16" hidden="1" x14ac:dyDescent="0.3">
      <c r="A396" t="s">
        <v>1510</v>
      </c>
      <c r="B396" t="s">
        <v>1511</v>
      </c>
      <c r="C396" s="1" t="str">
        <f t="shared" si="65"/>
        <v>21:0765</v>
      </c>
      <c r="D396" s="1" t="str">
        <f t="shared" si="69"/>
        <v>21:0220</v>
      </c>
      <c r="E396" t="s">
        <v>1512</v>
      </c>
      <c r="F396" t="s">
        <v>1513</v>
      </c>
      <c r="H396">
        <v>62.086246099999997</v>
      </c>
      <c r="I396">
        <v>-132.51636579999999</v>
      </c>
      <c r="J396" s="1" t="str">
        <f t="shared" si="70"/>
        <v>NGR bulk stream sediment</v>
      </c>
      <c r="K396" s="1" t="str">
        <f t="shared" si="71"/>
        <v>&lt;177 micron (NGR)</v>
      </c>
      <c r="L396">
        <v>11</v>
      </c>
      <c r="M396" t="s">
        <v>25</v>
      </c>
      <c r="N396">
        <v>24</v>
      </c>
      <c r="O396">
        <v>1</v>
      </c>
      <c r="P396">
        <v>11.22</v>
      </c>
    </row>
    <row r="397" spans="1:16" hidden="1" x14ac:dyDescent="0.3">
      <c r="A397" t="s">
        <v>1514</v>
      </c>
      <c r="B397" t="s">
        <v>1515</v>
      </c>
      <c r="C397" s="1" t="str">
        <f t="shared" si="65"/>
        <v>21:0765</v>
      </c>
      <c r="D397" s="1" t="str">
        <f t="shared" si="69"/>
        <v>21:0220</v>
      </c>
      <c r="E397" t="s">
        <v>1516</v>
      </c>
      <c r="F397" t="s">
        <v>1517</v>
      </c>
      <c r="H397">
        <v>62.076048200000002</v>
      </c>
      <c r="I397">
        <v>-132.48879980000001</v>
      </c>
      <c r="J397" s="1" t="str">
        <f t="shared" si="70"/>
        <v>NGR bulk stream sediment</v>
      </c>
      <c r="K397" s="1" t="str">
        <f t="shared" si="71"/>
        <v>&lt;177 micron (NGR)</v>
      </c>
      <c r="L397">
        <v>11</v>
      </c>
      <c r="M397" t="s">
        <v>30</v>
      </c>
      <c r="N397">
        <v>25</v>
      </c>
      <c r="O397">
        <v>7</v>
      </c>
      <c r="P397">
        <v>26.51</v>
      </c>
    </row>
    <row r="398" spans="1:16" hidden="1" x14ac:dyDescent="0.3">
      <c r="A398" t="s">
        <v>1518</v>
      </c>
      <c r="B398" t="s">
        <v>1519</v>
      </c>
      <c r="C398" s="1" t="str">
        <f t="shared" si="65"/>
        <v>21:0765</v>
      </c>
      <c r="D398" s="1" t="str">
        <f t="shared" si="69"/>
        <v>21:0220</v>
      </c>
      <c r="E398" t="s">
        <v>1520</v>
      </c>
      <c r="F398" t="s">
        <v>1521</v>
      </c>
      <c r="H398">
        <v>62.062781600000001</v>
      </c>
      <c r="I398">
        <v>-132.53510750000001</v>
      </c>
      <c r="J398" s="1" t="str">
        <f t="shared" si="70"/>
        <v>NGR bulk stream sediment</v>
      </c>
      <c r="K398" s="1" t="str">
        <f t="shared" si="71"/>
        <v>&lt;177 micron (NGR)</v>
      </c>
      <c r="L398">
        <v>11</v>
      </c>
      <c r="M398" t="s">
        <v>35</v>
      </c>
      <c r="N398">
        <v>26</v>
      </c>
      <c r="O398">
        <v>7</v>
      </c>
      <c r="P398">
        <v>30.16</v>
      </c>
    </row>
    <row r="399" spans="1:16" hidden="1" x14ac:dyDescent="0.3">
      <c r="A399" t="s">
        <v>1522</v>
      </c>
      <c r="B399" t="s">
        <v>1523</v>
      </c>
      <c r="C399" s="1" t="str">
        <f t="shared" si="65"/>
        <v>21:0765</v>
      </c>
      <c r="D399" s="1" t="str">
        <f t="shared" si="69"/>
        <v>21:0220</v>
      </c>
      <c r="E399" t="s">
        <v>1524</v>
      </c>
      <c r="F399" t="s">
        <v>1525</v>
      </c>
      <c r="H399">
        <v>62.3507794</v>
      </c>
      <c r="I399">
        <v>-132.90390840000001</v>
      </c>
      <c r="J399" s="1" t="str">
        <f t="shared" si="70"/>
        <v>NGR bulk stream sediment</v>
      </c>
      <c r="K399" s="1" t="str">
        <f t="shared" si="71"/>
        <v>&lt;177 micron (NGR)</v>
      </c>
      <c r="L399">
        <v>12</v>
      </c>
      <c r="M399" t="s">
        <v>20</v>
      </c>
      <c r="N399">
        <v>27</v>
      </c>
      <c r="O399">
        <v>1</v>
      </c>
      <c r="P399">
        <v>28.25</v>
      </c>
    </row>
    <row r="400" spans="1:16" hidden="1" x14ac:dyDescent="0.3">
      <c r="A400" t="s">
        <v>1526</v>
      </c>
      <c r="B400" t="s">
        <v>1527</v>
      </c>
      <c r="C400" s="1" t="str">
        <f t="shared" si="65"/>
        <v>21:0765</v>
      </c>
      <c r="D400" s="1" t="str">
        <f t="shared" si="69"/>
        <v>21:0220</v>
      </c>
      <c r="E400" t="s">
        <v>1528</v>
      </c>
      <c r="F400" t="s">
        <v>1529</v>
      </c>
      <c r="H400">
        <v>62.423994100000002</v>
      </c>
      <c r="I400">
        <v>-132.93118920000001</v>
      </c>
      <c r="J400" s="1" t="str">
        <f t="shared" si="70"/>
        <v>NGR bulk stream sediment</v>
      </c>
      <c r="K400" s="1" t="str">
        <f t="shared" si="71"/>
        <v>&lt;177 micron (NGR)</v>
      </c>
      <c r="L400">
        <v>12</v>
      </c>
      <c r="M400" t="s">
        <v>25</v>
      </c>
      <c r="N400">
        <v>28</v>
      </c>
      <c r="O400">
        <v>4</v>
      </c>
      <c r="P400">
        <v>34.409999999999997</v>
      </c>
    </row>
    <row r="401" spans="1:16" hidden="1" x14ac:dyDescent="0.3">
      <c r="A401" t="s">
        <v>1530</v>
      </c>
      <c r="B401" t="s">
        <v>1531</v>
      </c>
      <c r="C401" s="1" t="str">
        <f t="shared" si="65"/>
        <v>21:0765</v>
      </c>
      <c r="D401" s="1" t="str">
        <f t="shared" si="69"/>
        <v>21:0220</v>
      </c>
      <c r="E401" t="s">
        <v>1532</v>
      </c>
      <c r="F401" t="s">
        <v>1533</v>
      </c>
      <c r="H401">
        <v>62.419214500000002</v>
      </c>
      <c r="I401">
        <v>-132.8796375</v>
      </c>
      <c r="J401" s="1" t="str">
        <f t="shared" si="70"/>
        <v>NGR bulk stream sediment</v>
      </c>
      <c r="K401" s="1" t="str">
        <f t="shared" si="71"/>
        <v>&lt;177 micron (NGR)</v>
      </c>
      <c r="L401">
        <v>12</v>
      </c>
      <c r="M401" t="s">
        <v>30</v>
      </c>
      <c r="N401">
        <v>29</v>
      </c>
      <c r="O401">
        <v>7</v>
      </c>
      <c r="P401">
        <v>36.880000000000003</v>
      </c>
    </row>
    <row r="402" spans="1:16" hidden="1" x14ac:dyDescent="0.3">
      <c r="A402" t="s">
        <v>1534</v>
      </c>
      <c r="B402" t="s">
        <v>1535</v>
      </c>
      <c r="C402" s="1" t="str">
        <f t="shared" si="65"/>
        <v>21:0765</v>
      </c>
      <c r="D402" s="1" t="str">
        <f t="shared" si="69"/>
        <v>21:0220</v>
      </c>
      <c r="E402" t="s">
        <v>1536</v>
      </c>
      <c r="F402" t="s">
        <v>1537</v>
      </c>
      <c r="H402">
        <v>62.4483836</v>
      </c>
      <c r="I402">
        <v>-132.86921509999999</v>
      </c>
      <c r="J402" s="1" t="str">
        <f t="shared" si="70"/>
        <v>NGR bulk stream sediment</v>
      </c>
      <c r="K402" s="1" t="str">
        <f t="shared" si="71"/>
        <v>&lt;177 micron (NGR)</v>
      </c>
      <c r="L402">
        <v>12</v>
      </c>
      <c r="M402" t="s">
        <v>35</v>
      </c>
      <c r="N402">
        <v>30</v>
      </c>
      <c r="O402">
        <v>1</v>
      </c>
      <c r="P402">
        <v>21.21</v>
      </c>
    </row>
    <row r="403" spans="1:16" hidden="1" x14ac:dyDescent="0.3">
      <c r="A403" t="s">
        <v>1538</v>
      </c>
      <c r="B403" t="s">
        <v>1539</v>
      </c>
      <c r="C403" s="1" t="str">
        <f t="shared" si="65"/>
        <v>21:0765</v>
      </c>
      <c r="D403" s="1" t="str">
        <f>HYPERLINK("http://geochem.nrcan.gc.ca/cdogs/content/svy/svy_e.htm", "")</f>
        <v/>
      </c>
      <c r="G403" s="1" t="str">
        <f>HYPERLINK("http://geochem.nrcan.gc.ca/cdogs/content/cr_/cr_00083_e.htm", "83")</f>
        <v>83</v>
      </c>
      <c r="J403" t="s">
        <v>779</v>
      </c>
      <c r="K403" t="s">
        <v>780</v>
      </c>
      <c r="L403">
        <v>13</v>
      </c>
      <c r="M403" t="s">
        <v>781</v>
      </c>
      <c r="N403">
        <v>31</v>
      </c>
      <c r="O403">
        <v>22</v>
      </c>
      <c r="P403">
        <v>11.9</v>
      </c>
    </row>
    <row r="404" spans="1:16" hidden="1" x14ac:dyDescent="0.3">
      <c r="A404" t="s">
        <v>1540</v>
      </c>
      <c r="B404" t="s">
        <v>1541</v>
      </c>
      <c r="C404" s="1" t="str">
        <f t="shared" si="65"/>
        <v>21:0765</v>
      </c>
      <c r="D404" s="1" t="str">
        <f>HYPERLINK("http://geochem.nrcan.gc.ca/cdogs/content/svy/svy210220_e.htm", "21:0220")</f>
        <v>21:0220</v>
      </c>
      <c r="E404" t="s">
        <v>1542</v>
      </c>
      <c r="F404" t="s">
        <v>1543</v>
      </c>
      <c r="H404">
        <v>62.490833100000003</v>
      </c>
      <c r="I404">
        <v>-132.84595820000001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13</v>
      </c>
      <c r="M404" t="s">
        <v>20</v>
      </c>
      <c r="N404">
        <v>32</v>
      </c>
      <c r="O404">
        <v>8</v>
      </c>
      <c r="P404">
        <v>30.15</v>
      </c>
    </row>
    <row r="405" spans="1:16" hidden="1" x14ac:dyDescent="0.3">
      <c r="A405" t="s">
        <v>1544</v>
      </c>
      <c r="B405" t="s">
        <v>1545</v>
      </c>
      <c r="C405" s="1" t="str">
        <f t="shared" ref="C405:C436" si="72">HYPERLINK("http://geochem.nrcan.gc.ca/cdogs/content/bdl/bdl210765_e.htm", "21:0765")</f>
        <v>21:0765</v>
      </c>
      <c r="D405" s="1" t="str">
        <f>HYPERLINK("http://geochem.nrcan.gc.ca/cdogs/content/svy/svy210220_e.htm", "21:0220")</f>
        <v>21:0220</v>
      </c>
      <c r="E405" t="s">
        <v>1546</v>
      </c>
      <c r="F405" t="s">
        <v>1547</v>
      </c>
      <c r="H405">
        <v>62.485694299999999</v>
      </c>
      <c r="I405">
        <v>-132.8762777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13</v>
      </c>
      <c r="M405" t="s">
        <v>25</v>
      </c>
      <c r="N405">
        <v>33</v>
      </c>
      <c r="O405">
        <v>5</v>
      </c>
      <c r="P405">
        <v>37.58</v>
      </c>
    </row>
    <row r="406" spans="1:16" hidden="1" x14ac:dyDescent="0.3">
      <c r="A406" t="s">
        <v>1548</v>
      </c>
      <c r="B406" t="s">
        <v>1549</v>
      </c>
      <c r="C406" s="1" t="str">
        <f t="shared" si="72"/>
        <v>21:0765</v>
      </c>
      <c r="D406" s="1" t="str">
        <f>HYPERLINK("http://geochem.nrcan.gc.ca/cdogs/content/svy/svy210220_e.htm", "21:0220")</f>
        <v>21:0220</v>
      </c>
      <c r="E406" t="s">
        <v>1550</v>
      </c>
      <c r="F406" t="s">
        <v>1551</v>
      </c>
      <c r="H406">
        <v>62.531871700000004</v>
      </c>
      <c r="I406">
        <v>-132.89256370000001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14</v>
      </c>
      <c r="M406" t="s">
        <v>20</v>
      </c>
      <c r="N406">
        <v>34</v>
      </c>
      <c r="O406">
        <v>1</v>
      </c>
      <c r="P406">
        <v>29.82</v>
      </c>
    </row>
    <row r="407" spans="1:16" hidden="1" x14ac:dyDescent="0.3">
      <c r="A407" t="s">
        <v>1552</v>
      </c>
      <c r="B407" t="s">
        <v>1553</v>
      </c>
      <c r="C407" s="1" t="str">
        <f t="shared" si="72"/>
        <v>21:0765</v>
      </c>
      <c r="D407" s="1" t="str">
        <f>HYPERLINK("http://geochem.nrcan.gc.ca/cdogs/content/svy/svy_e.htm", "")</f>
        <v/>
      </c>
      <c r="G407" s="1" t="str">
        <f>HYPERLINK("http://geochem.nrcan.gc.ca/cdogs/content/cr_/cr_00083_e.htm", "83")</f>
        <v>83</v>
      </c>
      <c r="J407" t="s">
        <v>779</v>
      </c>
      <c r="K407" t="s">
        <v>780</v>
      </c>
      <c r="L407">
        <v>14</v>
      </c>
      <c r="M407" t="s">
        <v>781</v>
      </c>
      <c r="N407">
        <v>35</v>
      </c>
      <c r="O407">
        <v>2</v>
      </c>
      <c r="P407">
        <v>13.73</v>
      </c>
    </row>
    <row r="408" spans="1:16" hidden="1" x14ac:dyDescent="0.3">
      <c r="A408" t="s">
        <v>1554</v>
      </c>
      <c r="B408" t="s">
        <v>1555</v>
      </c>
      <c r="C408" s="1" t="str">
        <f t="shared" si="72"/>
        <v>21:0765</v>
      </c>
      <c r="D408" s="1" t="str">
        <f>HYPERLINK("http://geochem.nrcan.gc.ca/cdogs/content/svy/svy210220_e.htm", "21:0220")</f>
        <v>21:0220</v>
      </c>
      <c r="E408" t="s">
        <v>1556</v>
      </c>
      <c r="F408" t="s">
        <v>1557</v>
      </c>
      <c r="H408">
        <v>62.708685099999997</v>
      </c>
      <c r="I408">
        <v>-132.67113710000001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15</v>
      </c>
      <c r="M408" t="s">
        <v>20</v>
      </c>
      <c r="N408">
        <v>36</v>
      </c>
      <c r="O408">
        <v>1</v>
      </c>
      <c r="P408">
        <v>28</v>
      </c>
    </row>
    <row r="409" spans="1:16" hidden="1" x14ac:dyDescent="0.3">
      <c r="A409" t="s">
        <v>1558</v>
      </c>
      <c r="B409" t="s">
        <v>1559</v>
      </c>
      <c r="C409" s="1" t="str">
        <f t="shared" si="72"/>
        <v>21:0765</v>
      </c>
      <c r="D409" s="1" t="str">
        <f>HYPERLINK("http://geochem.nrcan.gc.ca/cdogs/content/svy/svy210220_e.htm", "21:0220")</f>
        <v>21:0220</v>
      </c>
      <c r="E409" t="s">
        <v>1560</v>
      </c>
      <c r="F409" t="s">
        <v>1561</v>
      </c>
      <c r="H409">
        <v>62.632032199999998</v>
      </c>
      <c r="I409">
        <v>-132.63847229999999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16</v>
      </c>
      <c r="M409" t="s">
        <v>20</v>
      </c>
      <c r="N409">
        <v>37</v>
      </c>
      <c r="O409">
        <v>3</v>
      </c>
      <c r="P409">
        <v>27.98</v>
      </c>
    </row>
    <row r="410" spans="1:16" hidden="1" x14ac:dyDescent="0.3">
      <c r="A410" t="s">
        <v>1562</v>
      </c>
      <c r="B410" t="s">
        <v>1563</v>
      </c>
      <c r="C410" s="1" t="str">
        <f t="shared" si="72"/>
        <v>21:0765</v>
      </c>
      <c r="D410" s="1" t="str">
        <f>HYPERLINK("http://geochem.nrcan.gc.ca/cdogs/content/svy/svy210220_e.htm", "21:0220")</f>
        <v>21:0220</v>
      </c>
      <c r="E410" t="s">
        <v>1564</v>
      </c>
      <c r="F410" t="s">
        <v>1565</v>
      </c>
      <c r="H410">
        <v>62.579854900000001</v>
      </c>
      <c r="I410">
        <v>-132.67262249999999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16</v>
      </c>
      <c r="M410" t="s">
        <v>25</v>
      </c>
      <c r="N410">
        <v>38</v>
      </c>
      <c r="O410">
        <v>4</v>
      </c>
      <c r="P410">
        <v>20.72</v>
      </c>
    </row>
    <row r="411" spans="1:16" hidden="1" x14ac:dyDescent="0.3">
      <c r="A411" t="s">
        <v>1566</v>
      </c>
      <c r="B411" t="s">
        <v>1567</v>
      </c>
      <c r="C411" s="1" t="str">
        <f t="shared" si="72"/>
        <v>21:0765</v>
      </c>
      <c r="D411" s="1" t="str">
        <f>HYPERLINK("http://geochem.nrcan.gc.ca/cdogs/content/svy/svy210220_e.htm", "21:0220")</f>
        <v>21:0220</v>
      </c>
      <c r="E411" t="s">
        <v>1568</v>
      </c>
      <c r="F411" t="s">
        <v>1569</v>
      </c>
      <c r="H411">
        <v>62.568316799999998</v>
      </c>
      <c r="I411">
        <v>-132.5353795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17</v>
      </c>
      <c r="M411" t="s">
        <v>20</v>
      </c>
      <c r="N411">
        <v>39</v>
      </c>
      <c r="O411">
        <v>7</v>
      </c>
      <c r="P411">
        <v>35.76</v>
      </c>
    </row>
    <row r="412" spans="1:16" hidden="1" x14ac:dyDescent="0.3">
      <c r="A412" t="s">
        <v>1570</v>
      </c>
      <c r="B412" t="s">
        <v>1571</v>
      </c>
      <c r="C412" s="1" t="str">
        <f t="shared" si="72"/>
        <v>21:0765</v>
      </c>
      <c r="D412" s="1" t="str">
        <f>HYPERLINK("http://geochem.nrcan.gc.ca/cdogs/content/svy/svy210220_e.htm", "21:0220")</f>
        <v>21:0220</v>
      </c>
      <c r="E412" t="s">
        <v>1572</v>
      </c>
      <c r="F412" t="s">
        <v>1573</v>
      </c>
      <c r="H412">
        <v>62.529414099999997</v>
      </c>
      <c r="I412">
        <v>-132.6225388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17</v>
      </c>
      <c r="M412" t="s">
        <v>25</v>
      </c>
      <c r="N412">
        <v>40</v>
      </c>
      <c r="O412">
        <v>7</v>
      </c>
      <c r="P412">
        <v>20.95</v>
      </c>
    </row>
    <row r="413" spans="1:16" hidden="1" x14ac:dyDescent="0.3">
      <c r="A413" t="s">
        <v>1574</v>
      </c>
      <c r="B413" t="s">
        <v>1575</v>
      </c>
      <c r="C413" s="1" t="str">
        <f t="shared" si="72"/>
        <v>21:0765</v>
      </c>
      <c r="D413" s="1" t="str">
        <f>HYPERLINK("http://geochem.nrcan.gc.ca/cdogs/content/svy/svy_e.htm", "")</f>
        <v/>
      </c>
      <c r="G413" s="1" t="str">
        <f>HYPERLINK("http://geochem.nrcan.gc.ca/cdogs/content/cr_/cr_00078_e.htm", "78")</f>
        <v>78</v>
      </c>
      <c r="J413" t="s">
        <v>779</v>
      </c>
      <c r="K413" t="s">
        <v>780</v>
      </c>
      <c r="L413">
        <v>17</v>
      </c>
      <c r="M413" t="s">
        <v>781</v>
      </c>
      <c r="N413">
        <v>41</v>
      </c>
      <c r="O413">
        <v>7</v>
      </c>
      <c r="P413">
        <v>21.17</v>
      </c>
    </row>
    <row r="414" spans="1:16" hidden="1" x14ac:dyDescent="0.3">
      <c r="A414" t="s">
        <v>1576</v>
      </c>
      <c r="B414" t="s">
        <v>1577</v>
      </c>
      <c r="C414" s="1" t="str">
        <f t="shared" si="72"/>
        <v>21:0765</v>
      </c>
      <c r="D414" s="1" t="str">
        <f>HYPERLINK("http://geochem.nrcan.gc.ca/cdogs/content/svy/svy210220_e.htm", "21:0220")</f>
        <v>21:0220</v>
      </c>
      <c r="E414" t="s">
        <v>1578</v>
      </c>
      <c r="F414" t="s">
        <v>1579</v>
      </c>
      <c r="H414">
        <v>62.590015800000003</v>
      </c>
      <c r="I414">
        <v>-132.4106975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19</v>
      </c>
      <c r="M414" t="s">
        <v>20</v>
      </c>
      <c r="N414">
        <v>42</v>
      </c>
      <c r="O414">
        <v>6</v>
      </c>
      <c r="P414">
        <v>6.06</v>
      </c>
    </row>
    <row r="415" spans="1:16" hidden="1" x14ac:dyDescent="0.3">
      <c r="A415" t="s">
        <v>1580</v>
      </c>
      <c r="B415" t="s">
        <v>1581</v>
      </c>
      <c r="C415" s="1" t="str">
        <f t="shared" si="72"/>
        <v>21:0765</v>
      </c>
      <c r="D415" s="1" t="str">
        <f>HYPERLINK("http://geochem.nrcan.gc.ca/cdogs/content/svy/svy_e.htm", "")</f>
        <v/>
      </c>
      <c r="G415" s="1" t="str">
        <f>HYPERLINK("http://geochem.nrcan.gc.ca/cdogs/content/cr_/cr_00078_e.htm", "78")</f>
        <v>78</v>
      </c>
      <c r="J415" t="s">
        <v>779</v>
      </c>
      <c r="K415" t="s">
        <v>780</v>
      </c>
      <c r="L415">
        <v>19</v>
      </c>
      <c r="M415" t="s">
        <v>781</v>
      </c>
      <c r="N415">
        <v>43</v>
      </c>
      <c r="O415">
        <v>1</v>
      </c>
      <c r="P415">
        <v>16.329999999999998</v>
      </c>
    </row>
    <row r="416" spans="1:16" hidden="1" x14ac:dyDescent="0.3">
      <c r="A416" t="s">
        <v>1582</v>
      </c>
      <c r="B416" t="s">
        <v>1583</v>
      </c>
      <c r="C416" s="1" t="str">
        <f t="shared" si="72"/>
        <v>21:0765</v>
      </c>
      <c r="D416" s="1" t="str">
        <f t="shared" ref="D416:D458" si="73">HYPERLINK("http://geochem.nrcan.gc.ca/cdogs/content/svy/svy210220_e.htm", "21:0220")</f>
        <v>21:0220</v>
      </c>
      <c r="E416" t="s">
        <v>1584</v>
      </c>
      <c r="F416" t="s">
        <v>1585</v>
      </c>
      <c r="H416">
        <v>62.625478100000002</v>
      </c>
      <c r="I416">
        <v>-132.38823690000001</v>
      </c>
      <c r="J416" s="1" t="str">
        <f t="shared" ref="J416:J458" si="74">HYPERLINK("http://geochem.nrcan.gc.ca/cdogs/content/kwd/kwd020030_e.htm", "NGR bulk stream sediment")</f>
        <v>NGR bulk stream sediment</v>
      </c>
      <c r="K416" s="1" t="str">
        <f t="shared" ref="K416:K458" si="75">HYPERLINK("http://geochem.nrcan.gc.ca/cdogs/content/kwd/kwd080006_e.htm", "&lt;177 micron (NGR)")</f>
        <v>&lt;177 micron (NGR)</v>
      </c>
      <c r="L416">
        <v>19</v>
      </c>
      <c r="M416" t="s">
        <v>25</v>
      </c>
      <c r="N416">
        <v>44</v>
      </c>
      <c r="O416">
        <v>4</v>
      </c>
      <c r="P416">
        <v>15.61</v>
      </c>
    </row>
    <row r="417" spans="1:16" hidden="1" x14ac:dyDescent="0.3">
      <c r="A417" t="s">
        <v>1586</v>
      </c>
      <c r="B417" t="s">
        <v>1587</v>
      </c>
      <c r="C417" s="1" t="str">
        <f t="shared" si="72"/>
        <v>21:0765</v>
      </c>
      <c r="D417" s="1" t="str">
        <f t="shared" si="73"/>
        <v>21:0220</v>
      </c>
      <c r="E417" t="s">
        <v>1588</v>
      </c>
      <c r="F417" t="s">
        <v>1589</v>
      </c>
      <c r="H417">
        <v>62.8413149</v>
      </c>
      <c r="I417">
        <v>-132.04510500000001</v>
      </c>
      <c r="J417" s="1" t="str">
        <f t="shared" si="74"/>
        <v>NGR bulk stream sediment</v>
      </c>
      <c r="K417" s="1" t="str">
        <f t="shared" si="75"/>
        <v>&lt;177 micron (NGR)</v>
      </c>
      <c r="L417">
        <v>20</v>
      </c>
      <c r="M417" t="s">
        <v>857</v>
      </c>
      <c r="N417">
        <v>45</v>
      </c>
      <c r="O417">
        <v>4</v>
      </c>
      <c r="P417">
        <v>7.35</v>
      </c>
    </row>
    <row r="418" spans="1:16" hidden="1" x14ac:dyDescent="0.3">
      <c r="A418" t="s">
        <v>1590</v>
      </c>
      <c r="B418" t="s">
        <v>1591</v>
      </c>
      <c r="C418" s="1" t="str">
        <f t="shared" si="72"/>
        <v>21:0765</v>
      </c>
      <c r="D418" s="1" t="str">
        <f t="shared" si="73"/>
        <v>21:0220</v>
      </c>
      <c r="E418" t="s">
        <v>1588</v>
      </c>
      <c r="F418" t="s">
        <v>1592</v>
      </c>
      <c r="H418">
        <v>62.8413149</v>
      </c>
      <c r="I418">
        <v>-132.04510500000001</v>
      </c>
      <c r="J418" s="1" t="str">
        <f t="shared" si="74"/>
        <v>NGR bulk stream sediment</v>
      </c>
      <c r="K418" s="1" t="str">
        <f t="shared" si="75"/>
        <v>&lt;177 micron (NGR)</v>
      </c>
      <c r="L418">
        <v>20</v>
      </c>
      <c r="M418" t="s">
        <v>865</v>
      </c>
      <c r="N418">
        <v>46</v>
      </c>
      <c r="O418">
        <v>5</v>
      </c>
      <c r="P418">
        <v>18.53</v>
      </c>
    </row>
    <row r="419" spans="1:16" hidden="1" x14ac:dyDescent="0.3">
      <c r="A419" t="s">
        <v>1593</v>
      </c>
      <c r="B419" t="s">
        <v>1594</v>
      </c>
      <c r="C419" s="1" t="str">
        <f t="shared" si="72"/>
        <v>21:0765</v>
      </c>
      <c r="D419" s="1" t="str">
        <f t="shared" si="73"/>
        <v>21:0220</v>
      </c>
      <c r="E419" t="s">
        <v>1588</v>
      </c>
      <c r="F419" t="s">
        <v>1595</v>
      </c>
      <c r="H419">
        <v>62.8413149</v>
      </c>
      <c r="I419">
        <v>-132.04510500000001</v>
      </c>
      <c r="J419" s="1" t="str">
        <f t="shared" si="74"/>
        <v>NGR bulk stream sediment</v>
      </c>
      <c r="K419" s="1" t="str">
        <f t="shared" si="75"/>
        <v>&lt;177 micron (NGR)</v>
      </c>
      <c r="L419">
        <v>20</v>
      </c>
      <c r="M419" t="s">
        <v>861</v>
      </c>
      <c r="N419">
        <v>47</v>
      </c>
      <c r="O419">
        <v>1</v>
      </c>
      <c r="P419">
        <v>31.82</v>
      </c>
    </row>
    <row r="420" spans="1:16" hidden="1" x14ac:dyDescent="0.3">
      <c r="A420" t="s">
        <v>1596</v>
      </c>
      <c r="B420" t="s">
        <v>1597</v>
      </c>
      <c r="C420" s="1" t="str">
        <f t="shared" si="72"/>
        <v>21:0765</v>
      </c>
      <c r="D420" s="1" t="str">
        <f t="shared" si="73"/>
        <v>21:0220</v>
      </c>
      <c r="E420" t="s">
        <v>1598</v>
      </c>
      <c r="F420" t="s">
        <v>1599</v>
      </c>
      <c r="H420">
        <v>62.865112400000001</v>
      </c>
      <c r="I420">
        <v>-132.00306169999999</v>
      </c>
      <c r="J420" s="1" t="str">
        <f t="shared" si="74"/>
        <v>NGR bulk stream sediment</v>
      </c>
      <c r="K420" s="1" t="str">
        <f t="shared" si="75"/>
        <v>&lt;177 micron (NGR)</v>
      </c>
      <c r="L420">
        <v>20</v>
      </c>
      <c r="M420" t="s">
        <v>20</v>
      </c>
      <c r="N420">
        <v>48</v>
      </c>
      <c r="O420">
        <v>6</v>
      </c>
      <c r="P420">
        <v>27.95</v>
      </c>
    </row>
    <row r="421" spans="1:16" hidden="1" x14ac:dyDescent="0.3">
      <c r="A421" t="s">
        <v>1600</v>
      </c>
      <c r="B421" t="s">
        <v>1601</v>
      </c>
      <c r="C421" s="1" t="str">
        <f t="shared" si="72"/>
        <v>21:0765</v>
      </c>
      <c r="D421" s="1" t="str">
        <f t="shared" si="73"/>
        <v>21:0220</v>
      </c>
      <c r="E421" t="s">
        <v>1602</v>
      </c>
      <c r="F421" t="s">
        <v>1603</v>
      </c>
      <c r="H421">
        <v>62.901021800000002</v>
      </c>
      <c r="I421">
        <v>-132.0608885</v>
      </c>
      <c r="J421" s="1" t="str">
        <f t="shared" si="74"/>
        <v>NGR bulk stream sediment</v>
      </c>
      <c r="K421" s="1" t="str">
        <f t="shared" si="75"/>
        <v>&lt;177 micron (NGR)</v>
      </c>
      <c r="L421">
        <v>20</v>
      </c>
      <c r="M421" t="s">
        <v>25</v>
      </c>
      <c r="N421">
        <v>49</v>
      </c>
      <c r="O421">
        <v>10</v>
      </c>
      <c r="P421">
        <v>13.95</v>
      </c>
    </row>
    <row r="422" spans="1:16" hidden="1" x14ac:dyDescent="0.3">
      <c r="A422" t="s">
        <v>1604</v>
      </c>
      <c r="B422" t="s">
        <v>1605</v>
      </c>
      <c r="C422" s="1" t="str">
        <f t="shared" si="72"/>
        <v>21:0765</v>
      </c>
      <c r="D422" s="1" t="str">
        <f t="shared" si="73"/>
        <v>21:0220</v>
      </c>
      <c r="E422" t="s">
        <v>1606</v>
      </c>
      <c r="F422" t="s">
        <v>1607</v>
      </c>
      <c r="H422">
        <v>62.921063400000001</v>
      </c>
      <c r="I422">
        <v>-132.029617</v>
      </c>
      <c r="J422" s="1" t="str">
        <f t="shared" si="74"/>
        <v>NGR bulk stream sediment</v>
      </c>
      <c r="K422" s="1" t="str">
        <f t="shared" si="75"/>
        <v>&lt;177 micron (NGR)</v>
      </c>
      <c r="L422">
        <v>20</v>
      </c>
      <c r="M422" t="s">
        <v>30</v>
      </c>
      <c r="N422">
        <v>50</v>
      </c>
      <c r="O422">
        <v>6</v>
      </c>
      <c r="P422">
        <v>32.39</v>
      </c>
    </row>
    <row r="423" spans="1:16" hidden="1" x14ac:dyDescent="0.3">
      <c r="A423" t="s">
        <v>1608</v>
      </c>
      <c r="B423" t="s">
        <v>1609</v>
      </c>
      <c r="C423" s="1" t="str">
        <f t="shared" si="72"/>
        <v>21:0765</v>
      </c>
      <c r="D423" s="1" t="str">
        <f t="shared" si="73"/>
        <v>21:0220</v>
      </c>
      <c r="E423" t="s">
        <v>1610</v>
      </c>
      <c r="F423" t="s">
        <v>1611</v>
      </c>
      <c r="H423">
        <v>62.916900499999997</v>
      </c>
      <c r="I423">
        <v>-132.07198389999999</v>
      </c>
      <c r="J423" s="1" t="str">
        <f t="shared" si="74"/>
        <v>NGR bulk stream sediment</v>
      </c>
      <c r="K423" s="1" t="str">
        <f t="shared" si="75"/>
        <v>&lt;177 micron (NGR)</v>
      </c>
      <c r="L423">
        <v>20</v>
      </c>
      <c r="M423" t="s">
        <v>35</v>
      </c>
      <c r="N423">
        <v>51</v>
      </c>
      <c r="O423">
        <v>1</v>
      </c>
      <c r="P423">
        <v>24.63</v>
      </c>
    </row>
    <row r="424" spans="1:16" hidden="1" x14ac:dyDescent="0.3">
      <c r="A424" t="s">
        <v>1612</v>
      </c>
      <c r="B424" t="s">
        <v>1613</v>
      </c>
      <c r="C424" s="1" t="str">
        <f t="shared" si="72"/>
        <v>21:0765</v>
      </c>
      <c r="D424" s="1" t="str">
        <f t="shared" si="73"/>
        <v>21:0220</v>
      </c>
      <c r="E424" t="s">
        <v>1614</v>
      </c>
      <c r="F424" t="s">
        <v>1615</v>
      </c>
      <c r="H424">
        <v>62.957889899999998</v>
      </c>
      <c r="I424">
        <v>-132.0462009</v>
      </c>
      <c r="J424" s="1" t="str">
        <f t="shared" si="74"/>
        <v>NGR bulk stream sediment</v>
      </c>
      <c r="K424" s="1" t="str">
        <f t="shared" si="75"/>
        <v>&lt;177 micron (NGR)</v>
      </c>
      <c r="L424">
        <v>20</v>
      </c>
      <c r="M424" t="s">
        <v>40</v>
      </c>
      <c r="N424">
        <v>52</v>
      </c>
      <c r="O424">
        <v>120</v>
      </c>
      <c r="P424">
        <v>20.66</v>
      </c>
    </row>
    <row r="425" spans="1:16" hidden="1" x14ac:dyDescent="0.3">
      <c r="A425" t="s">
        <v>1616</v>
      </c>
      <c r="B425" t="s">
        <v>1617</v>
      </c>
      <c r="C425" s="1" t="str">
        <f t="shared" si="72"/>
        <v>21:0765</v>
      </c>
      <c r="D425" s="1" t="str">
        <f t="shared" si="73"/>
        <v>21:0220</v>
      </c>
      <c r="E425" t="s">
        <v>1618</v>
      </c>
      <c r="F425" t="s">
        <v>1619</v>
      </c>
      <c r="H425">
        <v>62.9567251</v>
      </c>
      <c r="I425">
        <v>-132.0450558</v>
      </c>
      <c r="J425" s="1" t="str">
        <f t="shared" si="74"/>
        <v>NGR bulk stream sediment</v>
      </c>
      <c r="K425" s="1" t="str">
        <f t="shared" si="75"/>
        <v>&lt;177 micron (NGR)</v>
      </c>
      <c r="L425">
        <v>20</v>
      </c>
      <c r="M425" t="s">
        <v>45</v>
      </c>
      <c r="N425">
        <v>53</v>
      </c>
      <c r="O425">
        <v>5</v>
      </c>
      <c r="P425">
        <v>31.94</v>
      </c>
    </row>
    <row r="426" spans="1:16" hidden="1" x14ac:dyDescent="0.3">
      <c r="A426" t="s">
        <v>1620</v>
      </c>
      <c r="B426" t="s">
        <v>1621</v>
      </c>
      <c r="C426" s="1" t="str">
        <f t="shared" si="72"/>
        <v>21:0765</v>
      </c>
      <c r="D426" s="1" t="str">
        <f t="shared" si="73"/>
        <v>21:0220</v>
      </c>
      <c r="E426" t="s">
        <v>1622</v>
      </c>
      <c r="F426" t="s">
        <v>1623</v>
      </c>
      <c r="H426">
        <v>62.972446900000001</v>
      </c>
      <c r="I426">
        <v>-132.00379150000001</v>
      </c>
      <c r="J426" s="1" t="str">
        <f t="shared" si="74"/>
        <v>NGR bulk stream sediment</v>
      </c>
      <c r="K426" s="1" t="str">
        <f t="shared" si="75"/>
        <v>&lt;177 micron (NGR)</v>
      </c>
      <c r="L426">
        <v>20</v>
      </c>
      <c r="M426" t="s">
        <v>59</v>
      </c>
      <c r="N426">
        <v>54</v>
      </c>
      <c r="O426">
        <v>3</v>
      </c>
      <c r="P426">
        <v>38.479999999999997</v>
      </c>
    </row>
    <row r="427" spans="1:16" hidden="1" x14ac:dyDescent="0.3">
      <c r="A427" t="s">
        <v>1624</v>
      </c>
      <c r="B427" t="s">
        <v>1625</v>
      </c>
      <c r="C427" s="1" t="str">
        <f t="shared" si="72"/>
        <v>21:0765</v>
      </c>
      <c r="D427" s="1" t="str">
        <f t="shared" si="73"/>
        <v>21:0220</v>
      </c>
      <c r="E427" t="s">
        <v>1626</v>
      </c>
      <c r="F427" t="s">
        <v>1627</v>
      </c>
      <c r="H427">
        <v>62.966319599999999</v>
      </c>
      <c r="I427">
        <v>-132.0267001</v>
      </c>
      <c r="J427" s="1" t="str">
        <f t="shared" si="74"/>
        <v>NGR bulk stream sediment</v>
      </c>
      <c r="K427" s="1" t="str">
        <f t="shared" si="75"/>
        <v>&lt;177 micron (NGR)</v>
      </c>
      <c r="L427">
        <v>20</v>
      </c>
      <c r="M427" t="s">
        <v>64</v>
      </c>
      <c r="N427">
        <v>55</v>
      </c>
      <c r="O427">
        <v>6</v>
      </c>
      <c r="P427">
        <v>18.77</v>
      </c>
    </row>
    <row r="428" spans="1:16" hidden="1" x14ac:dyDescent="0.3">
      <c r="A428" t="s">
        <v>1628</v>
      </c>
      <c r="B428" t="s">
        <v>1629</v>
      </c>
      <c r="C428" s="1" t="str">
        <f t="shared" si="72"/>
        <v>21:0765</v>
      </c>
      <c r="D428" s="1" t="str">
        <f t="shared" si="73"/>
        <v>21:0220</v>
      </c>
      <c r="E428" t="s">
        <v>1630</v>
      </c>
      <c r="F428" t="s">
        <v>1631</v>
      </c>
      <c r="H428">
        <v>62.9853454</v>
      </c>
      <c r="I428">
        <v>-132.12042149999999</v>
      </c>
      <c r="J428" s="1" t="str">
        <f t="shared" si="74"/>
        <v>NGR bulk stream sediment</v>
      </c>
      <c r="K428" s="1" t="str">
        <f t="shared" si="75"/>
        <v>&lt;177 micron (NGR)</v>
      </c>
      <c r="L428">
        <v>20</v>
      </c>
      <c r="M428" t="s">
        <v>69</v>
      </c>
      <c r="N428">
        <v>56</v>
      </c>
      <c r="O428">
        <v>19</v>
      </c>
      <c r="P428">
        <v>21.62</v>
      </c>
    </row>
    <row r="429" spans="1:16" hidden="1" x14ac:dyDescent="0.3">
      <c r="A429" t="s">
        <v>1632</v>
      </c>
      <c r="B429" t="s">
        <v>1633</v>
      </c>
      <c r="C429" s="1" t="str">
        <f t="shared" si="72"/>
        <v>21:0765</v>
      </c>
      <c r="D429" s="1" t="str">
        <f t="shared" si="73"/>
        <v>21:0220</v>
      </c>
      <c r="E429" t="s">
        <v>1634</v>
      </c>
      <c r="F429" t="s">
        <v>1635</v>
      </c>
      <c r="H429">
        <v>62.993830799999998</v>
      </c>
      <c r="I429">
        <v>-132.1526508</v>
      </c>
      <c r="J429" s="1" t="str">
        <f t="shared" si="74"/>
        <v>NGR bulk stream sediment</v>
      </c>
      <c r="K429" s="1" t="str">
        <f t="shared" si="75"/>
        <v>&lt;177 micron (NGR)</v>
      </c>
      <c r="L429">
        <v>20</v>
      </c>
      <c r="M429" t="s">
        <v>295</v>
      </c>
      <c r="N429">
        <v>57</v>
      </c>
      <c r="O429">
        <v>16</v>
      </c>
      <c r="P429">
        <v>32.159999999999997</v>
      </c>
    </row>
    <row r="430" spans="1:16" hidden="1" x14ac:dyDescent="0.3">
      <c r="A430" t="s">
        <v>1636</v>
      </c>
      <c r="B430" t="s">
        <v>1637</v>
      </c>
      <c r="C430" s="1" t="str">
        <f t="shared" si="72"/>
        <v>21:0765</v>
      </c>
      <c r="D430" s="1" t="str">
        <f t="shared" si="73"/>
        <v>21:0220</v>
      </c>
      <c r="E430" t="s">
        <v>1638</v>
      </c>
      <c r="F430" t="s">
        <v>1639</v>
      </c>
      <c r="H430">
        <v>62.994210199999998</v>
      </c>
      <c r="I430">
        <v>-132.1487424</v>
      </c>
      <c r="J430" s="1" t="str">
        <f t="shared" si="74"/>
        <v>NGR bulk stream sediment</v>
      </c>
      <c r="K430" s="1" t="str">
        <f t="shared" si="75"/>
        <v>&lt;177 micron (NGR)</v>
      </c>
      <c r="L430">
        <v>20</v>
      </c>
      <c r="M430" t="s">
        <v>300</v>
      </c>
      <c r="N430">
        <v>58</v>
      </c>
      <c r="O430">
        <v>15</v>
      </c>
      <c r="P430">
        <v>27.55</v>
      </c>
    </row>
    <row r="431" spans="1:16" hidden="1" x14ac:dyDescent="0.3">
      <c r="A431" t="s">
        <v>1640</v>
      </c>
      <c r="B431" t="s">
        <v>1641</v>
      </c>
      <c r="C431" s="1" t="str">
        <f t="shared" si="72"/>
        <v>21:0765</v>
      </c>
      <c r="D431" s="1" t="str">
        <f t="shared" si="73"/>
        <v>21:0220</v>
      </c>
      <c r="E431" t="s">
        <v>1642</v>
      </c>
      <c r="F431" t="s">
        <v>1643</v>
      </c>
      <c r="H431">
        <v>62.9988004</v>
      </c>
      <c r="I431">
        <v>-132.23334130000001</v>
      </c>
      <c r="J431" s="1" t="str">
        <f t="shared" si="74"/>
        <v>NGR bulk stream sediment</v>
      </c>
      <c r="K431" s="1" t="str">
        <f t="shared" si="75"/>
        <v>&lt;177 micron (NGR)</v>
      </c>
      <c r="L431">
        <v>20</v>
      </c>
      <c r="M431" t="s">
        <v>305</v>
      </c>
      <c r="N431">
        <v>59</v>
      </c>
      <c r="O431">
        <v>8</v>
      </c>
      <c r="P431">
        <v>32.520000000000003</v>
      </c>
    </row>
    <row r="432" spans="1:16" hidden="1" x14ac:dyDescent="0.3">
      <c r="A432" t="s">
        <v>1644</v>
      </c>
      <c r="B432" t="s">
        <v>1645</v>
      </c>
      <c r="C432" s="1" t="str">
        <f t="shared" si="72"/>
        <v>21:0765</v>
      </c>
      <c r="D432" s="1" t="str">
        <f t="shared" si="73"/>
        <v>21:0220</v>
      </c>
      <c r="E432" t="s">
        <v>1646</v>
      </c>
      <c r="F432" t="s">
        <v>1647</v>
      </c>
      <c r="H432">
        <v>62.998385200000001</v>
      </c>
      <c r="I432">
        <v>-132.2300223</v>
      </c>
      <c r="J432" s="1" t="str">
        <f t="shared" si="74"/>
        <v>NGR bulk stream sediment</v>
      </c>
      <c r="K432" s="1" t="str">
        <f t="shared" si="75"/>
        <v>&lt;177 micron (NGR)</v>
      </c>
      <c r="L432">
        <v>20</v>
      </c>
      <c r="M432" t="s">
        <v>310</v>
      </c>
      <c r="N432">
        <v>60</v>
      </c>
      <c r="O432">
        <v>6</v>
      </c>
      <c r="P432">
        <v>24.78</v>
      </c>
    </row>
    <row r="433" spans="1:16" hidden="1" x14ac:dyDescent="0.3">
      <c r="A433" t="s">
        <v>1648</v>
      </c>
      <c r="B433" t="s">
        <v>1649</v>
      </c>
      <c r="C433" s="1" t="str">
        <f t="shared" si="72"/>
        <v>21:0765</v>
      </c>
      <c r="D433" s="1" t="str">
        <f t="shared" si="73"/>
        <v>21:0220</v>
      </c>
      <c r="E433" t="s">
        <v>1650</v>
      </c>
      <c r="F433" t="s">
        <v>1651</v>
      </c>
      <c r="H433">
        <v>62.980384600000001</v>
      </c>
      <c r="I433">
        <v>-132.2340974</v>
      </c>
      <c r="J433" s="1" t="str">
        <f t="shared" si="74"/>
        <v>NGR bulk stream sediment</v>
      </c>
      <c r="K433" s="1" t="str">
        <f t="shared" si="75"/>
        <v>&lt;177 micron (NGR)</v>
      </c>
      <c r="L433">
        <v>20</v>
      </c>
      <c r="M433" t="s">
        <v>315</v>
      </c>
      <c r="N433">
        <v>61</v>
      </c>
      <c r="O433">
        <v>5</v>
      </c>
      <c r="P433">
        <v>23.48</v>
      </c>
    </row>
    <row r="434" spans="1:16" hidden="1" x14ac:dyDescent="0.3">
      <c r="A434" t="s">
        <v>1652</v>
      </c>
      <c r="B434" t="s">
        <v>1653</v>
      </c>
      <c r="C434" s="1" t="str">
        <f t="shared" si="72"/>
        <v>21:0765</v>
      </c>
      <c r="D434" s="1" t="str">
        <f t="shared" si="73"/>
        <v>21:0220</v>
      </c>
      <c r="E434" t="s">
        <v>1654</v>
      </c>
      <c r="F434" t="s">
        <v>1655</v>
      </c>
      <c r="H434">
        <v>62.965373499999998</v>
      </c>
      <c r="I434">
        <v>-132.24131840000001</v>
      </c>
      <c r="J434" s="1" t="str">
        <f t="shared" si="74"/>
        <v>NGR bulk stream sediment</v>
      </c>
      <c r="K434" s="1" t="str">
        <f t="shared" si="75"/>
        <v>&lt;177 micron (NGR)</v>
      </c>
      <c r="L434">
        <v>20</v>
      </c>
      <c r="M434" t="s">
        <v>320</v>
      </c>
      <c r="N434">
        <v>62</v>
      </c>
      <c r="O434">
        <v>4</v>
      </c>
      <c r="P434">
        <v>18.760000000000002</v>
      </c>
    </row>
    <row r="435" spans="1:16" hidden="1" x14ac:dyDescent="0.3">
      <c r="A435" t="s">
        <v>1656</v>
      </c>
      <c r="B435" t="s">
        <v>1657</v>
      </c>
      <c r="C435" s="1" t="str">
        <f t="shared" si="72"/>
        <v>21:0765</v>
      </c>
      <c r="D435" s="1" t="str">
        <f t="shared" si="73"/>
        <v>21:0220</v>
      </c>
      <c r="E435" t="s">
        <v>1658</v>
      </c>
      <c r="F435" t="s">
        <v>1659</v>
      </c>
      <c r="H435">
        <v>62.949885500000001</v>
      </c>
      <c r="I435">
        <v>-132.1968847</v>
      </c>
      <c r="J435" s="1" t="str">
        <f t="shared" si="74"/>
        <v>NGR bulk stream sediment</v>
      </c>
      <c r="K435" s="1" t="str">
        <f t="shared" si="75"/>
        <v>&lt;177 micron (NGR)</v>
      </c>
      <c r="L435">
        <v>21</v>
      </c>
      <c r="M435" t="s">
        <v>20</v>
      </c>
      <c r="N435">
        <v>63</v>
      </c>
      <c r="O435">
        <v>7</v>
      </c>
      <c r="P435">
        <v>29.08</v>
      </c>
    </row>
    <row r="436" spans="1:16" hidden="1" x14ac:dyDescent="0.3">
      <c r="A436" t="s">
        <v>1660</v>
      </c>
      <c r="B436" t="s">
        <v>1661</v>
      </c>
      <c r="C436" s="1" t="str">
        <f t="shared" si="72"/>
        <v>21:0765</v>
      </c>
      <c r="D436" s="1" t="str">
        <f t="shared" si="73"/>
        <v>21:0220</v>
      </c>
      <c r="E436" t="s">
        <v>1662</v>
      </c>
      <c r="F436" t="s">
        <v>1663</v>
      </c>
      <c r="H436">
        <v>62.8324651</v>
      </c>
      <c r="I436">
        <v>-132.12005550000001</v>
      </c>
      <c r="J436" s="1" t="str">
        <f t="shared" si="74"/>
        <v>NGR bulk stream sediment</v>
      </c>
      <c r="K436" s="1" t="str">
        <f t="shared" si="75"/>
        <v>&lt;177 micron (NGR)</v>
      </c>
      <c r="L436">
        <v>21</v>
      </c>
      <c r="M436" t="s">
        <v>25</v>
      </c>
      <c r="N436">
        <v>64</v>
      </c>
      <c r="O436">
        <v>4</v>
      </c>
      <c r="P436">
        <v>30.34</v>
      </c>
    </row>
    <row r="437" spans="1:16" hidden="1" x14ac:dyDescent="0.3">
      <c r="A437" t="s">
        <v>1664</v>
      </c>
      <c r="B437" t="s">
        <v>1665</v>
      </c>
      <c r="C437" s="1" t="str">
        <f t="shared" ref="C437:C468" si="76">HYPERLINK("http://geochem.nrcan.gc.ca/cdogs/content/bdl/bdl210765_e.htm", "21:0765")</f>
        <v>21:0765</v>
      </c>
      <c r="D437" s="1" t="str">
        <f t="shared" si="73"/>
        <v>21:0220</v>
      </c>
      <c r="E437" t="s">
        <v>1666</v>
      </c>
      <c r="F437" t="s">
        <v>1667</v>
      </c>
      <c r="H437">
        <v>62.822930700000001</v>
      </c>
      <c r="I437">
        <v>-132.15209530000001</v>
      </c>
      <c r="J437" s="1" t="str">
        <f t="shared" si="74"/>
        <v>NGR bulk stream sediment</v>
      </c>
      <c r="K437" s="1" t="str">
        <f t="shared" si="75"/>
        <v>&lt;177 micron (NGR)</v>
      </c>
      <c r="L437">
        <v>21</v>
      </c>
      <c r="M437" t="s">
        <v>30</v>
      </c>
      <c r="N437">
        <v>65</v>
      </c>
      <c r="O437">
        <v>42</v>
      </c>
      <c r="P437">
        <v>29.6</v>
      </c>
    </row>
    <row r="438" spans="1:16" hidden="1" x14ac:dyDescent="0.3">
      <c r="A438" t="s">
        <v>1668</v>
      </c>
      <c r="B438" t="s">
        <v>1669</v>
      </c>
      <c r="C438" s="1" t="str">
        <f t="shared" si="76"/>
        <v>21:0765</v>
      </c>
      <c r="D438" s="1" t="str">
        <f t="shared" si="73"/>
        <v>21:0220</v>
      </c>
      <c r="E438" t="s">
        <v>1670</v>
      </c>
      <c r="F438" t="s">
        <v>1671</v>
      </c>
      <c r="H438">
        <v>62.847630100000003</v>
      </c>
      <c r="I438">
        <v>-132.23083389999999</v>
      </c>
      <c r="J438" s="1" t="str">
        <f t="shared" si="74"/>
        <v>NGR bulk stream sediment</v>
      </c>
      <c r="K438" s="1" t="str">
        <f t="shared" si="75"/>
        <v>&lt;177 micron (NGR)</v>
      </c>
      <c r="L438">
        <v>21</v>
      </c>
      <c r="M438" t="s">
        <v>35</v>
      </c>
      <c r="N438">
        <v>66</v>
      </c>
      <c r="O438">
        <v>4</v>
      </c>
      <c r="P438">
        <v>23.73</v>
      </c>
    </row>
    <row r="439" spans="1:16" hidden="1" x14ac:dyDescent="0.3">
      <c r="A439" t="s">
        <v>1672</v>
      </c>
      <c r="B439" t="s">
        <v>1673</v>
      </c>
      <c r="C439" s="1" t="str">
        <f t="shared" si="76"/>
        <v>21:0765</v>
      </c>
      <c r="D439" s="1" t="str">
        <f t="shared" si="73"/>
        <v>21:0220</v>
      </c>
      <c r="E439" t="s">
        <v>1674</v>
      </c>
      <c r="F439" t="s">
        <v>1675</v>
      </c>
      <c r="H439">
        <v>62.884088400000003</v>
      </c>
      <c r="I439">
        <v>-132.26025619999999</v>
      </c>
      <c r="J439" s="1" t="str">
        <f t="shared" si="74"/>
        <v>NGR bulk stream sediment</v>
      </c>
      <c r="K439" s="1" t="str">
        <f t="shared" si="75"/>
        <v>&lt;177 micron (NGR)</v>
      </c>
      <c r="L439">
        <v>21</v>
      </c>
      <c r="M439" t="s">
        <v>40</v>
      </c>
      <c r="N439">
        <v>67</v>
      </c>
      <c r="O439">
        <v>4</v>
      </c>
      <c r="P439">
        <v>17.829999999999998</v>
      </c>
    </row>
    <row r="440" spans="1:16" hidden="1" x14ac:dyDescent="0.3">
      <c r="A440" t="s">
        <v>1676</v>
      </c>
      <c r="B440" t="s">
        <v>1677</v>
      </c>
      <c r="C440" s="1" t="str">
        <f t="shared" si="76"/>
        <v>21:0765</v>
      </c>
      <c r="D440" s="1" t="str">
        <f t="shared" si="73"/>
        <v>21:0220</v>
      </c>
      <c r="E440" t="s">
        <v>1678</v>
      </c>
      <c r="F440" t="s">
        <v>1679</v>
      </c>
      <c r="H440">
        <v>62.928206500000002</v>
      </c>
      <c r="I440">
        <v>-132.3026591</v>
      </c>
      <c r="J440" s="1" t="str">
        <f t="shared" si="74"/>
        <v>NGR bulk stream sediment</v>
      </c>
      <c r="K440" s="1" t="str">
        <f t="shared" si="75"/>
        <v>&lt;177 micron (NGR)</v>
      </c>
      <c r="L440">
        <v>21</v>
      </c>
      <c r="M440" t="s">
        <v>45</v>
      </c>
      <c r="N440">
        <v>68</v>
      </c>
      <c r="O440">
        <v>4</v>
      </c>
      <c r="P440">
        <v>18</v>
      </c>
    </row>
    <row r="441" spans="1:16" hidden="1" x14ac:dyDescent="0.3">
      <c r="A441" t="s">
        <v>1680</v>
      </c>
      <c r="B441" t="s">
        <v>1681</v>
      </c>
      <c r="C441" s="1" t="str">
        <f t="shared" si="76"/>
        <v>21:0765</v>
      </c>
      <c r="D441" s="1" t="str">
        <f t="shared" si="73"/>
        <v>21:0220</v>
      </c>
      <c r="E441" t="s">
        <v>1682</v>
      </c>
      <c r="F441" t="s">
        <v>1683</v>
      </c>
      <c r="H441">
        <v>62.9197852</v>
      </c>
      <c r="I441">
        <v>-132.59132690000001</v>
      </c>
      <c r="J441" s="1" t="str">
        <f t="shared" si="74"/>
        <v>NGR bulk stream sediment</v>
      </c>
      <c r="K441" s="1" t="str">
        <f t="shared" si="75"/>
        <v>&lt;177 micron (NGR)</v>
      </c>
      <c r="L441">
        <v>22</v>
      </c>
      <c r="M441" t="s">
        <v>20</v>
      </c>
      <c r="N441">
        <v>69</v>
      </c>
      <c r="O441">
        <v>6</v>
      </c>
      <c r="P441">
        <v>29.73</v>
      </c>
    </row>
    <row r="442" spans="1:16" hidden="1" x14ac:dyDescent="0.3">
      <c r="A442" t="s">
        <v>1684</v>
      </c>
      <c r="B442" t="s">
        <v>1685</v>
      </c>
      <c r="C442" s="1" t="str">
        <f t="shared" si="76"/>
        <v>21:0765</v>
      </c>
      <c r="D442" s="1" t="str">
        <f t="shared" si="73"/>
        <v>21:0220</v>
      </c>
      <c r="E442" t="s">
        <v>1686</v>
      </c>
      <c r="F442" t="s">
        <v>1687</v>
      </c>
      <c r="H442">
        <v>62.762574800000003</v>
      </c>
      <c r="I442">
        <v>-132.997962</v>
      </c>
      <c r="J442" s="1" t="str">
        <f t="shared" si="74"/>
        <v>NGR bulk stream sediment</v>
      </c>
      <c r="K442" s="1" t="str">
        <f t="shared" si="75"/>
        <v>&lt;177 micron (NGR)</v>
      </c>
      <c r="L442">
        <v>23</v>
      </c>
      <c r="M442" t="s">
        <v>857</v>
      </c>
      <c r="N442">
        <v>70</v>
      </c>
      <c r="O442">
        <v>6</v>
      </c>
      <c r="P442">
        <v>8.51</v>
      </c>
    </row>
    <row r="443" spans="1:16" hidden="1" x14ac:dyDescent="0.3">
      <c r="A443" t="s">
        <v>1688</v>
      </c>
      <c r="B443" t="s">
        <v>1689</v>
      </c>
      <c r="C443" s="1" t="str">
        <f t="shared" si="76"/>
        <v>21:0765</v>
      </c>
      <c r="D443" s="1" t="str">
        <f t="shared" si="73"/>
        <v>21:0220</v>
      </c>
      <c r="E443" t="s">
        <v>1690</v>
      </c>
      <c r="F443" t="s">
        <v>1691</v>
      </c>
      <c r="H443">
        <v>62.847472699999997</v>
      </c>
      <c r="I443">
        <v>-132.38522040000001</v>
      </c>
      <c r="J443" s="1" t="str">
        <f t="shared" si="74"/>
        <v>NGR bulk stream sediment</v>
      </c>
      <c r="K443" s="1" t="str">
        <f t="shared" si="75"/>
        <v>&lt;177 micron (NGR)</v>
      </c>
      <c r="L443">
        <v>23</v>
      </c>
      <c r="M443" t="s">
        <v>20</v>
      </c>
      <c r="N443">
        <v>71</v>
      </c>
      <c r="O443">
        <v>1</v>
      </c>
      <c r="P443">
        <v>30.37</v>
      </c>
    </row>
    <row r="444" spans="1:16" hidden="1" x14ac:dyDescent="0.3">
      <c r="A444" t="s">
        <v>1692</v>
      </c>
      <c r="B444" t="s">
        <v>1693</v>
      </c>
      <c r="C444" s="1" t="str">
        <f t="shared" si="76"/>
        <v>21:0765</v>
      </c>
      <c r="D444" s="1" t="str">
        <f t="shared" si="73"/>
        <v>21:0220</v>
      </c>
      <c r="E444" t="s">
        <v>1694</v>
      </c>
      <c r="F444" t="s">
        <v>1695</v>
      </c>
      <c r="H444">
        <v>62.842307400000003</v>
      </c>
      <c r="I444">
        <v>-132.30745769999999</v>
      </c>
      <c r="J444" s="1" t="str">
        <f t="shared" si="74"/>
        <v>NGR bulk stream sediment</v>
      </c>
      <c r="K444" s="1" t="str">
        <f t="shared" si="75"/>
        <v>&lt;177 micron (NGR)</v>
      </c>
      <c r="L444">
        <v>23</v>
      </c>
      <c r="M444" t="s">
        <v>25</v>
      </c>
      <c r="N444">
        <v>72</v>
      </c>
      <c r="O444">
        <v>5</v>
      </c>
      <c r="P444">
        <v>22.88</v>
      </c>
    </row>
    <row r="445" spans="1:16" hidden="1" x14ac:dyDescent="0.3">
      <c r="A445" t="s">
        <v>1696</v>
      </c>
      <c r="B445" t="s">
        <v>1697</v>
      </c>
      <c r="C445" s="1" t="str">
        <f t="shared" si="76"/>
        <v>21:0765</v>
      </c>
      <c r="D445" s="1" t="str">
        <f t="shared" si="73"/>
        <v>21:0220</v>
      </c>
      <c r="E445" t="s">
        <v>1698</v>
      </c>
      <c r="F445" t="s">
        <v>1699</v>
      </c>
      <c r="H445">
        <v>62.834264500000003</v>
      </c>
      <c r="I445">
        <v>-132.29318610000001</v>
      </c>
      <c r="J445" s="1" t="str">
        <f t="shared" si="74"/>
        <v>NGR bulk stream sediment</v>
      </c>
      <c r="K445" s="1" t="str">
        <f t="shared" si="75"/>
        <v>&lt;177 micron (NGR)</v>
      </c>
      <c r="L445">
        <v>23</v>
      </c>
      <c r="M445" t="s">
        <v>30</v>
      </c>
      <c r="N445">
        <v>73</v>
      </c>
      <c r="O445">
        <v>227</v>
      </c>
      <c r="P445">
        <v>13.02</v>
      </c>
    </row>
    <row r="446" spans="1:16" hidden="1" x14ac:dyDescent="0.3">
      <c r="A446" t="s">
        <v>1700</v>
      </c>
      <c r="B446" t="s">
        <v>1701</v>
      </c>
      <c r="C446" s="1" t="str">
        <f t="shared" si="76"/>
        <v>21:0765</v>
      </c>
      <c r="D446" s="1" t="str">
        <f t="shared" si="73"/>
        <v>21:0220</v>
      </c>
      <c r="E446" t="s">
        <v>1702</v>
      </c>
      <c r="F446" t="s">
        <v>1703</v>
      </c>
      <c r="H446">
        <v>62.732452600000002</v>
      </c>
      <c r="I446">
        <v>-132.9166123</v>
      </c>
      <c r="J446" s="1" t="str">
        <f t="shared" si="74"/>
        <v>NGR bulk stream sediment</v>
      </c>
      <c r="K446" s="1" t="str">
        <f t="shared" si="75"/>
        <v>&lt;177 micron (NGR)</v>
      </c>
      <c r="L446">
        <v>23</v>
      </c>
      <c r="M446" t="s">
        <v>35</v>
      </c>
      <c r="N446">
        <v>74</v>
      </c>
      <c r="O446">
        <v>1</v>
      </c>
      <c r="P446">
        <v>11.62</v>
      </c>
    </row>
    <row r="447" spans="1:16" hidden="1" x14ac:dyDescent="0.3">
      <c r="A447" t="s">
        <v>1704</v>
      </c>
      <c r="B447" t="s">
        <v>1705</v>
      </c>
      <c r="C447" s="1" t="str">
        <f t="shared" si="76"/>
        <v>21:0765</v>
      </c>
      <c r="D447" s="1" t="str">
        <f t="shared" si="73"/>
        <v>21:0220</v>
      </c>
      <c r="E447" t="s">
        <v>1706</v>
      </c>
      <c r="F447" t="s">
        <v>1707</v>
      </c>
      <c r="H447">
        <v>62.741119500000003</v>
      </c>
      <c r="I447">
        <v>-132.9626519</v>
      </c>
      <c r="J447" s="1" t="str">
        <f t="shared" si="74"/>
        <v>NGR bulk stream sediment</v>
      </c>
      <c r="K447" s="1" t="str">
        <f t="shared" si="75"/>
        <v>&lt;177 micron (NGR)</v>
      </c>
      <c r="L447">
        <v>23</v>
      </c>
      <c r="M447" t="s">
        <v>40</v>
      </c>
      <c r="N447">
        <v>75</v>
      </c>
      <c r="O447">
        <v>1</v>
      </c>
      <c r="P447">
        <v>31.26</v>
      </c>
    </row>
    <row r="448" spans="1:16" hidden="1" x14ac:dyDescent="0.3">
      <c r="A448" t="s">
        <v>1708</v>
      </c>
      <c r="B448" t="s">
        <v>1709</v>
      </c>
      <c r="C448" s="1" t="str">
        <f t="shared" si="76"/>
        <v>21:0765</v>
      </c>
      <c r="D448" s="1" t="str">
        <f t="shared" si="73"/>
        <v>21:0220</v>
      </c>
      <c r="E448" t="s">
        <v>1710</v>
      </c>
      <c r="F448" t="s">
        <v>1711</v>
      </c>
      <c r="H448">
        <v>62.744484200000002</v>
      </c>
      <c r="I448">
        <v>-132.9489107</v>
      </c>
      <c r="J448" s="1" t="str">
        <f t="shared" si="74"/>
        <v>NGR bulk stream sediment</v>
      </c>
      <c r="K448" s="1" t="str">
        <f t="shared" si="75"/>
        <v>&lt;177 micron (NGR)</v>
      </c>
      <c r="L448">
        <v>23</v>
      </c>
      <c r="M448" t="s">
        <v>45</v>
      </c>
      <c r="N448">
        <v>76</v>
      </c>
      <c r="O448">
        <v>1</v>
      </c>
      <c r="P448">
        <v>28.38</v>
      </c>
    </row>
    <row r="449" spans="1:16" hidden="1" x14ac:dyDescent="0.3">
      <c r="A449" t="s">
        <v>1712</v>
      </c>
      <c r="B449" t="s">
        <v>1713</v>
      </c>
      <c r="C449" s="1" t="str">
        <f t="shared" si="76"/>
        <v>21:0765</v>
      </c>
      <c r="D449" s="1" t="str">
        <f t="shared" si="73"/>
        <v>21:0220</v>
      </c>
      <c r="E449" t="s">
        <v>1714</v>
      </c>
      <c r="F449" t="s">
        <v>1715</v>
      </c>
      <c r="H449">
        <v>62.751573399999998</v>
      </c>
      <c r="I449">
        <v>-132.90602000000001</v>
      </c>
      <c r="J449" s="1" t="str">
        <f t="shared" si="74"/>
        <v>NGR bulk stream sediment</v>
      </c>
      <c r="K449" s="1" t="str">
        <f t="shared" si="75"/>
        <v>&lt;177 micron (NGR)</v>
      </c>
      <c r="L449">
        <v>23</v>
      </c>
      <c r="M449" t="s">
        <v>59</v>
      </c>
      <c r="N449">
        <v>77</v>
      </c>
      <c r="O449">
        <v>1</v>
      </c>
      <c r="P449">
        <v>23.17</v>
      </c>
    </row>
    <row r="450" spans="1:16" hidden="1" x14ac:dyDescent="0.3">
      <c r="A450" t="s">
        <v>1716</v>
      </c>
      <c r="B450" t="s">
        <v>1717</v>
      </c>
      <c r="C450" s="1" t="str">
        <f t="shared" si="76"/>
        <v>21:0765</v>
      </c>
      <c r="D450" s="1" t="str">
        <f t="shared" si="73"/>
        <v>21:0220</v>
      </c>
      <c r="E450" t="s">
        <v>1686</v>
      </c>
      <c r="F450" t="s">
        <v>1718</v>
      </c>
      <c r="H450">
        <v>62.762574800000003</v>
      </c>
      <c r="I450">
        <v>-132.997962</v>
      </c>
      <c r="J450" s="1" t="str">
        <f t="shared" si="74"/>
        <v>NGR bulk stream sediment</v>
      </c>
      <c r="K450" s="1" t="str">
        <f t="shared" si="75"/>
        <v>&lt;177 micron (NGR)</v>
      </c>
      <c r="L450">
        <v>23</v>
      </c>
      <c r="M450" t="s">
        <v>865</v>
      </c>
      <c r="N450">
        <v>78</v>
      </c>
      <c r="O450">
        <v>1</v>
      </c>
      <c r="P450">
        <v>5.53</v>
      </c>
    </row>
    <row r="451" spans="1:16" hidden="1" x14ac:dyDescent="0.3">
      <c r="A451" t="s">
        <v>1719</v>
      </c>
      <c r="B451" t="s">
        <v>1720</v>
      </c>
      <c r="C451" s="1" t="str">
        <f t="shared" si="76"/>
        <v>21:0765</v>
      </c>
      <c r="D451" s="1" t="str">
        <f t="shared" si="73"/>
        <v>21:0220</v>
      </c>
      <c r="E451" t="s">
        <v>1686</v>
      </c>
      <c r="F451" t="s">
        <v>1721</v>
      </c>
      <c r="H451">
        <v>62.762574800000003</v>
      </c>
      <c r="I451">
        <v>-132.997962</v>
      </c>
      <c r="J451" s="1" t="str">
        <f t="shared" si="74"/>
        <v>NGR bulk stream sediment</v>
      </c>
      <c r="K451" s="1" t="str">
        <f t="shared" si="75"/>
        <v>&lt;177 micron (NGR)</v>
      </c>
      <c r="L451">
        <v>23</v>
      </c>
      <c r="M451" t="s">
        <v>861</v>
      </c>
      <c r="N451">
        <v>79</v>
      </c>
      <c r="O451">
        <v>1</v>
      </c>
      <c r="P451">
        <v>25.25</v>
      </c>
    </row>
    <row r="452" spans="1:16" hidden="1" x14ac:dyDescent="0.3">
      <c r="A452" t="s">
        <v>1722</v>
      </c>
      <c r="B452" t="s">
        <v>1723</v>
      </c>
      <c r="C452" s="1" t="str">
        <f t="shared" si="76"/>
        <v>21:0765</v>
      </c>
      <c r="D452" s="1" t="str">
        <f t="shared" si="73"/>
        <v>21:0220</v>
      </c>
      <c r="E452" t="s">
        <v>1724</v>
      </c>
      <c r="F452" t="s">
        <v>1725</v>
      </c>
      <c r="H452">
        <v>62.795919699999999</v>
      </c>
      <c r="I452">
        <v>-132.99718780000001</v>
      </c>
      <c r="J452" s="1" t="str">
        <f t="shared" si="74"/>
        <v>NGR bulk stream sediment</v>
      </c>
      <c r="K452" s="1" t="str">
        <f t="shared" si="75"/>
        <v>&lt;177 micron (NGR)</v>
      </c>
      <c r="L452">
        <v>23</v>
      </c>
      <c r="M452" t="s">
        <v>64</v>
      </c>
      <c r="N452">
        <v>80</v>
      </c>
      <c r="O452">
        <v>1</v>
      </c>
      <c r="P452">
        <v>30.95</v>
      </c>
    </row>
    <row r="453" spans="1:16" hidden="1" x14ac:dyDescent="0.3">
      <c r="A453" t="s">
        <v>1726</v>
      </c>
      <c r="B453" t="s">
        <v>1727</v>
      </c>
      <c r="C453" s="1" t="str">
        <f t="shared" si="76"/>
        <v>21:0765</v>
      </c>
      <c r="D453" s="1" t="str">
        <f t="shared" si="73"/>
        <v>21:0220</v>
      </c>
      <c r="E453" t="s">
        <v>1728</v>
      </c>
      <c r="F453" t="s">
        <v>1729</v>
      </c>
      <c r="H453">
        <v>62.782323499999997</v>
      </c>
      <c r="I453">
        <v>-132.9869569</v>
      </c>
      <c r="J453" s="1" t="str">
        <f t="shared" si="74"/>
        <v>NGR bulk stream sediment</v>
      </c>
      <c r="K453" s="1" t="str">
        <f t="shared" si="75"/>
        <v>&lt;177 micron (NGR)</v>
      </c>
      <c r="L453">
        <v>23</v>
      </c>
      <c r="M453" t="s">
        <v>69</v>
      </c>
      <c r="N453">
        <v>81</v>
      </c>
      <c r="O453">
        <v>3</v>
      </c>
      <c r="P453">
        <v>18.55</v>
      </c>
    </row>
    <row r="454" spans="1:16" hidden="1" x14ac:dyDescent="0.3">
      <c r="A454" t="s">
        <v>1730</v>
      </c>
      <c r="B454" t="s">
        <v>1731</v>
      </c>
      <c r="C454" s="1" t="str">
        <f t="shared" si="76"/>
        <v>21:0765</v>
      </c>
      <c r="D454" s="1" t="str">
        <f t="shared" si="73"/>
        <v>21:0220</v>
      </c>
      <c r="E454" t="s">
        <v>1732</v>
      </c>
      <c r="F454" t="s">
        <v>1733</v>
      </c>
      <c r="H454">
        <v>62.794287599999997</v>
      </c>
      <c r="I454">
        <v>-132.93156060000001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295</v>
      </c>
      <c r="N454">
        <v>82</v>
      </c>
      <c r="O454">
        <v>4</v>
      </c>
      <c r="P454">
        <v>8.86</v>
      </c>
    </row>
    <row r="455" spans="1:16" hidden="1" x14ac:dyDescent="0.3">
      <c r="A455" t="s">
        <v>1734</v>
      </c>
      <c r="B455" t="s">
        <v>1735</v>
      </c>
      <c r="C455" s="1" t="str">
        <f t="shared" si="76"/>
        <v>21:0765</v>
      </c>
      <c r="D455" s="1" t="str">
        <f t="shared" si="73"/>
        <v>21:0220</v>
      </c>
      <c r="E455" t="s">
        <v>1736</v>
      </c>
      <c r="F455" t="s">
        <v>1737</v>
      </c>
      <c r="H455">
        <v>62.819009000000001</v>
      </c>
      <c r="I455">
        <v>-132.86913250000001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300</v>
      </c>
      <c r="N455">
        <v>83</v>
      </c>
      <c r="O455">
        <v>1</v>
      </c>
      <c r="P455">
        <v>24.58</v>
      </c>
    </row>
    <row r="456" spans="1:16" hidden="1" x14ac:dyDescent="0.3">
      <c r="A456" t="s">
        <v>1738</v>
      </c>
      <c r="B456" t="s">
        <v>1739</v>
      </c>
      <c r="C456" s="1" t="str">
        <f t="shared" si="76"/>
        <v>21:0765</v>
      </c>
      <c r="D456" s="1" t="str">
        <f t="shared" si="73"/>
        <v>21:0220</v>
      </c>
      <c r="E456" t="s">
        <v>1740</v>
      </c>
      <c r="F456" t="s">
        <v>1741</v>
      </c>
      <c r="H456">
        <v>62.857945600000001</v>
      </c>
      <c r="I456">
        <v>-132.8699269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305</v>
      </c>
      <c r="N456">
        <v>84</v>
      </c>
      <c r="O456">
        <v>2</v>
      </c>
      <c r="P456">
        <v>27.89</v>
      </c>
    </row>
    <row r="457" spans="1:16" hidden="1" x14ac:dyDescent="0.3">
      <c r="A457" t="s">
        <v>1742</v>
      </c>
      <c r="B457" t="s">
        <v>1743</v>
      </c>
      <c r="C457" s="1" t="str">
        <f t="shared" si="76"/>
        <v>21:0765</v>
      </c>
      <c r="D457" s="1" t="str">
        <f t="shared" si="73"/>
        <v>21:0220</v>
      </c>
      <c r="E457" t="s">
        <v>1744</v>
      </c>
      <c r="F457" t="s">
        <v>1745</v>
      </c>
      <c r="H457">
        <v>62.8657343</v>
      </c>
      <c r="I457">
        <v>-132.91340030000001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310</v>
      </c>
      <c r="N457">
        <v>85</v>
      </c>
      <c r="O457">
        <v>3</v>
      </c>
      <c r="P457">
        <v>31.35</v>
      </c>
    </row>
    <row r="458" spans="1:16" hidden="1" x14ac:dyDescent="0.3">
      <c r="A458" t="s">
        <v>1746</v>
      </c>
      <c r="B458" t="s">
        <v>1747</v>
      </c>
      <c r="C458" s="1" t="str">
        <f t="shared" si="76"/>
        <v>21:0765</v>
      </c>
      <c r="D458" s="1" t="str">
        <f t="shared" si="73"/>
        <v>21:0220</v>
      </c>
      <c r="E458" t="s">
        <v>1748</v>
      </c>
      <c r="F458" t="s">
        <v>1749</v>
      </c>
      <c r="H458">
        <v>62.8470145</v>
      </c>
      <c r="I458">
        <v>-132.9982473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315</v>
      </c>
      <c r="N458">
        <v>86</v>
      </c>
      <c r="O458">
        <v>7</v>
      </c>
      <c r="P458">
        <v>28.45</v>
      </c>
    </row>
    <row r="459" spans="1:16" hidden="1" x14ac:dyDescent="0.3">
      <c r="A459" t="s">
        <v>1750</v>
      </c>
      <c r="B459" t="s">
        <v>1751</v>
      </c>
      <c r="C459" s="1" t="str">
        <f t="shared" si="76"/>
        <v>21:0765</v>
      </c>
      <c r="D459" s="1" t="str">
        <f>HYPERLINK("http://geochem.nrcan.gc.ca/cdogs/content/svy/svy_e.htm", "")</f>
        <v/>
      </c>
      <c r="G459" s="1" t="str">
        <f>HYPERLINK("http://geochem.nrcan.gc.ca/cdogs/content/cr_/cr_00083_e.htm", "83")</f>
        <v>83</v>
      </c>
      <c r="J459" t="s">
        <v>779</v>
      </c>
      <c r="K459" t="s">
        <v>780</v>
      </c>
      <c r="L459">
        <v>23</v>
      </c>
      <c r="M459" t="s">
        <v>781</v>
      </c>
      <c r="N459">
        <v>87</v>
      </c>
      <c r="O459">
        <v>12</v>
      </c>
      <c r="P459">
        <v>6.43</v>
      </c>
    </row>
    <row r="460" spans="1:16" hidden="1" x14ac:dyDescent="0.3">
      <c r="A460" t="s">
        <v>1752</v>
      </c>
      <c r="B460" t="s">
        <v>1753</v>
      </c>
      <c r="C460" s="1" t="str">
        <f t="shared" si="76"/>
        <v>21:0765</v>
      </c>
      <c r="D460" s="1" t="str">
        <f t="shared" ref="D460:D472" si="77">HYPERLINK("http://geochem.nrcan.gc.ca/cdogs/content/svy/svy210220_e.htm", "21:0220")</f>
        <v>21:0220</v>
      </c>
      <c r="E460" t="s">
        <v>1754</v>
      </c>
      <c r="F460" t="s">
        <v>1755</v>
      </c>
      <c r="H460">
        <v>62.841935800000002</v>
      </c>
      <c r="I460">
        <v>-132.54927760000001</v>
      </c>
      <c r="J460" s="1" t="str">
        <f t="shared" ref="J460:J472" si="78">HYPERLINK("http://geochem.nrcan.gc.ca/cdogs/content/kwd/kwd020030_e.htm", "NGR bulk stream sediment")</f>
        <v>NGR bulk stream sediment</v>
      </c>
      <c r="K460" s="1" t="str">
        <f t="shared" ref="K460:K472" si="79">HYPERLINK("http://geochem.nrcan.gc.ca/cdogs/content/kwd/kwd080006_e.htm", "&lt;177 micron (NGR)")</f>
        <v>&lt;177 micron (NGR)</v>
      </c>
      <c r="L460">
        <v>23</v>
      </c>
      <c r="M460" t="s">
        <v>320</v>
      </c>
      <c r="N460">
        <v>88</v>
      </c>
      <c r="O460">
        <v>5</v>
      </c>
      <c r="P460">
        <v>27.77</v>
      </c>
    </row>
    <row r="461" spans="1:16" hidden="1" x14ac:dyDescent="0.3">
      <c r="A461" t="s">
        <v>1756</v>
      </c>
      <c r="B461" t="s">
        <v>1757</v>
      </c>
      <c r="C461" s="1" t="str">
        <f t="shared" si="76"/>
        <v>21:0765</v>
      </c>
      <c r="D461" s="1" t="str">
        <f t="shared" si="77"/>
        <v>21:0220</v>
      </c>
      <c r="E461" t="s">
        <v>1758</v>
      </c>
      <c r="F461" t="s">
        <v>1759</v>
      </c>
      <c r="H461">
        <v>62.879781800000003</v>
      </c>
      <c r="I461">
        <v>-132.89196609999999</v>
      </c>
      <c r="J461" s="1" t="str">
        <f t="shared" si="78"/>
        <v>NGR bulk stream sediment</v>
      </c>
      <c r="K461" s="1" t="str">
        <f t="shared" si="79"/>
        <v>&lt;177 micron (NGR)</v>
      </c>
      <c r="L461">
        <v>23</v>
      </c>
      <c r="M461" t="s">
        <v>325</v>
      </c>
      <c r="N461">
        <v>89</v>
      </c>
      <c r="O461">
        <v>3</v>
      </c>
      <c r="P461">
        <v>32.67</v>
      </c>
    </row>
    <row r="462" spans="1:16" hidden="1" x14ac:dyDescent="0.3">
      <c r="A462" t="s">
        <v>1760</v>
      </c>
      <c r="B462" t="s">
        <v>1761</v>
      </c>
      <c r="C462" s="1" t="str">
        <f t="shared" si="76"/>
        <v>21:0765</v>
      </c>
      <c r="D462" s="1" t="str">
        <f t="shared" si="77"/>
        <v>21:0220</v>
      </c>
      <c r="E462" t="s">
        <v>1762</v>
      </c>
      <c r="F462" t="s">
        <v>1763</v>
      </c>
      <c r="H462">
        <v>62.867091199999997</v>
      </c>
      <c r="I462">
        <v>-132.81743739999999</v>
      </c>
      <c r="J462" s="1" t="str">
        <f t="shared" si="78"/>
        <v>NGR bulk stream sediment</v>
      </c>
      <c r="K462" s="1" t="str">
        <f t="shared" si="79"/>
        <v>&lt;177 micron (NGR)</v>
      </c>
      <c r="L462">
        <v>24</v>
      </c>
      <c r="M462" t="s">
        <v>857</v>
      </c>
      <c r="N462">
        <v>90</v>
      </c>
      <c r="O462">
        <v>1</v>
      </c>
      <c r="P462">
        <v>11.43</v>
      </c>
    </row>
    <row r="463" spans="1:16" hidden="1" x14ac:dyDescent="0.3">
      <c r="A463" t="s">
        <v>1764</v>
      </c>
      <c r="B463" t="s">
        <v>1765</v>
      </c>
      <c r="C463" s="1" t="str">
        <f t="shared" si="76"/>
        <v>21:0765</v>
      </c>
      <c r="D463" s="1" t="str">
        <f t="shared" si="77"/>
        <v>21:0220</v>
      </c>
      <c r="E463" t="s">
        <v>1762</v>
      </c>
      <c r="F463" t="s">
        <v>1766</v>
      </c>
      <c r="H463">
        <v>62.867091199999997</v>
      </c>
      <c r="I463">
        <v>-132.81743739999999</v>
      </c>
      <c r="J463" s="1" t="str">
        <f t="shared" si="78"/>
        <v>NGR bulk stream sediment</v>
      </c>
      <c r="K463" s="1" t="str">
        <f t="shared" si="79"/>
        <v>&lt;177 micron (NGR)</v>
      </c>
      <c r="L463">
        <v>24</v>
      </c>
      <c r="M463" t="s">
        <v>865</v>
      </c>
      <c r="N463">
        <v>91</v>
      </c>
      <c r="O463">
        <v>1</v>
      </c>
      <c r="P463">
        <v>12.45</v>
      </c>
    </row>
    <row r="464" spans="1:16" hidden="1" x14ac:dyDescent="0.3">
      <c r="A464" t="s">
        <v>1767</v>
      </c>
      <c r="B464" t="s">
        <v>1768</v>
      </c>
      <c r="C464" s="1" t="str">
        <f t="shared" si="76"/>
        <v>21:0765</v>
      </c>
      <c r="D464" s="1" t="str">
        <f t="shared" si="77"/>
        <v>21:0220</v>
      </c>
      <c r="E464" t="s">
        <v>1762</v>
      </c>
      <c r="F464" t="s">
        <v>1769</v>
      </c>
      <c r="H464">
        <v>62.867091199999997</v>
      </c>
      <c r="I464">
        <v>-132.81743739999999</v>
      </c>
      <c r="J464" s="1" t="str">
        <f t="shared" si="78"/>
        <v>NGR bulk stream sediment</v>
      </c>
      <c r="K464" s="1" t="str">
        <f t="shared" si="79"/>
        <v>&lt;177 micron (NGR)</v>
      </c>
      <c r="L464">
        <v>24</v>
      </c>
      <c r="M464" t="s">
        <v>861</v>
      </c>
      <c r="N464">
        <v>92</v>
      </c>
      <c r="O464">
        <v>1</v>
      </c>
      <c r="P464">
        <v>22.39</v>
      </c>
    </row>
    <row r="465" spans="1:16" hidden="1" x14ac:dyDescent="0.3">
      <c r="A465" t="s">
        <v>1770</v>
      </c>
      <c r="B465" t="s">
        <v>1771</v>
      </c>
      <c r="C465" s="1" t="str">
        <f t="shared" si="76"/>
        <v>21:0765</v>
      </c>
      <c r="D465" s="1" t="str">
        <f t="shared" si="77"/>
        <v>21:0220</v>
      </c>
      <c r="E465" t="s">
        <v>1772</v>
      </c>
      <c r="F465" t="s">
        <v>1773</v>
      </c>
      <c r="H465">
        <v>62.830439599999998</v>
      </c>
      <c r="I465">
        <v>-132.56576960000001</v>
      </c>
      <c r="J465" s="1" t="str">
        <f t="shared" si="78"/>
        <v>NGR bulk stream sediment</v>
      </c>
      <c r="K465" s="1" t="str">
        <f t="shared" si="79"/>
        <v>&lt;177 micron (NGR)</v>
      </c>
      <c r="L465">
        <v>24</v>
      </c>
      <c r="M465" t="s">
        <v>20</v>
      </c>
      <c r="N465">
        <v>93</v>
      </c>
      <c r="O465">
        <v>6</v>
      </c>
      <c r="P465">
        <v>41.1</v>
      </c>
    </row>
    <row r="466" spans="1:16" hidden="1" x14ac:dyDescent="0.3">
      <c r="A466" t="s">
        <v>1774</v>
      </c>
      <c r="B466" t="s">
        <v>1775</v>
      </c>
      <c r="C466" s="1" t="str">
        <f t="shared" si="76"/>
        <v>21:0765</v>
      </c>
      <c r="D466" s="1" t="str">
        <f t="shared" si="77"/>
        <v>21:0220</v>
      </c>
      <c r="E466" t="s">
        <v>1776</v>
      </c>
      <c r="F466" t="s">
        <v>1777</v>
      </c>
      <c r="H466">
        <v>62.734866799999999</v>
      </c>
      <c r="I466">
        <v>-132.44575879999999</v>
      </c>
      <c r="J466" s="1" t="str">
        <f t="shared" si="78"/>
        <v>NGR bulk stream sediment</v>
      </c>
      <c r="K466" s="1" t="str">
        <f t="shared" si="79"/>
        <v>&lt;177 micron (NGR)</v>
      </c>
      <c r="L466">
        <v>25</v>
      </c>
      <c r="M466" t="s">
        <v>20</v>
      </c>
      <c r="N466">
        <v>94</v>
      </c>
      <c r="O466">
        <v>1</v>
      </c>
      <c r="P466">
        <v>27.97</v>
      </c>
    </row>
    <row r="467" spans="1:16" hidden="1" x14ac:dyDescent="0.3">
      <c r="A467" t="s">
        <v>1778</v>
      </c>
      <c r="B467" t="s">
        <v>1779</v>
      </c>
      <c r="C467" s="1" t="str">
        <f t="shared" si="76"/>
        <v>21:0765</v>
      </c>
      <c r="D467" s="1" t="str">
        <f t="shared" si="77"/>
        <v>21:0220</v>
      </c>
      <c r="E467" t="s">
        <v>1780</v>
      </c>
      <c r="F467" t="s">
        <v>1781</v>
      </c>
      <c r="H467">
        <v>62.967300000000002</v>
      </c>
      <c r="I467">
        <v>-132.9474898</v>
      </c>
      <c r="J467" s="1" t="str">
        <f t="shared" si="78"/>
        <v>NGR bulk stream sediment</v>
      </c>
      <c r="K467" s="1" t="str">
        <f t="shared" si="79"/>
        <v>&lt;177 micron (NGR)</v>
      </c>
      <c r="L467">
        <v>26</v>
      </c>
      <c r="M467" t="s">
        <v>857</v>
      </c>
      <c r="N467">
        <v>95</v>
      </c>
      <c r="O467">
        <v>3</v>
      </c>
      <c r="P467">
        <v>9</v>
      </c>
    </row>
    <row r="468" spans="1:16" hidden="1" x14ac:dyDescent="0.3">
      <c r="A468" t="s">
        <v>1782</v>
      </c>
      <c r="B468" t="s">
        <v>1783</v>
      </c>
      <c r="C468" s="1" t="str">
        <f t="shared" si="76"/>
        <v>21:0765</v>
      </c>
      <c r="D468" s="1" t="str">
        <f t="shared" si="77"/>
        <v>21:0220</v>
      </c>
      <c r="E468" t="s">
        <v>1784</v>
      </c>
      <c r="F468" t="s">
        <v>1785</v>
      </c>
      <c r="H468">
        <v>62.9420225</v>
      </c>
      <c r="I468">
        <v>-132.9209371</v>
      </c>
      <c r="J468" s="1" t="str">
        <f t="shared" si="78"/>
        <v>NGR bulk stream sediment</v>
      </c>
      <c r="K468" s="1" t="str">
        <f t="shared" si="79"/>
        <v>&lt;177 micron (NGR)</v>
      </c>
      <c r="L468">
        <v>26</v>
      </c>
      <c r="M468" t="s">
        <v>20</v>
      </c>
      <c r="N468">
        <v>96</v>
      </c>
      <c r="O468">
        <v>6</v>
      </c>
      <c r="P468">
        <v>12.35</v>
      </c>
    </row>
    <row r="469" spans="1:16" hidden="1" x14ac:dyDescent="0.3">
      <c r="A469" t="s">
        <v>1786</v>
      </c>
      <c r="B469" t="s">
        <v>1787</v>
      </c>
      <c r="C469" s="1" t="str">
        <f t="shared" ref="C469:C476" si="80">HYPERLINK("http://geochem.nrcan.gc.ca/cdogs/content/bdl/bdl210765_e.htm", "21:0765")</f>
        <v>21:0765</v>
      </c>
      <c r="D469" s="1" t="str">
        <f t="shared" si="77"/>
        <v>21:0220</v>
      </c>
      <c r="E469" t="s">
        <v>1788</v>
      </c>
      <c r="F469" t="s">
        <v>1789</v>
      </c>
      <c r="H469">
        <v>62.953595200000002</v>
      </c>
      <c r="I469">
        <v>-132.989721</v>
      </c>
      <c r="J469" s="1" t="str">
        <f t="shared" si="78"/>
        <v>NGR bulk stream sediment</v>
      </c>
      <c r="K469" s="1" t="str">
        <f t="shared" si="79"/>
        <v>&lt;177 micron (NGR)</v>
      </c>
      <c r="L469">
        <v>26</v>
      </c>
      <c r="M469" t="s">
        <v>25</v>
      </c>
      <c r="N469">
        <v>97</v>
      </c>
      <c r="O469">
        <v>5</v>
      </c>
      <c r="P469">
        <v>38.92</v>
      </c>
    </row>
    <row r="470" spans="1:16" hidden="1" x14ac:dyDescent="0.3">
      <c r="A470" t="s">
        <v>1790</v>
      </c>
      <c r="B470" t="s">
        <v>1791</v>
      </c>
      <c r="C470" s="1" t="str">
        <f t="shared" si="80"/>
        <v>21:0765</v>
      </c>
      <c r="D470" s="1" t="str">
        <f t="shared" si="77"/>
        <v>21:0220</v>
      </c>
      <c r="E470" t="s">
        <v>1780</v>
      </c>
      <c r="F470" t="s">
        <v>1792</v>
      </c>
      <c r="H470">
        <v>62.967300000000002</v>
      </c>
      <c r="I470">
        <v>-132.9474898</v>
      </c>
      <c r="J470" s="1" t="str">
        <f t="shared" si="78"/>
        <v>NGR bulk stream sediment</v>
      </c>
      <c r="K470" s="1" t="str">
        <f t="shared" si="79"/>
        <v>&lt;177 micron (NGR)</v>
      </c>
      <c r="L470">
        <v>26</v>
      </c>
      <c r="M470" t="s">
        <v>865</v>
      </c>
      <c r="N470">
        <v>98</v>
      </c>
      <c r="O470">
        <v>4</v>
      </c>
      <c r="P470">
        <v>12.63</v>
      </c>
    </row>
    <row r="471" spans="1:16" hidden="1" x14ac:dyDescent="0.3">
      <c r="A471" t="s">
        <v>1793</v>
      </c>
      <c r="B471" t="s">
        <v>1794</v>
      </c>
      <c r="C471" s="1" t="str">
        <f t="shared" si="80"/>
        <v>21:0765</v>
      </c>
      <c r="D471" s="1" t="str">
        <f t="shared" si="77"/>
        <v>21:0220</v>
      </c>
      <c r="E471" t="s">
        <v>1780</v>
      </c>
      <c r="F471" t="s">
        <v>1795</v>
      </c>
      <c r="H471">
        <v>62.967300000000002</v>
      </c>
      <c r="I471">
        <v>-132.9474898</v>
      </c>
      <c r="J471" s="1" t="str">
        <f t="shared" si="78"/>
        <v>NGR bulk stream sediment</v>
      </c>
      <c r="K471" s="1" t="str">
        <f t="shared" si="79"/>
        <v>&lt;177 micron (NGR)</v>
      </c>
      <c r="L471">
        <v>26</v>
      </c>
      <c r="M471" t="s">
        <v>861</v>
      </c>
      <c r="N471">
        <v>99</v>
      </c>
      <c r="O471">
        <v>1</v>
      </c>
      <c r="P471">
        <v>24.77</v>
      </c>
    </row>
    <row r="472" spans="1:16" hidden="1" x14ac:dyDescent="0.3">
      <c r="A472" t="s">
        <v>1796</v>
      </c>
      <c r="B472" t="s">
        <v>1797</v>
      </c>
      <c r="C472" s="1" t="str">
        <f t="shared" si="80"/>
        <v>21:0765</v>
      </c>
      <c r="D472" s="1" t="str">
        <f t="shared" si="77"/>
        <v>21:0220</v>
      </c>
      <c r="E472" t="s">
        <v>1798</v>
      </c>
      <c r="F472" t="s">
        <v>1799</v>
      </c>
      <c r="H472">
        <v>62.997742199999998</v>
      </c>
      <c r="I472">
        <v>-132.9884222</v>
      </c>
      <c r="J472" s="1" t="str">
        <f t="shared" si="78"/>
        <v>NGR bulk stream sediment</v>
      </c>
      <c r="K472" s="1" t="str">
        <f t="shared" si="79"/>
        <v>&lt;177 micron (NGR)</v>
      </c>
      <c r="L472">
        <v>26</v>
      </c>
      <c r="M472" t="s">
        <v>30</v>
      </c>
      <c r="N472">
        <v>100</v>
      </c>
      <c r="O472">
        <v>4</v>
      </c>
      <c r="P472">
        <v>24.38</v>
      </c>
    </row>
    <row r="473" spans="1:16" hidden="1" x14ac:dyDescent="0.3">
      <c r="A473" t="s">
        <v>1800</v>
      </c>
      <c r="B473" t="s">
        <v>1801</v>
      </c>
      <c r="C473" s="1" t="str">
        <f t="shared" si="80"/>
        <v>21:0765</v>
      </c>
      <c r="D473" s="1" t="str">
        <f>HYPERLINK("http://geochem.nrcan.gc.ca/cdogs/content/svy/svy_e.htm", "")</f>
        <v/>
      </c>
      <c r="G473" s="1" t="str">
        <f>HYPERLINK("http://geochem.nrcan.gc.ca/cdogs/content/cr_/cr_00079_e.htm", "79")</f>
        <v>79</v>
      </c>
      <c r="J473" t="s">
        <v>779</v>
      </c>
      <c r="K473" t="s">
        <v>780</v>
      </c>
      <c r="L473">
        <v>26</v>
      </c>
      <c r="M473" t="s">
        <v>781</v>
      </c>
      <c r="N473">
        <v>101</v>
      </c>
      <c r="O473">
        <v>11</v>
      </c>
      <c r="P473">
        <v>18.829999999999998</v>
      </c>
    </row>
    <row r="474" spans="1:16" hidden="1" x14ac:dyDescent="0.3">
      <c r="A474" t="s">
        <v>1802</v>
      </c>
      <c r="B474" t="s">
        <v>1803</v>
      </c>
      <c r="C474" s="1" t="str">
        <f t="shared" si="80"/>
        <v>21:0765</v>
      </c>
      <c r="D474" s="1" t="str">
        <f>HYPERLINK("http://geochem.nrcan.gc.ca/cdogs/content/svy/svy210220_e.htm", "21:0220")</f>
        <v>21:0220</v>
      </c>
      <c r="E474" t="s">
        <v>1804</v>
      </c>
      <c r="F474" t="s">
        <v>1805</v>
      </c>
      <c r="H474">
        <v>62.652467999999999</v>
      </c>
      <c r="I474">
        <v>-132.20942840000001</v>
      </c>
      <c r="J474" s="1" t="str">
        <f t="shared" ref="J474:J483" si="81">HYPERLINK("http://geochem.nrcan.gc.ca/cdogs/content/kwd/kwd020030_e.htm", "NGR bulk stream sediment")</f>
        <v>NGR bulk stream sediment</v>
      </c>
      <c r="K474" s="1" t="str">
        <f t="shared" ref="K474:K483" si="82">HYPERLINK("http://geochem.nrcan.gc.ca/cdogs/content/kwd/kwd080006_e.htm", "&lt;177 micron (NGR)")</f>
        <v>&lt;177 micron (NGR)</v>
      </c>
      <c r="L474">
        <v>27</v>
      </c>
      <c r="M474" t="s">
        <v>20</v>
      </c>
      <c r="N474">
        <v>102</v>
      </c>
      <c r="O474">
        <v>8</v>
      </c>
      <c r="P474">
        <v>26.44</v>
      </c>
    </row>
    <row r="475" spans="1:16" hidden="1" x14ac:dyDescent="0.3">
      <c r="A475" t="s">
        <v>1806</v>
      </c>
      <c r="B475" t="s">
        <v>1807</v>
      </c>
      <c r="C475" s="1" t="str">
        <f t="shared" si="80"/>
        <v>21:0765</v>
      </c>
      <c r="D475" s="1" t="str">
        <f>HYPERLINK("http://geochem.nrcan.gc.ca/cdogs/content/svy/svy210220_e.htm", "21:0220")</f>
        <v>21:0220</v>
      </c>
      <c r="E475" t="s">
        <v>1808</v>
      </c>
      <c r="F475" t="s">
        <v>1809</v>
      </c>
      <c r="H475">
        <v>62.692986300000001</v>
      </c>
      <c r="I475">
        <v>-132.40014969999999</v>
      </c>
      <c r="J475" s="1" t="str">
        <f t="shared" si="81"/>
        <v>NGR bulk stream sediment</v>
      </c>
      <c r="K475" s="1" t="str">
        <f t="shared" si="82"/>
        <v>&lt;177 micron (NGR)</v>
      </c>
      <c r="L475">
        <v>28</v>
      </c>
      <c r="M475" t="s">
        <v>20</v>
      </c>
      <c r="N475">
        <v>103</v>
      </c>
      <c r="O475">
        <v>7</v>
      </c>
      <c r="P475">
        <v>9.35</v>
      </c>
    </row>
    <row r="476" spans="1:16" hidden="1" x14ac:dyDescent="0.3">
      <c r="A476" t="s">
        <v>1810</v>
      </c>
      <c r="B476" t="s">
        <v>1811</v>
      </c>
      <c r="C476" s="1" t="str">
        <f t="shared" si="80"/>
        <v>21:0765</v>
      </c>
      <c r="D476" s="1" t="str">
        <f>HYPERLINK("http://geochem.nrcan.gc.ca/cdogs/content/svy/svy210220_e.htm", "21:0220")</f>
        <v>21:0220</v>
      </c>
      <c r="E476" t="s">
        <v>1812</v>
      </c>
      <c r="F476" t="s">
        <v>1813</v>
      </c>
      <c r="H476">
        <v>62.824674999999999</v>
      </c>
      <c r="I476">
        <v>-132.0342459</v>
      </c>
      <c r="J476" s="1" t="str">
        <f t="shared" si="81"/>
        <v>NGR bulk stream sediment</v>
      </c>
      <c r="K476" s="1" t="str">
        <f t="shared" si="82"/>
        <v>&lt;177 micron (NGR)</v>
      </c>
      <c r="L476">
        <v>28</v>
      </c>
      <c r="M476" t="s">
        <v>25</v>
      </c>
      <c r="N476">
        <v>104</v>
      </c>
      <c r="O476">
        <v>8</v>
      </c>
      <c r="P476">
        <v>22.82</v>
      </c>
    </row>
    <row r="477" spans="1:16" hidden="1" x14ac:dyDescent="0.3">
      <c r="A477" t="s">
        <v>1814</v>
      </c>
      <c r="B477" t="s">
        <v>1815</v>
      </c>
      <c r="C477" s="1" t="str">
        <f t="shared" ref="C477:C508" si="83">HYPERLINK("http://geochem.nrcan.gc.ca/cdogs/content/bdl/bdl210769_e.htm", "21:0769")</f>
        <v>21:0769</v>
      </c>
      <c r="D477" s="1" t="str">
        <f t="shared" ref="D477:D483" si="84">HYPERLINK("http://geochem.nrcan.gc.ca/cdogs/content/svy/svy210114_e.htm", "21:0114")</f>
        <v>21:0114</v>
      </c>
      <c r="E477" t="s">
        <v>1816</v>
      </c>
      <c r="F477" t="s">
        <v>1817</v>
      </c>
      <c r="H477">
        <v>64.900086700000003</v>
      </c>
      <c r="I477">
        <v>-136.0001379</v>
      </c>
      <c r="J477" s="1" t="str">
        <f t="shared" si="81"/>
        <v>NGR bulk stream sediment</v>
      </c>
      <c r="K477" s="1" t="str">
        <f t="shared" si="82"/>
        <v>&lt;177 micron (NGR)</v>
      </c>
      <c r="L477">
        <v>1</v>
      </c>
      <c r="M477" t="s">
        <v>50</v>
      </c>
      <c r="N477">
        <v>1</v>
      </c>
      <c r="O477">
        <v>1</v>
      </c>
      <c r="P477">
        <v>12.16</v>
      </c>
    </row>
    <row r="478" spans="1:16" hidden="1" x14ac:dyDescent="0.3">
      <c r="A478" t="s">
        <v>1818</v>
      </c>
      <c r="B478" t="s">
        <v>1819</v>
      </c>
      <c r="C478" s="1" t="str">
        <f t="shared" si="83"/>
        <v>21:0769</v>
      </c>
      <c r="D478" s="1" t="str">
        <f t="shared" si="84"/>
        <v>21:0114</v>
      </c>
      <c r="E478" t="s">
        <v>1816</v>
      </c>
      <c r="F478" t="s">
        <v>1820</v>
      </c>
      <c r="H478">
        <v>64.900086700000003</v>
      </c>
      <c r="I478">
        <v>-136.0001379</v>
      </c>
      <c r="J478" s="1" t="str">
        <f t="shared" si="81"/>
        <v>NGR bulk stream sediment</v>
      </c>
      <c r="K478" s="1" t="str">
        <f t="shared" si="82"/>
        <v>&lt;177 micron (NGR)</v>
      </c>
      <c r="L478">
        <v>1</v>
      </c>
      <c r="M478" t="s">
        <v>54</v>
      </c>
      <c r="N478">
        <v>2</v>
      </c>
      <c r="O478">
        <v>2</v>
      </c>
      <c r="P478">
        <v>11.86</v>
      </c>
    </row>
    <row r="479" spans="1:16" hidden="1" x14ac:dyDescent="0.3">
      <c r="A479" t="s">
        <v>1821</v>
      </c>
      <c r="B479" t="s">
        <v>1822</v>
      </c>
      <c r="C479" s="1" t="str">
        <f t="shared" si="83"/>
        <v>21:0769</v>
      </c>
      <c r="D479" s="1" t="str">
        <f t="shared" si="84"/>
        <v>21:0114</v>
      </c>
      <c r="E479" t="s">
        <v>1823</v>
      </c>
      <c r="F479" t="s">
        <v>1824</v>
      </c>
      <c r="H479">
        <v>64.778650999999996</v>
      </c>
      <c r="I479">
        <v>-135.9189471</v>
      </c>
      <c r="J479" s="1" t="str">
        <f t="shared" si="81"/>
        <v>NGR bulk stream sediment</v>
      </c>
      <c r="K479" s="1" t="str">
        <f t="shared" si="82"/>
        <v>&lt;177 micron (NGR)</v>
      </c>
      <c r="L479">
        <v>1</v>
      </c>
      <c r="M479" t="s">
        <v>20</v>
      </c>
      <c r="N479">
        <v>3</v>
      </c>
      <c r="O479">
        <v>5</v>
      </c>
      <c r="P479">
        <v>16.649999999999999</v>
      </c>
    </row>
    <row r="480" spans="1:16" hidden="1" x14ac:dyDescent="0.3">
      <c r="A480" t="s">
        <v>1825</v>
      </c>
      <c r="B480" t="s">
        <v>1826</v>
      </c>
      <c r="C480" s="1" t="str">
        <f t="shared" si="83"/>
        <v>21:0769</v>
      </c>
      <c r="D480" s="1" t="str">
        <f t="shared" si="84"/>
        <v>21:0114</v>
      </c>
      <c r="E480" t="s">
        <v>1827</v>
      </c>
      <c r="F480" t="s">
        <v>1828</v>
      </c>
      <c r="H480">
        <v>64.7698477</v>
      </c>
      <c r="I480">
        <v>-135.85920479999999</v>
      </c>
      <c r="J480" s="1" t="str">
        <f t="shared" si="81"/>
        <v>NGR bulk stream sediment</v>
      </c>
      <c r="K480" s="1" t="str">
        <f t="shared" si="82"/>
        <v>&lt;177 micron (NGR)</v>
      </c>
      <c r="L480">
        <v>2</v>
      </c>
      <c r="M480" t="s">
        <v>20</v>
      </c>
      <c r="N480">
        <v>4</v>
      </c>
      <c r="O480">
        <v>8</v>
      </c>
      <c r="P480">
        <v>7.26</v>
      </c>
    </row>
    <row r="481" spans="1:16" hidden="1" x14ac:dyDescent="0.3">
      <c r="A481" t="s">
        <v>1829</v>
      </c>
      <c r="B481" t="s">
        <v>1830</v>
      </c>
      <c r="C481" s="1" t="str">
        <f t="shared" si="83"/>
        <v>21:0769</v>
      </c>
      <c r="D481" s="1" t="str">
        <f t="shared" si="84"/>
        <v>21:0114</v>
      </c>
      <c r="E481" t="s">
        <v>1831</v>
      </c>
      <c r="F481" t="s">
        <v>1832</v>
      </c>
      <c r="H481">
        <v>64.768996000000001</v>
      </c>
      <c r="I481">
        <v>-135.73924690000001</v>
      </c>
      <c r="J481" s="1" t="str">
        <f t="shared" si="81"/>
        <v>NGR bulk stream sediment</v>
      </c>
      <c r="K481" s="1" t="str">
        <f t="shared" si="82"/>
        <v>&lt;177 micron (NGR)</v>
      </c>
      <c r="L481">
        <v>2</v>
      </c>
      <c r="M481" t="s">
        <v>25</v>
      </c>
      <c r="N481">
        <v>5</v>
      </c>
      <c r="O481">
        <v>1</v>
      </c>
      <c r="P481">
        <v>8.18</v>
      </c>
    </row>
    <row r="482" spans="1:16" hidden="1" x14ac:dyDescent="0.3">
      <c r="A482" t="s">
        <v>1833</v>
      </c>
      <c r="B482" t="s">
        <v>1834</v>
      </c>
      <c r="C482" s="1" t="str">
        <f t="shared" si="83"/>
        <v>21:0769</v>
      </c>
      <c r="D482" s="1" t="str">
        <f t="shared" si="84"/>
        <v>21:0114</v>
      </c>
      <c r="E482" t="s">
        <v>1835</v>
      </c>
      <c r="F482" t="s">
        <v>1836</v>
      </c>
      <c r="H482">
        <v>64.818246299999998</v>
      </c>
      <c r="I482">
        <v>-135.62691709999999</v>
      </c>
      <c r="J482" s="1" t="str">
        <f t="shared" si="81"/>
        <v>NGR bulk stream sediment</v>
      </c>
      <c r="K482" s="1" t="str">
        <f t="shared" si="82"/>
        <v>&lt;177 micron (NGR)</v>
      </c>
      <c r="L482">
        <v>2</v>
      </c>
      <c r="M482" t="s">
        <v>30</v>
      </c>
      <c r="N482">
        <v>6</v>
      </c>
      <c r="O482">
        <v>1</v>
      </c>
      <c r="P482">
        <v>15.64</v>
      </c>
    </row>
    <row r="483" spans="1:16" hidden="1" x14ac:dyDescent="0.3">
      <c r="A483" t="s">
        <v>1837</v>
      </c>
      <c r="B483" t="s">
        <v>1838</v>
      </c>
      <c r="C483" s="1" t="str">
        <f t="shared" si="83"/>
        <v>21:0769</v>
      </c>
      <c r="D483" s="1" t="str">
        <f t="shared" si="84"/>
        <v>21:0114</v>
      </c>
      <c r="E483" t="s">
        <v>1839</v>
      </c>
      <c r="F483" t="s">
        <v>1840</v>
      </c>
      <c r="H483">
        <v>64.932646599999998</v>
      </c>
      <c r="I483">
        <v>-135.59316810000001</v>
      </c>
      <c r="J483" s="1" t="str">
        <f t="shared" si="81"/>
        <v>NGR bulk stream sediment</v>
      </c>
      <c r="K483" s="1" t="str">
        <f t="shared" si="82"/>
        <v>&lt;177 micron (NGR)</v>
      </c>
      <c r="L483">
        <v>4</v>
      </c>
      <c r="M483" t="s">
        <v>20</v>
      </c>
      <c r="N483">
        <v>7</v>
      </c>
      <c r="O483">
        <v>1</v>
      </c>
      <c r="P483">
        <v>6.53</v>
      </c>
    </row>
    <row r="484" spans="1:16" hidden="1" x14ac:dyDescent="0.3">
      <c r="A484" t="s">
        <v>1841</v>
      </c>
      <c r="B484" t="s">
        <v>1842</v>
      </c>
      <c r="C484" s="1" t="str">
        <f t="shared" si="83"/>
        <v>21:0769</v>
      </c>
      <c r="D484" s="1" t="str">
        <f>HYPERLINK("http://geochem.nrcan.gc.ca/cdogs/content/svy/svy_e.htm", "")</f>
        <v/>
      </c>
      <c r="G484" s="1" t="str">
        <f>HYPERLINK("http://geochem.nrcan.gc.ca/cdogs/content/cr_/cr_00079_e.htm", "79")</f>
        <v>79</v>
      </c>
      <c r="J484" t="s">
        <v>779</v>
      </c>
      <c r="K484" t="s">
        <v>780</v>
      </c>
      <c r="L484">
        <v>11</v>
      </c>
      <c r="M484" t="s">
        <v>781</v>
      </c>
      <c r="N484">
        <v>8</v>
      </c>
      <c r="O484">
        <v>12</v>
      </c>
      <c r="P484">
        <v>14.13</v>
      </c>
    </row>
    <row r="485" spans="1:16" hidden="1" x14ac:dyDescent="0.3">
      <c r="A485" t="s">
        <v>1843</v>
      </c>
      <c r="B485" t="s">
        <v>1844</v>
      </c>
      <c r="C485" s="1" t="str">
        <f t="shared" si="83"/>
        <v>21:0769</v>
      </c>
      <c r="D485" s="1" t="str">
        <f t="shared" ref="D485:D508" si="85">HYPERLINK("http://geochem.nrcan.gc.ca/cdogs/content/svy/svy210114_e.htm", "21:0114")</f>
        <v>21:0114</v>
      </c>
      <c r="E485" t="s">
        <v>1845</v>
      </c>
      <c r="F485" t="s">
        <v>1846</v>
      </c>
      <c r="H485">
        <v>65.070987599999995</v>
      </c>
      <c r="I485">
        <v>-135.82921519999999</v>
      </c>
      <c r="J485" s="1" t="str">
        <f t="shared" ref="J485:J516" si="86">HYPERLINK("http://geochem.nrcan.gc.ca/cdogs/content/kwd/kwd020030_e.htm", "NGR bulk stream sediment")</f>
        <v>NGR bulk stream sediment</v>
      </c>
      <c r="K485" s="1" t="str">
        <f t="shared" ref="K485:K516" si="87">HYPERLINK("http://geochem.nrcan.gc.ca/cdogs/content/kwd/kwd080006_e.htm", "&lt;177 micron (NGR)")</f>
        <v>&lt;177 micron (NGR)</v>
      </c>
      <c r="L485">
        <v>18</v>
      </c>
      <c r="M485" t="s">
        <v>50</v>
      </c>
      <c r="N485">
        <v>9</v>
      </c>
      <c r="O485">
        <v>6</v>
      </c>
      <c r="P485">
        <v>15.83</v>
      </c>
    </row>
    <row r="486" spans="1:16" hidden="1" x14ac:dyDescent="0.3">
      <c r="A486" t="s">
        <v>1847</v>
      </c>
      <c r="B486" t="s">
        <v>1848</v>
      </c>
      <c r="C486" s="1" t="str">
        <f t="shared" si="83"/>
        <v>21:0769</v>
      </c>
      <c r="D486" s="1" t="str">
        <f t="shared" si="85"/>
        <v>21:0114</v>
      </c>
      <c r="E486" t="s">
        <v>1845</v>
      </c>
      <c r="F486" t="s">
        <v>1849</v>
      </c>
      <c r="H486">
        <v>65.070987599999995</v>
      </c>
      <c r="I486">
        <v>-135.82921519999999</v>
      </c>
      <c r="J486" s="1" t="str">
        <f t="shared" si="86"/>
        <v>NGR bulk stream sediment</v>
      </c>
      <c r="K486" s="1" t="str">
        <f t="shared" si="87"/>
        <v>&lt;177 micron (NGR)</v>
      </c>
      <c r="L486">
        <v>18</v>
      </c>
      <c r="M486" t="s">
        <v>54</v>
      </c>
      <c r="N486">
        <v>10</v>
      </c>
      <c r="O486">
        <v>3</v>
      </c>
      <c r="P486">
        <v>15.39</v>
      </c>
    </row>
    <row r="487" spans="1:16" hidden="1" x14ac:dyDescent="0.3">
      <c r="A487" t="s">
        <v>1850</v>
      </c>
      <c r="B487" t="s">
        <v>1851</v>
      </c>
      <c r="C487" s="1" t="str">
        <f t="shared" si="83"/>
        <v>21:0769</v>
      </c>
      <c r="D487" s="1" t="str">
        <f t="shared" si="85"/>
        <v>21:0114</v>
      </c>
      <c r="E487" t="s">
        <v>1852</v>
      </c>
      <c r="F487" t="s">
        <v>1853</v>
      </c>
      <c r="H487">
        <v>65.190486399999998</v>
      </c>
      <c r="I487">
        <v>-135.65872970000001</v>
      </c>
      <c r="J487" s="1" t="str">
        <f t="shared" si="86"/>
        <v>NGR bulk stream sediment</v>
      </c>
      <c r="K487" s="1" t="str">
        <f t="shared" si="87"/>
        <v>&lt;177 micron (NGR)</v>
      </c>
      <c r="L487">
        <v>19</v>
      </c>
      <c r="M487" t="s">
        <v>20</v>
      </c>
      <c r="N487">
        <v>11</v>
      </c>
      <c r="O487">
        <v>1</v>
      </c>
      <c r="P487">
        <v>9.44</v>
      </c>
    </row>
    <row r="488" spans="1:16" hidden="1" x14ac:dyDescent="0.3">
      <c r="A488" t="s">
        <v>1854</v>
      </c>
      <c r="B488" t="s">
        <v>1855</v>
      </c>
      <c r="C488" s="1" t="str">
        <f t="shared" si="83"/>
        <v>21:0769</v>
      </c>
      <c r="D488" s="1" t="str">
        <f t="shared" si="85"/>
        <v>21:0114</v>
      </c>
      <c r="E488" t="s">
        <v>1856</v>
      </c>
      <c r="F488" t="s">
        <v>1857</v>
      </c>
      <c r="H488">
        <v>65.012726000000001</v>
      </c>
      <c r="I488">
        <v>-135.1386272</v>
      </c>
      <c r="J488" s="1" t="str">
        <f t="shared" si="86"/>
        <v>NGR bulk stream sediment</v>
      </c>
      <c r="K488" s="1" t="str">
        <f t="shared" si="87"/>
        <v>&lt;177 micron (NGR)</v>
      </c>
      <c r="L488">
        <v>22</v>
      </c>
      <c r="M488" t="s">
        <v>20</v>
      </c>
      <c r="N488">
        <v>12</v>
      </c>
      <c r="O488">
        <v>4</v>
      </c>
      <c r="P488">
        <v>15</v>
      </c>
    </row>
    <row r="489" spans="1:16" hidden="1" x14ac:dyDescent="0.3">
      <c r="A489" t="s">
        <v>1858</v>
      </c>
      <c r="B489" t="s">
        <v>1859</v>
      </c>
      <c r="C489" s="1" t="str">
        <f t="shared" si="83"/>
        <v>21:0769</v>
      </c>
      <c r="D489" s="1" t="str">
        <f t="shared" si="85"/>
        <v>21:0114</v>
      </c>
      <c r="E489" t="s">
        <v>1860</v>
      </c>
      <c r="F489" t="s">
        <v>1861</v>
      </c>
      <c r="H489">
        <v>65.067798999999994</v>
      </c>
      <c r="I489">
        <v>-135.1077913</v>
      </c>
      <c r="J489" s="1" t="str">
        <f t="shared" si="86"/>
        <v>NGR bulk stream sediment</v>
      </c>
      <c r="K489" s="1" t="str">
        <f t="shared" si="87"/>
        <v>&lt;177 micron (NGR)</v>
      </c>
      <c r="L489">
        <v>23</v>
      </c>
      <c r="M489" t="s">
        <v>20</v>
      </c>
      <c r="N489">
        <v>13</v>
      </c>
      <c r="O489">
        <v>3</v>
      </c>
      <c r="P489">
        <v>15.14</v>
      </c>
    </row>
    <row r="490" spans="1:16" hidden="1" x14ac:dyDescent="0.3">
      <c r="A490" t="s">
        <v>1862</v>
      </c>
      <c r="B490" t="s">
        <v>1863</v>
      </c>
      <c r="C490" s="1" t="str">
        <f t="shared" si="83"/>
        <v>21:0769</v>
      </c>
      <c r="D490" s="1" t="str">
        <f t="shared" si="85"/>
        <v>21:0114</v>
      </c>
      <c r="E490" t="s">
        <v>1864</v>
      </c>
      <c r="F490" t="s">
        <v>1865</v>
      </c>
      <c r="H490">
        <v>65.073486200000005</v>
      </c>
      <c r="I490">
        <v>-135.3545901</v>
      </c>
      <c r="J490" s="1" t="str">
        <f t="shared" si="86"/>
        <v>NGR bulk stream sediment</v>
      </c>
      <c r="K490" s="1" t="str">
        <f t="shared" si="87"/>
        <v>&lt;177 micron (NGR)</v>
      </c>
      <c r="L490">
        <v>24</v>
      </c>
      <c r="M490" t="s">
        <v>20</v>
      </c>
      <c r="N490">
        <v>14</v>
      </c>
      <c r="O490">
        <v>1</v>
      </c>
      <c r="P490">
        <v>15.59</v>
      </c>
    </row>
    <row r="491" spans="1:16" hidden="1" x14ac:dyDescent="0.3">
      <c r="A491" t="s">
        <v>1866</v>
      </c>
      <c r="B491" t="s">
        <v>1867</v>
      </c>
      <c r="C491" s="1" t="str">
        <f t="shared" si="83"/>
        <v>21:0769</v>
      </c>
      <c r="D491" s="1" t="str">
        <f t="shared" si="85"/>
        <v>21:0114</v>
      </c>
      <c r="E491" t="s">
        <v>1868</v>
      </c>
      <c r="F491" t="s">
        <v>1869</v>
      </c>
      <c r="H491">
        <v>65.022509099999994</v>
      </c>
      <c r="I491">
        <v>-134.74434160000001</v>
      </c>
      <c r="J491" s="1" t="str">
        <f t="shared" si="86"/>
        <v>NGR bulk stream sediment</v>
      </c>
      <c r="K491" s="1" t="str">
        <f t="shared" si="87"/>
        <v>&lt;177 micron (NGR)</v>
      </c>
      <c r="L491">
        <v>26</v>
      </c>
      <c r="M491" t="s">
        <v>20</v>
      </c>
      <c r="N491">
        <v>15</v>
      </c>
      <c r="O491">
        <v>1</v>
      </c>
      <c r="P491">
        <v>15.95</v>
      </c>
    </row>
    <row r="492" spans="1:16" hidden="1" x14ac:dyDescent="0.3">
      <c r="A492" t="s">
        <v>1870</v>
      </c>
      <c r="B492" t="s">
        <v>1871</v>
      </c>
      <c r="C492" s="1" t="str">
        <f t="shared" si="83"/>
        <v>21:0769</v>
      </c>
      <c r="D492" s="1" t="str">
        <f t="shared" si="85"/>
        <v>21:0114</v>
      </c>
      <c r="E492" t="s">
        <v>1872</v>
      </c>
      <c r="F492" t="s">
        <v>1873</v>
      </c>
      <c r="H492">
        <v>65.244402600000001</v>
      </c>
      <c r="I492">
        <v>-134.55315820000001</v>
      </c>
      <c r="J492" s="1" t="str">
        <f t="shared" si="86"/>
        <v>NGR bulk stream sediment</v>
      </c>
      <c r="K492" s="1" t="str">
        <f t="shared" si="87"/>
        <v>&lt;177 micron (NGR)</v>
      </c>
      <c r="L492">
        <v>27</v>
      </c>
      <c r="M492" t="s">
        <v>20</v>
      </c>
      <c r="N492">
        <v>16</v>
      </c>
      <c r="O492">
        <v>6</v>
      </c>
      <c r="P492">
        <v>6.7</v>
      </c>
    </row>
    <row r="493" spans="1:16" hidden="1" x14ac:dyDescent="0.3">
      <c r="A493" t="s">
        <v>1874</v>
      </c>
      <c r="B493" t="s">
        <v>1875</v>
      </c>
      <c r="C493" s="1" t="str">
        <f t="shared" si="83"/>
        <v>21:0769</v>
      </c>
      <c r="D493" s="1" t="str">
        <f t="shared" si="85"/>
        <v>21:0114</v>
      </c>
      <c r="E493" t="s">
        <v>1876</v>
      </c>
      <c r="F493" t="s">
        <v>1877</v>
      </c>
      <c r="H493">
        <v>65.485635299999998</v>
      </c>
      <c r="I493">
        <v>-134.5567125</v>
      </c>
      <c r="J493" s="1" t="str">
        <f t="shared" si="86"/>
        <v>NGR bulk stream sediment</v>
      </c>
      <c r="K493" s="1" t="str">
        <f t="shared" si="87"/>
        <v>&lt;177 micron (NGR)</v>
      </c>
      <c r="L493">
        <v>28</v>
      </c>
      <c r="M493" t="s">
        <v>20</v>
      </c>
      <c r="N493">
        <v>17</v>
      </c>
      <c r="O493">
        <v>3</v>
      </c>
      <c r="P493">
        <v>17.690000000000001</v>
      </c>
    </row>
    <row r="494" spans="1:16" hidden="1" x14ac:dyDescent="0.3">
      <c r="A494" t="s">
        <v>1878</v>
      </c>
      <c r="B494" t="s">
        <v>1879</v>
      </c>
      <c r="C494" s="1" t="str">
        <f t="shared" si="83"/>
        <v>21:0769</v>
      </c>
      <c r="D494" s="1" t="str">
        <f t="shared" si="85"/>
        <v>21:0114</v>
      </c>
      <c r="E494" t="s">
        <v>1880</v>
      </c>
      <c r="F494" t="s">
        <v>1881</v>
      </c>
      <c r="H494">
        <v>65.271697599999996</v>
      </c>
      <c r="I494">
        <v>-135.31071979999999</v>
      </c>
      <c r="J494" s="1" t="str">
        <f t="shared" si="86"/>
        <v>NGR bulk stream sediment</v>
      </c>
      <c r="K494" s="1" t="str">
        <f t="shared" si="87"/>
        <v>&lt;177 micron (NGR)</v>
      </c>
      <c r="L494">
        <v>30</v>
      </c>
      <c r="M494" t="s">
        <v>20</v>
      </c>
      <c r="N494">
        <v>18</v>
      </c>
      <c r="O494">
        <v>3</v>
      </c>
      <c r="P494">
        <v>15.91</v>
      </c>
    </row>
    <row r="495" spans="1:16" hidden="1" x14ac:dyDescent="0.3">
      <c r="A495" t="s">
        <v>1882</v>
      </c>
      <c r="B495" t="s">
        <v>1883</v>
      </c>
      <c r="C495" s="1" t="str">
        <f t="shared" si="83"/>
        <v>21:0769</v>
      </c>
      <c r="D495" s="1" t="str">
        <f t="shared" si="85"/>
        <v>21:0114</v>
      </c>
      <c r="E495" t="s">
        <v>1884</v>
      </c>
      <c r="F495" t="s">
        <v>1885</v>
      </c>
      <c r="H495">
        <v>65.270245799999998</v>
      </c>
      <c r="I495">
        <v>-135.01232690000001</v>
      </c>
      <c r="J495" s="1" t="str">
        <f t="shared" si="86"/>
        <v>NGR bulk stream sediment</v>
      </c>
      <c r="K495" s="1" t="str">
        <f t="shared" si="87"/>
        <v>&lt;177 micron (NGR)</v>
      </c>
      <c r="L495">
        <v>30</v>
      </c>
      <c r="M495" t="s">
        <v>50</v>
      </c>
      <c r="N495">
        <v>19</v>
      </c>
      <c r="O495">
        <v>1</v>
      </c>
      <c r="P495">
        <v>17.02</v>
      </c>
    </row>
    <row r="496" spans="1:16" hidden="1" x14ac:dyDescent="0.3">
      <c r="A496" t="s">
        <v>1886</v>
      </c>
      <c r="B496" t="s">
        <v>1887</v>
      </c>
      <c r="C496" s="1" t="str">
        <f t="shared" si="83"/>
        <v>21:0769</v>
      </c>
      <c r="D496" s="1" t="str">
        <f t="shared" si="85"/>
        <v>21:0114</v>
      </c>
      <c r="E496" t="s">
        <v>1884</v>
      </c>
      <c r="F496" t="s">
        <v>1888</v>
      </c>
      <c r="H496">
        <v>65.270245799999998</v>
      </c>
      <c r="I496">
        <v>-135.01232690000001</v>
      </c>
      <c r="J496" s="1" t="str">
        <f t="shared" si="86"/>
        <v>NGR bulk stream sediment</v>
      </c>
      <c r="K496" s="1" t="str">
        <f t="shared" si="87"/>
        <v>&lt;177 micron (NGR)</v>
      </c>
      <c r="L496">
        <v>30</v>
      </c>
      <c r="M496" t="s">
        <v>54</v>
      </c>
      <c r="N496">
        <v>20</v>
      </c>
      <c r="O496">
        <v>1</v>
      </c>
      <c r="P496">
        <v>6.42</v>
      </c>
    </row>
    <row r="497" spans="1:16" hidden="1" x14ac:dyDescent="0.3">
      <c r="A497" t="s">
        <v>1889</v>
      </c>
      <c r="B497" t="s">
        <v>1890</v>
      </c>
      <c r="C497" s="1" t="str">
        <f t="shared" si="83"/>
        <v>21:0769</v>
      </c>
      <c r="D497" s="1" t="str">
        <f t="shared" si="85"/>
        <v>21:0114</v>
      </c>
      <c r="E497" t="s">
        <v>1891</v>
      </c>
      <c r="F497" t="s">
        <v>1892</v>
      </c>
      <c r="H497">
        <v>65.581436499999995</v>
      </c>
      <c r="I497">
        <v>-134.6485404</v>
      </c>
      <c r="J497" s="1" t="str">
        <f t="shared" si="86"/>
        <v>NGR bulk stream sediment</v>
      </c>
      <c r="K497" s="1" t="str">
        <f t="shared" si="87"/>
        <v>&lt;177 micron (NGR)</v>
      </c>
      <c r="L497">
        <v>31</v>
      </c>
      <c r="M497" t="s">
        <v>50</v>
      </c>
      <c r="N497">
        <v>21</v>
      </c>
      <c r="O497">
        <v>1</v>
      </c>
      <c r="P497">
        <v>19.670000000000002</v>
      </c>
    </row>
    <row r="498" spans="1:16" hidden="1" x14ac:dyDescent="0.3">
      <c r="A498" t="s">
        <v>1893</v>
      </c>
      <c r="B498" t="s">
        <v>1894</v>
      </c>
      <c r="C498" s="1" t="str">
        <f t="shared" si="83"/>
        <v>21:0769</v>
      </c>
      <c r="D498" s="1" t="str">
        <f t="shared" si="85"/>
        <v>21:0114</v>
      </c>
      <c r="E498" t="s">
        <v>1891</v>
      </c>
      <c r="F498" t="s">
        <v>1895</v>
      </c>
      <c r="H498">
        <v>65.581436499999995</v>
      </c>
      <c r="I498">
        <v>-134.6485404</v>
      </c>
      <c r="J498" s="1" t="str">
        <f t="shared" si="86"/>
        <v>NGR bulk stream sediment</v>
      </c>
      <c r="K498" s="1" t="str">
        <f t="shared" si="87"/>
        <v>&lt;177 micron (NGR)</v>
      </c>
      <c r="L498">
        <v>31</v>
      </c>
      <c r="M498" t="s">
        <v>54</v>
      </c>
      <c r="N498">
        <v>22</v>
      </c>
      <c r="O498">
        <v>1</v>
      </c>
      <c r="P498">
        <v>16.28</v>
      </c>
    </row>
    <row r="499" spans="1:16" hidden="1" x14ac:dyDescent="0.3">
      <c r="A499" t="s">
        <v>1896</v>
      </c>
      <c r="B499" t="s">
        <v>1897</v>
      </c>
      <c r="C499" s="1" t="str">
        <f t="shared" si="83"/>
        <v>21:0769</v>
      </c>
      <c r="D499" s="1" t="str">
        <f t="shared" si="85"/>
        <v>21:0114</v>
      </c>
      <c r="E499" t="s">
        <v>1898</v>
      </c>
      <c r="F499" t="s">
        <v>1899</v>
      </c>
      <c r="H499">
        <v>65.562753200000003</v>
      </c>
      <c r="I499">
        <v>-134.69727330000001</v>
      </c>
      <c r="J499" s="1" t="str">
        <f t="shared" si="86"/>
        <v>NGR bulk stream sediment</v>
      </c>
      <c r="K499" s="1" t="str">
        <f t="shared" si="87"/>
        <v>&lt;177 micron (NGR)</v>
      </c>
      <c r="L499">
        <v>31</v>
      </c>
      <c r="M499" t="s">
        <v>20</v>
      </c>
      <c r="N499">
        <v>23</v>
      </c>
      <c r="O499">
        <v>1</v>
      </c>
      <c r="P499">
        <v>18.48</v>
      </c>
    </row>
    <row r="500" spans="1:16" hidden="1" x14ac:dyDescent="0.3">
      <c r="A500" t="s">
        <v>1900</v>
      </c>
      <c r="B500" t="s">
        <v>1901</v>
      </c>
      <c r="C500" s="1" t="str">
        <f t="shared" si="83"/>
        <v>21:0769</v>
      </c>
      <c r="D500" s="1" t="str">
        <f t="shared" si="85"/>
        <v>21:0114</v>
      </c>
      <c r="E500" t="s">
        <v>1902</v>
      </c>
      <c r="F500" t="s">
        <v>1903</v>
      </c>
      <c r="H500">
        <v>65.6269791</v>
      </c>
      <c r="I500">
        <v>-134.84736839999999</v>
      </c>
      <c r="J500" s="1" t="str">
        <f t="shared" si="86"/>
        <v>NGR bulk stream sediment</v>
      </c>
      <c r="K500" s="1" t="str">
        <f t="shared" si="87"/>
        <v>&lt;177 micron (NGR)</v>
      </c>
      <c r="L500">
        <v>32</v>
      </c>
      <c r="M500" t="s">
        <v>20</v>
      </c>
      <c r="N500">
        <v>24</v>
      </c>
      <c r="O500">
        <v>1</v>
      </c>
      <c r="P500">
        <v>15.4</v>
      </c>
    </row>
    <row r="501" spans="1:16" hidden="1" x14ac:dyDescent="0.3">
      <c r="A501" t="s">
        <v>1904</v>
      </c>
      <c r="B501" t="s">
        <v>1905</v>
      </c>
      <c r="C501" s="1" t="str">
        <f t="shared" si="83"/>
        <v>21:0769</v>
      </c>
      <c r="D501" s="1" t="str">
        <f t="shared" si="85"/>
        <v>21:0114</v>
      </c>
      <c r="E501" t="s">
        <v>1906</v>
      </c>
      <c r="F501" t="s">
        <v>1907</v>
      </c>
      <c r="H501">
        <v>65.783823799999993</v>
      </c>
      <c r="I501">
        <v>-134.60240039999999</v>
      </c>
      <c r="J501" s="1" t="str">
        <f t="shared" si="86"/>
        <v>NGR bulk stream sediment</v>
      </c>
      <c r="K501" s="1" t="str">
        <f t="shared" si="87"/>
        <v>&lt;177 micron (NGR)</v>
      </c>
      <c r="L501">
        <v>33</v>
      </c>
      <c r="M501" t="s">
        <v>20</v>
      </c>
      <c r="N501">
        <v>25</v>
      </c>
      <c r="O501">
        <v>1</v>
      </c>
      <c r="P501">
        <v>15.65</v>
      </c>
    </row>
    <row r="502" spans="1:16" hidden="1" x14ac:dyDescent="0.3">
      <c r="A502" t="s">
        <v>1908</v>
      </c>
      <c r="B502" t="s">
        <v>1909</v>
      </c>
      <c r="C502" s="1" t="str">
        <f t="shared" si="83"/>
        <v>21:0769</v>
      </c>
      <c r="D502" s="1" t="str">
        <f t="shared" si="85"/>
        <v>21:0114</v>
      </c>
      <c r="E502" t="s">
        <v>1910</v>
      </c>
      <c r="F502" t="s">
        <v>1911</v>
      </c>
      <c r="H502">
        <v>65.767627000000005</v>
      </c>
      <c r="I502">
        <v>-135.05460289999999</v>
      </c>
      <c r="J502" s="1" t="str">
        <f t="shared" si="86"/>
        <v>NGR bulk stream sediment</v>
      </c>
      <c r="K502" s="1" t="str">
        <f t="shared" si="87"/>
        <v>&lt;177 micron (NGR)</v>
      </c>
      <c r="L502">
        <v>34</v>
      </c>
      <c r="M502" t="s">
        <v>20</v>
      </c>
      <c r="N502">
        <v>26</v>
      </c>
      <c r="O502">
        <v>1</v>
      </c>
      <c r="P502">
        <v>19.05</v>
      </c>
    </row>
    <row r="503" spans="1:16" hidden="1" x14ac:dyDescent="0.3">
      <c r="A503" t="s">
        <v>1912</v>
      </c>
      <c r="B503" t="s">
        <v>1913</v>
      </c>
      <c r="C503" s="1" t="str">
        <f t="shared" si="83"/>
        <v>21:0769</v>
      </c>
      <c r="D503" s="1" t="str">
        <f t="shared" si="85"/>
        <v>21:0114</v>
      </c>
      <c r="E503" t="s">
        <v>1914</v>
      </c>
      <c r="F503" t="s">
        <v>1915</v>
      </c>
      <c r="H503">
        <v>65.863552400000003</v>
      </c>
      <c r="I503">
        <v>-135.14703180000001</v>
      </c>
      <c r="J503" s="1" t="str">
        <f t="shared" si="86"/>
        <v>NGR bulk stream sediment</v>
      </c>
      <c r="K503" s="1" t="str">
        <f t="shared" si="87"/>
        <v>&lt;177 micron (NGR)</v>
      </c>
      <c r="L503">
        <v>35</v>
      </c>
      <c r="M503" t="s">
        <v>20</v>
      </c>
      <c r="N503">
        <v>27</v>
      </c>
      <c r="O503">
        <v>1</v>
      </c>
      <c r="P503">
        <v>14.99</v>
      </c>
    </row>
    <row r="504" spans="1:16" hidden="1" x14ac:dyDescent="0.3">
      <c r="A504" t="s">
        <v>1916</v>
      </c>
      <c r="B504" t="s">
        <v>1917</v>
      </c>
      <c r="C504" s="1" t="str">
        <f t="shared" si="83"/>
        <v>21:0769</v>
      </c>
      <c r="D504" s="1" t="str">
        <f t="shared" si="85"/>
        <v>21:0114</v>
      </c>
      <c r="E504" t="s">
        <v>1918</v>
      </c>
      <c r="F504" t="s">
        <v>1919</v>
      </c>
      <c r="H504">
        <v>65.624435500000004</v>
      </c>
      <c r="I504">
        <v>-135.31256719999999</v>
      </c>
      <c r="J504" s="1" t="str">
        <f t="shared" si="86"/>
        <v>NGR bulk stream sediment</v>
      </c>
      <c r="K504" s="1" t="str">
        <f t="shared" si="87"/>
        <v>&lt;177 micron (NGR)</v>
      </c>
      <c r="L504">
        <v>37</v>
      </c>
      <c r="M504" t="s">
        <v>20</v>
      </c>
      <c r="N504">
        <v>28</v>
      </c>
      <c r="O504">
        <v>4</v>
      </c>
      <c r="P504">
        <v>16.71</v>
      </c>
    </row>
    <row r="505" spans="1:16" hidden="1" x14ac:dyDescent="0.3">
      <c r="A505" t="s">
        <v>1920</v>
      </c>
      <c r="B505" t="s">
        <v>1921</v>
      </c>
      <c r="C505" s="1" t="str">
        <f t="shared" si="83"/>
        <v>21:0769</v>
      </c>
      <c r="D505" s="1" t="str">
        <f t="shared" si="85"/>
        <v>21:0114</v>
      </c>
      <c r="E505" t="s">
        <v>1922</v>
      </c>
      <c r="F505" t="s">
        <v>1923</v>
      </c>
      <c r="H505">
        <v>65.183179699999997</v>
      </c>
      <c r="I505">
        <v>-134.79011389999999</v>
      </c>
      <c r="J505" s="1" t="str">
        <f t="shared" si="86"/>
        <v>NGR bulk stream sediment</v>
      </c>
      <c r="K505" s="1" t="str">
        <f t="shared" si="87"/>
        <v>&lt;177 micron (NGR)</v>
      </c>
      <c r="L505">
        <v>38</v>
      </c>
      <c r="M505" t="s">
        <v>20</v>
      </c>
      <c r="N505">
        <v>29</v>
      </c>
      <c r="O505">
        <v>1</v>
      </c>
      <c r="P505">
        <v>11.98</v>
      </c>
    </row>
    <row r="506" spans="1:16" hidden="1" x14ac:dyDescent="0.3">
      <c r="A506" t="s">
        <v>1924</v>
      </c>
      <c r="B506" t="s">
        <v>1925</v>
      </c>
      <c r="C506" s="1" t="str">
        <f t="shared" si="83"/>
        <v>21:0769</v>
      </c>
      <c r="D506" s="1" t="str">
        <f t="shared" si="85"/>
        <v>21:0114</v>
      </c>
      <c r="E506" t="s">
        <v>1926</v>
      </c>
      <c r="F506" t="s">
        <v>1927</v>
      </c>
      <c r="H506">
        <v>65.094609199999994</v>
      </c>
      <c r="I506">
        <v>-135.54598350000001</v>
      </c>
      <c r="J506" s="1" t="str">
        <f t="shared" si="86"/>
        <v>NGR bulk stream sediment</v>
      </c>
      <c r="K506" s="1" t="str">
        <f t="shared" si="87"/>
        <v>&lt;177 micron (NGR)</v>
      </c>
      <c r="L506">
        <v>38</v>
      </c>
      <c r="M506" t="s">
        <v>25</v>
      </c>
      <c r="N506">
        <v>30</v>
      </c>
      <c r="O506">
        <v>16</v>
      </c>
      <c r="P506">
        <v>12.78</v>
      </c>
    </row>
    <row r="507" spans="1:16" hidden="1" x14ac:dyDescent="0.3">
      <c r="A507" t="s">
        <v>1928</v>
      </c>
      <c r="B507" t="s">
        <v>1929</v>
      </c>
      <c r="C507" s="1" t="str">
        <f t="shared" si="83"/>
        <v>21:0769</v>
      </c>
      <c r="D507" s="1" t="str">
        <f t="shared" si="85"/>
        <v>21:0114</v>
      </c>
      <c r="E507" t="s">
        <v>1930</v>
      </c>
      <c r="F507" t="s">
        <v>1931</v>
      </c>
      <c r="H507">
        <v>65.012956900000006</v>
      </c>
      <c r="I507">
        <v>-135.69785759999999</v>
      </c>
      <c r="J507" s="1" t="str">
        <f t="shared" si="86"/>
        <v>NGR bulk stream sediment</v>
      </c>
      <c r="K507" s="1" t="str">
        <f t="shared" si="87"/>
        <v>&lt;177 micron (NGR)</v>
      </c>
      <c r="L507">
        <v>39</v>
      </c>
      <c r="M507" t="s">
        <v>20</v>
      </c>
      <c r="N507">
        <v>31</v>
      </c>
      <c r="O507">
        <v>1</v>
      </c>
      <c r="P507">
        <v>15</v>
      </c>
    </row>
    <row r="508" spans="1:16" hidden="1" x14ac:dyDescent="0.3">
      <c r="A508" t="s">
        <v>1932</v>
      </c>
      <c r="B508" t="s">
        <v>1933</v>
      </c>
      <c r="C508" s="1" t="str">
        <f t="shared" si="83"/>
        <v>21:0769</v>
      </c>
      <c r="D508" s="1" t="str">
        <f t="shared" si="85"/>
        <v>21:0114</v>
      </c>
      <c r="E508" t="s">
        <v>1934</v>
      </c>
      <c r="F508" t="s">
        <v>1935</v>
      </c>
      <c r="H508">
        <v>65.019918799999999</v>
      </c>
      <c r="I508">
        <v>-135.7019449</v>
      </c>
      <c r="J508" s="1" t="str">
        <f t="shared" si="86"/>
        <v>NGR bulk stream sediment</v>
      </c>
      <c r="K508" s="1" t="str">
        <f t="shared" si="87"/>
        <v>&lt;177 micron (NGR)</v>
      </c>
      <c r="L508">
        <v>39</v>
      </c>
      <c r="M508" t="s">
        <v>25</v>
      </c>
      <c r="N508">
        <v>32</v>
      </c>
      <c r="O508">
        <v>1</v>
      </c>
      <c r="P508">
        <v>6.54</v>
      </c>
    </row>
    <row r="509" spans="1:16" hidden="1" x14ac:dyDescent="0.3">
      <c r="A509" t="s">
        <v>1936</v>
      </c>
      <c r="B509" t="s">
        <v>1937</v>
      </c>
      <c r="C509" s="1" t="str">
        <f t="shared" ref="C509:C540" si="88">HYPERLINK("http://geochem.nrcan.gc.ca/cdogs/content/bdl/bdl210771_e.htm", "21:0771")</f>
        <v>21:0771</v>
      </c>
      <c r="D509" s="1" t="str">
        <f t="shared" ref="D509:D516" si="89">HYPERLINK("http://geochem.nrcan.gc.ca/cdogs/content/svy/svy210127_e.htm", "21:0127")</f>
        <v>21:0127</v>
      </c>
      <c r="E509" t="s">
        <v>1938</v>
      </c>
      <c r="F509" t="s">
        <v>1939</v>
      </c>
      <c r="H509">
        <v>64.891778599999995</v>
      </c>
      <c r="I509">
        <v>-133.95587040000001</v>
      </c>
      <c r="J509" s="1" t="str">
        <f t="shared" si="86"/>
        <v>NGR bulk stream sediment</v>
      </c>
      <c r="K509" s="1" t="str">
        <f t="shared" si="87"/>
        <v>&lt;177 micron (NGR)</v>
      </c>
      <c r="L509">
        <v>57</v>
      </c>
      <c r="M509" t="s">
        <v>20</v>
      </c>
      <c r="N509">
        <v>1</v>
      </c>
      <c r="O509">
        <v>20</v>
      </c>
      <c r="P509">
        <v>18.100000000000001</v>
      </c>
    </row>
    <row r="510" spans="1:16" hidden="1" x14ac:dyDescent="0.3">
      <c r="A510" t="s">
        <v>1940</v>
      </c>
      <c r="B510" t="s">
        <v>1941</v>
      </c>
      <c r="C510" s="1" t="str">
        <f t="shared" si="88"/>
        <v>21:0771</v>
      </c>
      <c r="D510" s="1" t="str">
        <f t="shared" si="89"/>
        <v>21:0127</v>
      </c>
      <c r="E510" t="s">
        <v>1942</v>
      </c>
      <c r="F510" t="s">
        <v>1943</v>
      </c>
      <c r="H510">
        <v>64.927711099999996</v>
      </c>
      <c r="I510">
        <v>-133.23591010000001</v>
      </c>
      <c r="J510" s="1" t="str">
        <f t="shared" si="86"/>
        <v>NGR bulk stream sediment</v>
      </c>
      <c r="K510" s="1" t="str">
        <f t="shared" si="87"/>
        <v>&lt;177 micron (NGR)</v>
      </c>
      <c r="L510">
        <v>61</v>
      </c>
      <c r="M510" t="s">
        <v>20</v>
      </c>
      <c r="N510">
        <v>2</v>
      </c>
      <c r="O510">
        <v>29</v>
      </c>
      <c r="P510">
        <v>20.86</v>
      </c>
    </row>
    <row r="511" spans="1:16" hidden="1" x14ac:dyDescent="0.3">
      <c r="A511" t="s">
        <v>1944</v>
      </c>
      <c r="B511" t="s">
        <v>1945</v>
      </c>
      <c r="C511" s="1" t="str">
        <f t="shared" si="88"/>
        <v>21:0771</v>
      </c>
      <c r="D511" s="1" t="str">
        <f t="shared" si="89"/>
        <v>21:0127</v>
      </c>
      <c r="E511" t="s">
        <v>1946</v>
      </c>
      <c r="F511" t="s">
        <v>1947</v>
      </c>
      <c r="H511">
        <v>64.942257100000006</v>
      </c>
      <c r="I511">
        <v>-133.23865749999999</v>
      </c>
      <c r="J511" s="1" t="str">
        <f t="shared" si="86"/>
        <v>NGR bulk stream sediment</v>
      </c>
      <c r="K511" s="1" t="str">
        <f t="shared" si="87"/>
        <v>&lt;177 micron (NGR)</v>
      </c>
      <c r="L511">
        <v>61</v>
      </c>
      <c r="M511" t="s">
        <v>25</v>
      </c>
      <c r="N511">
        <v>3</v>
      </c>
      <c r="O511">
        <v>14</v>
      </c>
      <c r="P511">
        <v>12.39</v>
      </c>
    </row>
    <row r="512" spans="1:16" hidden="1" x14ac:dyDescent="0.3">
      <c r="A512" t="s">
        <v>1948</v>
      </c>
      <c r="B512" t="s">
        <v>1949</v>
      </c>
      <c r="C512" s="1" t="str">
        <f t="shared" si="88"/>
        <v>21:0771</v>
      </c>
      <c r="D512" s="1" t="str">
        <f t="shared" si="89"/>
        <v>21:0127</v>
      </c>
      <c r="E512" t="s">
        <v>1950</v>
      </c>
      <c r="F512" t="s">
        <v>1951</v>
      </c>
      <c r="H512">
        <v>64.936761899999993</v>
      </c>
      <c r="I512">
        <v>-133.27228529999999</v>
      </c>
      <c r="J512" s="1" t="str">
        <f t="shared" si="86"/>
        <v>NGR bulk stream sediment</v>
      </c>
      <c r="K512" s="1" t="str">
        <f t="shared" si="87"/>
        <v>&lt;177 micron (NGR)</v>
      </c>
      <c r="L512">
        <v>61</v>
      </c>
      <c r="M512" t="s">
        <v>30</v>
      </c>
      <c r="N512">
        <v>4</v>
      </c>
      <c r="O512">
        <v>14</v>
      </c>
      <c r="P512">
        <v>21.65</v>
      </c>
    </row>
    <row r="513" spans="1:16" hidden="1" x14ac:dyDescent="0.3">
      <c r="A513" t="s">
        <v>1952</v>
      </c>
      <c r="B513" t="s">
        <v>1953</v>
      </c>
      <c r="C513" s="1" t="str">
        <f t="shared" si="88"/>
        <v>21:0771</v>
      </c>
      <c r="D513" s="1" t="str">
        <f t="shared" si="89"/>
        <v>21:0127</v>
      </c>
      <c r="E513" t="s">
        <v>1954</v>
      </c>
      <c r="F513" t="s">
        <v>1955</v>
      </c>
      <c r="H513">
        <v>64.719229299999995</v>
      </c>
      <c r="I513">
        <v>-133.61868380000001</v>
      </c>
      <c r="J513" s="1" t="str">
        <f t="shared" si="86"/>
        <v>NGR bulk stream sediment</v>
      </c>
      <c r="K513" s="1" t="str">
        <f t="shared" si="87"/>
        <v>&lt;177 micron (NGR)</v>
      </c>
      <c r="L513">
        <v>62</v>
      </c>
      <c r="M513" t="s">
        <v>20</v>
      </c>
      <c r="N513">
        <v>5</v>
      </c>
      <c r="O513">
        <v>1</v>
      </c>
      <c r="P513">
        <v>18.329999999999998</v>
      </c>
    </row>
    <row r="514" spans="1:16" hidden="1" x14ac:dyDescent="0.3">
      <c r="A514" t="s">
        <v>1956</v>
      </c>
      <c r="B514" t="s">
        <v>1957</v>
      </c>
      <c r="C514" s="1" t="str">
        <f t="shared" si="88"/>
        <v>21:0771</v>
      </c>
      <c r="D514" s="1" t="str">
        <f t="shared" si="89"/>
        <v>21:0127</v>
      </c>
      <c r="E514" t="s">
        <v>1958</v>
      </c>
      <c r="F514" t="s">
        <v>1959</v>
      </c>
      <c r="H514">
        <v>64.925185299999995</v>
      </c>
      <c r="I514">
        <v>-133.27943999999999</v>
      </c>
      <c r="J514" s="1" t="str">
        <f t="shared" si="86"/>
        <v>NGR bulk stream sediment</v>
      </c>
      <c r="K514" s="1" t="str">
        <f t="shared" si="87"/>
        <v>&lt;177 micron (NGR)</v>
      </c>
      <c r="L514">
        <v>70</v>
      </c>
      <c r="M514" t="s">
        <v>20</v>
      </c>
      <c r="N514">
        <v>6</v>
      </c>
      <c r="O514">
        <v>10</v>
      </c>
      <c r="P514">
        <v>19.920000000000002</v>
      </c>
    </row>
    <row r="515" spans="1:16" hidden="1" x14ac:dyDescent="0.3">
      <c r="A515" t="s">
        <v>1960</v>
      </c>
      <c r="B515" t="s">
        <v>1961</v>
      </c>
      <c r="C515" s="1" t="str">
        <f t="shared" si="88"/>
        <v>21:0771</v>
      </c>
      <c r="D515" s="1" t="str">
        <f t="shared" si="89"/>
        <v>21:0127</v>
      </c>
      <c r="E515" t="s">
        <v>1962</v>
      </c>
      <c r="F515" t="s">
        <v>1963</v>
      </c>
      <c r="H515">
        <v>64.969125599999998</v>
      </c>
      <c r="I515">
        <v>-133.30111070000001</v>
      </c>
      <c r="J515" s="1" t="str">
        <f t="shared" si="86"/>
        <v>NGR bulk stream sediment</v>
      </c>
      <c r="K515" s="1" t="str">
        <f t="shared" si="87"/>
        <v>&lt;177 micron (NGR)</v>
      </c>
      <c r="L515">
        <v>70</v>
      </c>
      <c r="M515" t="s">
        <v>25</v>
      </c>
      <c r="N515">
        <v>7</v>
      </c>
      <c r="O515">
        <v>26</v>
      </c>
      <c r="P515">
        <v>17.82</v>
      </c>
    </row>
    <row r="516" spans="1:16" hidden="1" x14ac:dyDescent="0.3">
      <c r="A516" t="s">
        <v>1964</v>
      </c>
      <c r="B516" t="s">
        <v>1965</v>
      </c>
      <c r="C516" s="1" t="str">
        <f t="shared" si="88"/>
        <v>21:0771</v>
      </c>
      <c r="D516" s="1" t="str">
        <f t="shared" si="89"/>
        <v>21:0127</v>
      </c>
      <c r="E516" t="s">
        <v>1966</v>
      </c>
      <c r="F516" t="s">
        <v>1967</v>
      </c>
      <c r="H516">
        <v>64.995463099999995</v>
      </c>
      <c r="I516">
        <v>-133.28179299999999</v>
      </c>
      <c r="J516" s="1" t="str">
        <f t="shared" si="86"/>
        <v>NGR bulk stream sediment</v>
      </c>
      <c r="K516" s="1" t="str">
        <f t="shared" si="87"/>
        <v>&lt;177 micron (NGR)</v>
      </c>
      <c r="L516">
        <v>70</v>
      </c>
      <c r="M516" t="s">
        <v>30</v>
      </c>
      <c r="N516">
        <v>8</v>
      </c>
      <c r="O516">
        <v>1</v>
      </c>
      <c r="P516">
        <v>0.42</v>
      </c>
    </row>
    <row r="517" spans="1:16" hidden="1" x14ac:dyDescent="0.3">
      <c r="A517" t="s">
        <v>1968</v>
      </c>
      <c r="B517" t="s">
        <v>1969</v>
      </c>
      <c r="C517" s="1" t="str">
        <f t="shared" si="88"/>
        <v>21:0771</v>
      </c>
      <c r="D517" s="1" t="str">
        <f>HYPERLINK("http://geochem.nrcan.gc.ca/cdogs/content/svy/svy_e.htm", "")</f>
        <v/>
      </c>
      <c r="G517" s="1" t="str">
        <f>HYPERLINK("http://geochem.nrcan.gc.ca/cdogs/content/cr_/cr_00079_e.htm", "79")</f>
        <v>79</v>
      </c>
      <c r="J517" t="s">
        <v>779</v>
      </c>
      <c r="K517" t="s">
        <v>780</v>
      </c>
      <c r="L517">
        <v>71</v>
      </c>
      <c r="M517" t="s">
        <v>781</v>
      </c>
      <c r="N517">
        <v>9</v>
      </c>
      <c r="O517">
        <v>1</v>
      </c>
      <c r="P517">
        <v>14.42</v>
      </c>
    </row>
    <row r="518" spans="1:16" hidden="1" x14ac:dyDescent="0.3">
      <c r="A518" t="s">
        <v>1970</v>
      </c>
      <c r="B518" t="s">
        <v>1971</v>
      </c>
      <c r="C518" s="1" t="str">
        <f t="shared" si="88"/>
        <v>21:0771</v>
      </c>
      <c r="D518" s="1" t="str">
        <f t="shared" ref="D518:D549" si="90">HYPERLINK("http://geochem.nrcan.gc.ca/cdogs/content/svy/svy210127_e.htm", "21:0127")</f>
        <v>21:0127</v>
      </c>
      <c r="E518" t="s">
        <v>1972</v>
      </c>
      <c r="F518" t="s">
        <v>1973</v>
      </c>
      <c r="H518">
        <v>64.109876700000001</v>
      </c>
      <c r="I518">
        <v>-133.7329948</v>
      </c>
      <c r="J518" s="1" t="str">
        <f t="shared" ref="J518:J549" si="91">HYPERLINK("http://geochem.nrcan.gc.ca/cdogs/content/kwd/kwd020030_e.htm", "NGR bulk stream sediment")</f>
        <v>NGR bulk stream sediment</v>
      </c>
      <c r="K518" s="1" t="str">
        <f t="shared" ref="K518:K549" si="92">HYPERLINK("http://geochem.nrcan.gc.ca/cdogs/content/kwd/kwd080006_e.htm", "&lt;177 micron (NGR)")</f>
        <v>&lt;177 micron (NGR)</v>
      </c>
      <c r="L518">
        <v>75</v>
      </c>
      <c r="M518" t="s">
        <v>20</v>
      </c>
      <c r="N518">
        <v>10</v>
      </c>
      <c r="O518">
        <v>8</v>
      </c>
      <c r="P518">
        <v>15.56</v>
      </c>
    </row>
    <row r="519" spans="1:16" hidden="1" x14ac:dyDescent="0.3">
      <c r="A519" t="s">
        <v>1974</v>
      </c>
      <c r="B519" t="s">
        <v>1975</v>
      </c>
      <c r="C519" s="1" t="str">
        <f t="shared" si="88"/>
        <v>21:0771</v>
      </c>
      <c r="D519" s="1" t="str">
        <f t="shared" si="90"/>
        <v>21:0127</v>
      </c>
      <c r="E519" t="s">
        <v>1976</v>
      </c>
      <c r="F519" t="s">
        <v>1977</v>
      </c>
      <c r="H519">
        <v>64.098700600000001</v>
      </c>
      <c r="I519">
        <v>-133.77897519999999</v>
      </c>
      <c r="J519" s="1" t="str">
        <f t="shared" si="91"/>
        <v>NGR bulk stream sediment</v>
      </c>
      <c r="K519" s="1" t="str">
        <f t="shared" si="92"/>
        <v>&lt;177 micron (NGR)</v>
      </c>
      <c r="L519">
        <v>75</v>
      </c>
      <c r="M519" t="s">
        <v>25</v>
      </c>
      <c r="N519">
        <v>11</v>
      </c>
      <c r="O519">
        <v>2</v>
      </c>
      <c r="P519">
        <v>70.84</v>
      </c>
    </row>
    <row r="520" spans="1:16" hidden="1" x14ac:dyDescent="0.3">
      <c r="A520" t="s">
        <v>1978</v>
      </c>
      <c r="B520" t="s">
        <v>1979</v>
      </c>
      <c r="C520" s="1" t="str">
        <f t="shared" si="88"/>
        <v>21:0771</v>
      </c>
      <c r="D520" s="1" t="str">
        <f t="shared" si="90"/>
        <v>21:0127</v>
      </c>
      <c r="E520" t="s">
        <v>1980</v>
      </c>
      <c r="F520" t="s">
        <v>1981</v>
      </c>
      <c r="H520">
        <v>64.067693199999994</v>
      </c>
      <c r="I520">
        <v>-133.69137670000001</v>
      </c>
      <c r="J520" s="1" t="str">
        <f t="shared" si="91"/>
        <v>NGR bulk stream sediment</v>
      </c>
      <c r="K520" s="1" t="str">
        <f t="shared" si="92"/>
        <v>&lt;177 micron (NGR)</v>
      </c>
      <c r="L520">
        <v>78</v>
      </c>
      <c r="M520" t="s">
        <v>20</v>
      </c>
      <c r="N520">
        <v>12</v>
      </c>
      <c r="O520">
        <v>21</v>
      </c>
      <c r="P520">
        <v>12.54</v>
      </c>
    </row>
    <row r="521" spans="1:16" hidden="1" x14ac:dyDescent="0.3">
      <c r="A521" t="s">
        <v>1982</v>
      </c>
      <c r="B521" t="s">
        <v>1983</v>
      </c>
      <c r="C521" s="1" t="str">
        <f t="shared" si="88"/>
        <v>21:0771</v>
      </c>
      <c r="D521" s="1" t="str">
        <f t="shared" si="90"/>
        <v>21:0127</v>
      </c>
      <c r="E521" t="s">
        <v>1984</v>
      </c>
      <c r="F521" t="s">
        <v>1985</v>
      </c>
      <c r="H521">
        <v>64.061948099999995</v>
      </c>
      <c r="I521">
        <v>-133.76095309999999</v>
      </c>
      <c r="J521" s="1" t="str">
        <f t="shared" si="91"/>
        <v>NGR bulk stream sediment</v>
      </c>
      <c r="K521" s="1" t="str">
        <f t="shared" si="92"/>
        <v>&lt;177 micron (NGR)</v>
      </c>
      <c r="L521">
        <v>78</v>
      </c>
      <c r="M521" t="s">
        <v>25</v>
      </c>
      <c r="N521">
        <v>13</v>
      </c>
      <c r="O521">
        <v>15</v>
      </c>
      <c r="P521">
        <v>16.11</v>
      </c>
    </row>
    <row r="522" spans="1:16" hidden="1" x14ac:dyDescent="0.3">
      <c r="A522" t="s">
        <v>1986</v>
      </c>
      <c r="B522" t="s">
        <v>1987</v>
      </c>
      <c r="C522" s="1" t="str">
        <f t="shared" si="88"/>
        <v>21:0771</v>
      </c>
      <c r="D522" s="1" t="str">
        <f t="shared" si="90"/>
        <v>21:0127</v>
      </c>
      <c r="E522" t="s">
        <v>1988</v>
      </c>
      <c r="F522" t="s">
        <v>1989</v>
      </c>
      <c r="H522">
        <v>64.025434899999993</v>
      </c>
      <c r="I522">
        <v>-133.52522239999999</v>
      </c>
      <c r="J522" s="1" t="str">
        <f t="shared" si="91"/>
        <v>NGR bulk stream sediment</v>
      </c>
      <c r="K522" s="1" t="str">
        <f t="shared" si="92"/>
        <v>&lt;177 micron (NGR)</v>
      </c>
      <c r="L522">
        <v>78</v>
      </c>
      <c r="M522" t="s">
        <v>50</v>
      </c>
      <c r="N522">
        <v>14</v>
      </c>
      <c r="O522">
        <v>5</v>
      </c>
      <c r="P522">
        <v>5.75</v>
      </c>
    </row>
    <row r="523" spans="1:16" hidden="1" x14ac:dyDescent="0.3">
      <c r="A523" t="s">
        <v>1990</v>
      </c>
      <c r="B523" t="s">
        <v>1991</v>
      </c>
      <c r="C523" s="1" t="str">
        <f t="shared" si="88"/>
        <v>21:0771</v>
      </c>
      <c r="D523" s="1" t="str">
        <f t="shared" si="90"/>
        <v>21:0127</v>
      </c>
      <c r="E523" t="s">
        <v>1988</v>
      </c>
      <c r="F523" t="s">
        <v>1992</v>
      </c>
      <c r="H523">
        <v>64.025434899999993</v>
      </c>
      <c r="I523">
        <v>-133.52522239999999</v>
      </c>
      <c r="J523" s="1" t="str">
        <f t="shared" si="91"/>
        <v>NGR bulk stream sediment</v>
      </c>
      <c r="K523" s="1" t="str">
        <f t="shared" si="92"/>
        <v>&lt;177 micron (NGR)</v>
      </c>
      <c r="L523">
        <v>78</v>
      </c>
      <c r="M523" t="s">
        <v>54</v>
      </c>
      <c r="N523">
        <v>15</v>
      </c>
      <c r="O523">
        <v>8</v>
      </c>
      <c r="P523">
        <v>14.57</v>
      </c>
    </row>
    <row r="524" spans="1:16" hidden="1" x14ac:dyDescent="0.3">
      <c r="A524" t="s">
        <v>1993</v>
      </c>
      <c r="B524" t="s">
        <v>1994</v>
      </c>
      <c r="C524" s="1" t="str">
        <f t="shared" si="88"/>
        <v>21:0771</v>
      </c>
      <c r="D524" s="1" t="str">
        <f t="shared" si="90"/>
        <v>21:0127</v>
      </c>
      <c r="E524" t="s">
        <v>1995</v>
      </c>
      <c r="F524" t="s">
        <v>1996</v>
      </c>
      <c r="H524">
        <v>64.004259700000006</v>
      </c>
      <c r="I524">
        <v>-133.40777800000001</v>
      </c>
      <c r="J524" s="1" t="str">
        <f t="shared" si="91"/>
        <v>NGR bulk stream sediment</v>
      </c>
      <c r="K524" s="1" t="str">
        <f t="shared" si="92"/>
        <v>&lt;177 micron (NGR)</v>
      </c>
      <c r="L524">
        <v>78</v>
      </c>
      <c r="M524" t="s">
        <v>30</v>
      </c>
      <c r="N524">
        <v>16</v>
      </c>
      <c r="O524">
        <v>10</v>
      </c>
      <c r="P524">
        <v>13.9</v>
      </c>
    </row>
    <row r="525" spans="1:16" hidden="1" x14ac:dyDescent="0.3">
      <c r="A525" t="s">
        <v>1997</v>
      </c>
      <c r="B525" t="s">
        <v>1998</v>
      </c>
      <c r="C525" s="1" t="str">
        <f t="shared" si="88"/>
        <v>21:0771</v>
      </c>
      <c r="D525" s="1" t="str">
        <f t="shared" si="90"/>
        <v>21:0127</v>
      </c>
      <c r="E525" t="s">
        <v>1999</v>
      </c>
      <c r="F525" t="s">
        <v>2000</v>
      </c>
      <c r="H525">
        <v>64.383081500000003</v>
      </c>
      <c r="I525">
        <v>-133.677817</v>
      </c>
      <c r="J525" s="1" t="str">
        <f t="shared" si="91"/>
        <v>NGR bulk stream sediment</v>
      </c>
      <c r="K525" s="1" t="str">
        <f t="shared" si="92"/>
        <v>&lt;177 micron (NGR)</v>
      </c>
      <c r="L525">
        <v>82</v>
      </c>
      <c r="M525" t="s">
        <v>20</v>
      </c>
      <c r="N525">
        <v>17</v>
      </c>
      <c r="O525">
        <v>14</v>
      </c>
      <c r="P525">
        <v>8.5</v>
      </c>
    </row>
    <row r="526" spans="1:16" hidden="1" x14ac:dyDescent="0.3">
      <c r="A526" t="s">
        <v>2001</v>
      </c>
      <c r="B526" t="s">
        <v>2002</v>
      </c>
      <c r="C526" s="1" t="str">
        <f t="shared" si="88"/>
        <v>21:0771</v>
      </c>
      <c r="D526" s="1" t="str">
        <f t="shared" si="90"/>
        <v>21:0127</v>
      </c>
      <c r="E526" t="s">
        <v>2003</v>
      </c>
      <c r="F526" t="s">
        <v>2004</v>
      </c>
      <c r="H526">
        <v>64.886990900000001</v>
      </c>
      <c r="I526">
        <v>-134.07187210000001</v>
      </c>
      <c r="J526" s="1" t="str">
        <f t="shared" si="91"/>
        <v>NGR bulk stream sediment</v>
      </c>
      <c r="K526" s="1" t="str">
        <f t="shared" si="92"/>
        <v>&lt;177 micron (NGR)</v>
      </c>
      <c r="L526">
        <v>84</v>
      </c>
      <c r="M526" t="s">
        <v>20</v>
      </c>
      <c r="N526">
        <v>18</v>
      </c>
    </row>
    <row r="527" spans="1:16" hidden="1" x14ac:dyDescent="0.3">
      <c r="A527" t="s">
        <v>2005</v>
      </c>
      <c r="B527" t="s">
        <v>2006</v>
      </c>
      <c r="C527" s="1" t="str">
        <f t="shared" si="88"/>
        <v>21:0771</v>
      </c>
      <c r="D527" s="1" t="str">
        <f t="shared" si="90"/>
        <v>21:0127</v>
      </c>
      <c r="E527" t="s">
        <v>2007</v>
      </c>
      <c r="F527" t="s">
        <v>2008</v>
      </c>
      <c r="H527">
        <v>64.9908097</v>
      </c>
      <c r="I527">
        <v>-134.45093159999999</v>
      </c>
      <c r="J527" s="1" t="str">
        <f t="shared" si="91"/>
        <v>NGR bulk stream sediment</v>
      </c>
      <c r="K527" s="1" t="str">
        <f t="shared" si="92"/>
        <v>&lt;177 micron (NGR)</v>
      </c>
      <c r="L527">
        <v>85</v>
      </c>
      <c r="M527" t="s">
        <v>50</v>
      </c>
      <c r="N527">
        <v>19</v>
      </c>
      <c r="O527">
        <v>12</v>
      </c>
      <c r="P527">
        <v>25.1</v>
      </c>
    </row>
    <row r="528" spans="1:16" hidden="1" x14ac:dyDescent="0.3">
      <c r="A528" t="s">
        <v>2009</v>
      </c>
      <c r="B528" t="s">
        <v>2010</v>
      </c>
      <c r="C528" s="1" t="str">
        <f t="shared" si="88"/>
        <v>21:0771</v>
      </c>
      <c r="D528" s="1" t="str">
        <f t="shared" si="90"/>
        <v>21:0127</v>
      </c>
      <c r="E528" t="s">
        <v>2007</v>
      </c>
      <c r="F528" t="s">
        <v>2011</v>
      </c>
      <c r="H528">
        <v>64.9908097</v>
      </c>
      <c r="I528">
        <v>-134.45093159999999</v>
      </c>
      <c r="J528" s="1" t="str">
        <f t="shared" si="91"/>
        <v>NGR bulk stream sediment</v>
      </c>
      <c r="K528" s="1" t="str">
        <f t="shared" si="92"/>
        <v>&lt;177 micron (NGR)</v>
      </c>
      <c r="L528">
        <v>85</v>
      </c>
      <c r="M528" t="s">
        <v>54</v>
      </c>
      <c r="N528">
        <v>20</v>
      </c>
      <c r="O528">
        <v>11</v>
      </c>
      <c r="P528">
        <v>25.06</v>
      </c>
    </row>
    <row r="529" spans="1:16" hidden="1" x14ac:dyDescent="0.3">
      <c r="A529" t="s">
        <v>2012</v>
      </c>
      <c r="B529" t="s">
        <v>2013</v>
      </c>
      <c r="C529" s="1" t="str">
        <f t="shared" si="88"/>
        <v>21:0771</v>
      </c>
      <c r="D529" s="1" t="str">
        <f t="shared" si="90"/>
        <v>21:0127</v>
      </c>
      <c r="E529" t="s">
        <v>2014</v>
      </c>
      <c r="F529" t="s">
        <v>2015</v>
      </c>
      <c r="H529">
        <v>64.690063199999997</v>
      </c>
      <c r="I529">
        <v>-134.4351691</v>
      </c>
      <c r="J529" s="1" t="str">
        <f t="shared" si="91"/>
        <v>NGR bulk stream sediment</v>
      </c>
      <c r="K529" s="1" t="str">
        <f t="shared" si="92"/>
        <v>&lt;177 micron (NGR)</v>
      </c>
      <c r="L529">
        <v>89</v>
      </c>
      <c r="M529" t="s">
        <v>20</v>
      </c>
      <c r="N529">
        <v>21</v>
      </c>
      <c r="O529">
        <v>1</v>
      </c>
      <c r="P529">
        <v>5.97</v>
      </c>
    </row>
    <row r="530" spans="1:16" hidden="1" x14ac:dyDescent="0.3">
      <c r="A530" t="s">
        <v>2016</v>
      </c>
      <c r="B530" t="s">
        <v>2017</v>
      </c>
      <c r="C530" s="1" t="str">
        <f t="shared" si="88"/>
        <v>21:0771</v>
      </c>
      <c r="D530" s="1" t="str">
        <f t="shared" si="90"/>
        <v>21:0127</v>
      </c>
      <c r="E530" t="s">
        <v>2018</v>
      </c>
      <c r="F530" t="s">
        <v>2019</v>
      </c>
      <c r="H530">
        <v>64.688241000000005</v>
      </c>
      <c r="I530">
        <v>-134.5053259</v>
      </c>
      <c r="J530" s="1" t="str">
        <f t="shared" si="91"/>
        <v>NGR bulk stream sediment</v>
      </c>
      <c r="K530" s="1" t="str">
        <f t="shared" si="92"/>
        <v>&lt;177 micron (NGR)</v>
      </c>
      <c r="L530">
        <v>89</v>
      </c>
      <c r="M530" t="s">
        <v>25</v>
      </c>
      <c r="N530">
        <v>22</v>
      </c>
      <c r="O530">
        <v>1</v>
      </c>
      <c r="P530">
        <v>7.07</v>
      </c>
    </row>
    <row r="531" spans="1:16" hidden="1" x14ac:dyDescent="0.3">
      <c r="A531" t="s">
        <v>2020</v>
      </c>
      <c r="B531" t="s">
        <v>2021</v>
      </c>
      <c r="C531" s="1" t="str">
        <f t="shared" si="88"/>
        <v>21:0771</v>
      </c>
      <c r="D531" s="1" t="str">
        <f t="shared" si="90"/>
        <v>21:0127</v>
      </c>
      <c r="E531" t="s">
        <v>2022</v>
      </c>
      <c r="F531" t="s">
        <v>2023</v>
      </c>
      <c r="H531">
        <v>64.680926700000001</v>
      </c>
      <c r="I531">
        <v>-134.5326393</v>
      </c>
      <c r="J531" s="1" t="str">
        <f t="shared" si="91"/>
        <v>NGR bulk stream sediment</v>
      </c>
      <c r="K531" s="1" t="str">
        <f t="shared" si="92"/>
        <v>&lt;177 micron (NGR)</v>
      </c>
      <c r="L531">
        <v>89</v>
      </c>
      <c r="M531" t="s">
        <v>30</v>
      </c>
      <c r="N531">
        <v>23</v>
      </c>
      <c r="O531">
        <v>1</v>
      </c>
      <c r="P531">
        <v>24.84</v>
      </c>
    </row>
    <row r="532" spans="1:16" hidden="1" x14ac:dyDescent="0.3">
      <c r="A532" t="s">
        <v>2024</v>
      </c>
      <c r="B532" t="s">
        <v>2025</v>
      </c>
      <c r="C532" s="1" t="str">
        <f t="shared" si="88"/>
        <v>21:0771</v>
      </c>
      <c r="D532" s="1" t="str">
        <f t="shared" si="90"/>
        <v>21:0127</v>
      </c>
      <c r="E532" t="s">
        <v>2026</v>
      </c>
      <c r="F532" t="s">
        <v>2027</v>
      </c>
      <c r="H532">
        <v>64.687028799999993</v>
      </c>
      <c r="I532">
        <v>-134.52710569999999</v>
      </c>
      <c r="J532" s="1" t="str">
        <f t="shared" si="91"/>
        <v>NGR bulk stream sediment</v>
      </c>
      <c r="K532" s="1" t="str">
        <f t="shared" si="92"/>
        <v>&lt;177 micron (NGR)</v>
      </c>
      <c r="L532">
        <v>89</v>
      </c>
      <c r="M532" t="s">
        <v>35</v>
      </c>
      <c r="N532">
        <v>24</v>
      </c>
      <c r="O532">
        <v>1</v>
      </c>
      <c r="P532">
        <v>2.2999999999999998</v>
      </c>
    </row>
    <row r="533" spans="1:16" hidden="1" x14ac:dyDescent="0.3">
      <c r="A533" t="s">
        <v>2028</v>
      </c>
      <c r="B533" t="s">
        <v>2029</v>
      </c>
      <c r="C533" s="1" t="str">
        <f t="shared" si="88"/>
        <v>21:0771</v>
      </c>
      <c r="D533" s="1" t="str">
        <f t="shared" si="90"/>
        <v>21:0127</v>
      </c>
      <c r="E533" t="s">
        <v>2030</v>
      </c>
      <c r="F533" t="s">
        <v>2031</v>
      </c>
      <c r="H533">
        <v>64.621326199999999</v>
      </c>
      <c r="I533">
        <v>-134.60653350000001</v>
      </c>
      <c r="J533" s="1" t="str">
        <f t="shared" si="91"/>
        <v>NGR bulk stream sediment</v>
      </c>
      <c r="K533" s="1" t="str">
        <f t="shared" si="92"/>
        <v>&lt;177 micron (NGR)</v>
      </c>
      <c r="L533">
        <v>89</v>
      </c>
      <c r="M533" t="s">
        <v>40</v>
      </c>
      <c r="N533">
        <v>25</v>
      </c>
      <c r="O533">
        <v>1</v>
      </c>
      <c r="P533">
        <v>24.92</v>
      </c>
    </row>
    <row r="534" spans="1:16" hidden="1" x14ac:dyDescent="0.3">
      <c r="A534" t="s">
        <v>2032</v>
      </c>
      <c r="B534" t="s">
        <v>2033</v>
      </c>
      <c r="C534" s="1" t="str">
        <f t="shared" si="88"/>
        <v>21:0771</v>
      </c>
      <c r="D534" s="1" t="str">
        <f t="shared" si="90"/>
        <v>21:0127</v>
      </c>
      <c r="E534" t="s">
        <v>2034</v>
      </c>
      <c r="F534" t="s">
        <v>2035</v>
      </c>
      <c r="H534">
        <v>64.613843200000005</v>
      </c>
      <c r="I534">
        <v>-134.6348208</v>
      </c>
      <c r="J534" s="1" t="str">
        <f t="shared" si="91"/>
        <v>NGR bulk stream sediment</v>
      </c>
      <c r="K534" s="1" t="str">
        <f t="shared" si="92"/>
        <v>&lt;177 micron (NGR)</v>
      </c>
      <c r="L534">
        <v>89</v>
      </c>
      <c r="M534" t="s">
        <v>45</v>
      </c>
      <c r="N534">
        <v>26</v>
      </c>
      <c r="O534">
        <v>1</v>
      </c>
      <c r="P534">
        <v>18.23</v>
      </c>
    </row>
    <row r="535" spans="1:16" hidden="1" x14ac:dyDescent="0.3">
      <c r="A535" t="s">
        <v>2036</v>
      </c>
      <c r="B535" t="s">
        <v>2037</v>
      </c>
      <c r="C535" s="1" t="str">
        <f t="shared" si="88"/>
        <v>21:0771</v>
      </c>
      <c r="D535" s="1" t="str">
        <f t="shared" si="90"/>
        <v>21:0127</v>
      </c>
      <c r="E535" t="s">
        <v>2038</v>
      </c>
      <c r="F535" t="s">
        <v>2039</v>
      </c>
      <c r="H535">
        <v>64.623240899999999</v>
      </c>
      <c r="I535">
        <v>-134.67047529999999</v>
      </c>
      <c r="J535" s="1" t="str">
        <f t="shared" si="91"/>
        <v>NGR bulk stream sediment</v>
      </c>
      <c r="K535" s="1" t="str">
        <f t="shared" si="92"/>
        <v>&lt;177 micron (NGR)</v>
      </c>
      <c r="L535">
        <v>89</v>
      </c>
      <c r="M535" t="s">
        <v>59</v>
      </c>
      <c r="N535">
        <v>27</v>
      </c>
      <c r="O535">
        <v>1</v>
      </c>
      <c r="P535">
        <v>23.45</v>
      </c>
    </row>
    <row r="536" spans="1:16" hidden="1" x14ac:dyDescent="0.3">
      <c r="A536" t="s">
        <v>2040</v>
      </c>
      <c r="B536" t="s">
        <v>2041</v>
      </c>
      <c r="C536" s="1" t="str">
        <f t="shared" si="88"/>
        <v>21:0771</v>
      </c>
      <c r="D536" s="1" t="str">
        <f t="shared" si="90"/>
        <v>21:0127</v>
      </c>
      <c r="E536" t="s">
        <v>2042</v>
      </c>
      <c r="F536" t="s">
        <v>2043</v>
      </c>
      <c r="H536">
        <v>64.629309300000003</v>
      </c>
      <c r="I536">
        <v>-134.67985640000001</v>
      </c>
      <c r="J536" s="1" t="str">
        <f t="shared" si="91"/>
        <v>NGR bulk stream sediment</v>
      </c>
      <c r="K536" s="1" t="str">
        <f t="shared" si="92"/>
        <v>&lt;177 micron (NGR)</v>
      </c>
      <c r="L536">
        <v>89</v>
      </c>
      <c r="M536" t="s">
        <v>64</v>
      </c>
      <c r="N536">
        <v>28</v>
      </c>
      <c r="O536">
        <v>1</v>
      </c>
      <c r="P536">
        <v>25.78</v>
      </c>
    </row>
    <row r="537" spans="1:16" hidden="1" x14ac:dyDescent="0.3">
      <c r="A537" t="s">
        <v>2044</v>
      </c>
      <c r="B537" t="s">
        <v>2045</v>
      </c>
      <c r="C537" s="1" t="str">
        <f t="shared" si="88"/>
        <v>21:0771</v>
      </c>
      <c r="D537" s="1" t="str">
        <f t="shared" si="90"/>
        <v>21:0127</v>
      </c>
      <c r="E537" t="s">
        <v>2046</v>
      </c>
      <c r="F537" t="s">
        <v>2047</v>
      </c>
      <c r="H537">
        <v>64.638999100000007</v>
      </c>
      <c r="I537">
        <v>-134.54256459999999</v>
      </c>
      <c r="J537" s="1" t="str">
        <f t="shared" si="91"/>
        <v>NGR bulk stream sediment</v>
      </c>
      <c r="K537" s="1" t="str">
        <f t="shared" si="92"/>
        <v>&lt;177 micron (NGR)</v>
      </c>
      <c r="L537">
        <v>89</v>
      </c>
      <c r="M537" t="s">
        <v>69</v>
      </c>
      <c r="N537">
        <v>29</v>
      </c>
      <c r="O537">
        <v>1</v>
      </c>
      <c r="P537">
        <v>20.260000000000002</v>
      </c>
    </row>
    <row r="538" spans="1:16" hidden="1" x14ac:dyDescent="0.3">
      <c r="A538" t="s">
        <v>2048</v>
      </c>
      <c r="B538" t="s">
        <v>2049</v>
      </c>
      <c r="C538" s="1" t="str">
        <f t="shared" si="88"/>
        <v>21:0771</v>
      </c>
      <c r="D538" s="1" t="str">
        <f t="shared" si="90"/>
        <v>21:0127</v>
      </c>
      <c r="E538" t="s">
        <v>2050</v>
      </c>
      <c r="F538" t="s">
        <v>2051</v>
      </c>
      <c r="H538">
        <v>64.6247975</v>
      </c>
      <c r="I538">
        <v>-134.03252549999999</v>
      </c>
      <c r="J538" s="1" t="str">
        <f t="shared" si="91"/>
        <v>NGR bulk stream sediment</v>
      </c>
      <c r="K538" s="1" t="str">
        <f t="shared" si="92"/>
        <v>&lt;177 micron (NGR)</v>
      </c>
      <c r="L538">
        <v>89</v>
      </c>
      <c r="M538" t="s">
        <v>295</v>
      </c>
      <c r="N538">
        <v>30</v>
      </c>
      <c r="O538">
        <v>6</v>
      </c>
      <c r="P538">
        <v>21.27</v>
      </c>
    </row>
    <row r="539" spans="1:16" hidden="1" x14ac:dyDescent="0.3">
      <c r="A539" t="s">
        <v>2052</v>
      </c>
      <c r="B539" t="s">
        <v>2053</v>
      </c>
      <c r="C539" s="1" t="str">
        <f t="shared" si="88"/>
        <v>21:0771</v>
      </c>
      <c r="D539" s="1" t="str">
        <f t="shared" si="90"/>
        <v>21:0127</v>
      </c>
      <c r="E539" t="s">
        <v>2054</v>
      </c>
      <c r="F539" t="s">
        <v>2055</v>
      </c>
      <c r="H539">
        <v>64.616962099999995</v>
      </c>
      <c r="I539">
        <v>-134.02686560000001</v>
      </c>
      <c r="J539" s="1" t="str">
        <f t="shared" si="91"/>
        <v>NGR bulk stream sediment</v>
      </c>
      <c r="K539" s="1" t="str">
        <f t="shared" si="92"/>
        <v>&lt;177 micron (NGR)</v>
      </c>
      <c r="L539">
        <v>89</v>
      </c>
      <c r="M539" t="s">
        <v>300</v>
      </c>
      <c r="N539">
        <v>31</v>
      </c>
      <c r="O539">
        <v>4</v>
      </c>
      <c r="P539">
        <v>22.38</v>
      </c>
    </row>
    <row r="540" spans="1:16" hidden="1" x14ac:dyDescent="0.3">
      <c r="A540" t="s">
        <v>2056</v>
      </c>
      <c r="B540" t="s">
        <v>2057</v>
      </c>
      <c r="C540" s="1" t="str">
        <f t="shared" si="88"/>
        <v>21:0771</v>
      </c>
      <c r="D540" s="1" t="str">
        <f t="shared" si="90"/>
        <v>21:0127</v>
      </c>
      <c r="E540" t="s">
        <v>2058</v>
      </c>
      <c r="F540" t="s">
        <v>2059</v>
      </c>
      <c r="H540">
        <v>64.604836399999996</v>
      </c>
      <c r="I540">
        <v>-134.07981810000001</v>
      </c>
      <c r="J540" s="1" t="str">
        <f t="shared" si="91"/>
        <v>NGR bulk stream sediment</v>
      </c>
      <c r="K540" s="1" t="str">
        <f t="shared" si="92"/>
        <v>&lt;177 micron (NGR)</v>
      </c>
      <c r="L540">
        <v>89</v>
      </c>
      <c r="M540" t="s">
        <v>305</v>
      </c>
      <c r="N540">
        <v>32</v>
      </c>
      <c r="O540">
        <v>3</v>
      </c>
      <c r="P540">
        <v>19.850000000000001</v>
      </c>
    </row>
    <row r="541" spans="1:16" hidden="1" x14ac:dyDescent="0.3">
      <c r="A541" t="s">
        <v>2060</v>
      </c>
      <c r="B541" t="s">
        <v>2061</v>
      </c>
      <c r="C541" s="1" t="str">
        <f t="shared" ref="C541:C572" si="93">HYPERLINK("http://geochem.nrcan.gc.ca/cdogs/content/bdl/bdl210771_e.htm", "21:0771")</f>
        <v>21:0771</v>
      </c>
      <c r="D541" s="1" t="str">
        <f t="shared" si="90"/>
        <v>21:0127</v>
      </c>
      <c r="E541" t="s">
        <v>2062</v>
      </c>
      <c r="F541" t="s">
        <v>2063</v>
      </c>
      <c r="H541">
        <v>64.605785499999996</v>
      </c>
      <c r="I541">
        <v>-134.1043224</v>
      </c>
      <c r="J541" s="1" t="str">
        <f t="shared" si="91"/>
        <v>NGR bulk stream sediment</v>
      </c>
      <c r="K541" s="1" t="str">
        <f t="shared" si="92"/>
        <v>&lt;177 micron (NGR)</v>
      </c>
      <c r="L541">
        <v>89</v>
      </c>
      <c r="M541" t="s">
        <v>310</v>
      </c>
      <c r="N541">
        <v>33</v>
      </c>
      <c r="O541">
        <v>1</v>
      </c>
      <c r="P541">
        <v>24.55</v>
      </c>
    </row>
    <row r="542" spans="1:16" hidden="1" x14ac:dyDescent="0.3">
      <c r="A542" t="s">
        <v>2064</v>
      </c>
      <c r="B542" t="s">
        <v>2065</v>
      </c>
      <c r="C542" s="1" t="str">
        <f t="shared" si="93"/>
        <v>21:0771</v>
      </c>
      <c r="D542" s="1" t="str">
        <f t="shared" si="90"/>
        <v>21:0127</v>
      </c>
      <c r="E542" t="s">
        <v>2066</v>
      </c>
      <c r="F542" t="s">
        <v>2067</v>
      </c>
      <c r="H542">
        <v>64.610121300000003</v>
      </c>
      <c r="I542">
        <v>-134.10455619999999</v>
      </c>
      <c r="J542" s="1" t="str">
        <f t="shared" si="91"/>
        <v>NGR bulk stream sediment</v>
      </c>
      <c r="K542" s="1" t="str">
        <f t="shared" si="92"/>
        <v>&lt;177 micron (NGR)</v>
      </c>
      <c r="L542">
        <v>89</v>
      </c>
      <c r="M542" t="s">
        <v>315</v>
      </c>
      <c r="N542">
        <v>34</v>
      </c>
      <c r="O542">
        <v>5</v>
      </c>
      <c r="P542">
        <v>7.84</v>
      </c>
    </row>
    <row r="543" spans="1:16" hidden="1" x14ac:dyDescent="0.3">
      <c r="A543" t="s">
        <v>2068</v>
      </c>
      <c r="B543" t="s">
        <v>2069</v>
      </c>
      <c r="C543" s="1" t="str">
        <f t="shared" si="93"/>
        <v>21:0771</v>
      </c>
      <c r="D543" s="1" t="str">
        <f t="shared" si="90"/>
        <v>21:0127</v>
      </c>
      <c r="E543" t="s">
        <v>2070</v>
      </c>
      <c r="F543" t="s">
        <v>2071</v>
      </c>
      <c r="H543">
        <v>64.575044000000005</v>
      </c>
      <c r="I543">
        <v>-134.20348960000001</v>
      </c>
      <c r="J543" s="1" t="str">
        <f t="shared" si="91"/>
        <v>NGR bulk stream sediment</v>
      </c>
      <c r="K543" s="1" t="str">
        <f t="shared" si="92"/>
        <v>&lt;177 micron (NGR)</v>
      </c>
      <c r="L543">
        <v>89</v>
      </c>
      <c r="M543" t="s">
        <v>50</v>
      </c>
      <c r="N543">
        <v>35</v>
      </c>
      <c r="O543">
        <v>1</v>
      </c>
      <c r="P543">
        <v>20.29</v>
      </c>
    </row>
    <row r="544" spans="1:16" hidden="1" x14ac:dyDescent="0.3">
      <c r="A544" t="s">
        <v>2072</v>
      </c>
      <c r="B544" t="s">
        <v>2073</v>
      </c>
      <c r="C544" s="1" t="str">
        <f t="shared" si="93"/>
        <v>21:0771</v>
      </c>
      <c r="D544" s="1" t="str">
        <f t="shared" si="90"/>
        <v>21:0127</v>
      </c>
      <c r="E544" t="s">
        <v>2070</v>
      </c>
      <c r="F544" t="s">
        <v>2074</v>
      </c>
      <c r="H544">
        <v>64.575044000000005</v>
      </c>
      <c r="I544">
        <v>-134.20348960000001</v>
      </c>
      <c r="J544" s="1" t="str">
        <f t="shared" si="91"/>
        <v>NGR bulk stream sediment</v>
      </c>
      <c r="K544" s="1" t="str">
        <f t="shared" si="92"/>
        <v>&lt;177 micron (NGR)</v>
      </c>
      <c r="L544">
        <v>89</v>
      </c>
      <c r="M544" t="s">
        <v>54</v>
      </c>
      <c r="N544">
        <v>36</v>
      </c>
      <c r="O544">
        <v>1</v>
      </c>
      <c r="P544">
        <v>6.34</v>
      </c>
    </row>
    <row r="545" spans="1:16" hidden="1" x14ac:dyDescent="0.3">
      <c r="A545" t="s">
        <v>2075</v>
      </c>
      <c r="B545" t="s">
        <v>2076</v>
      </c>
      <c r="C545" s="1" t="str">
        <f t="shared" si="93"/>
        <v>21:0771</v>
      </c>
      <c r="D545" s="1" t="str">
        <f t="shared" si="90"/>
        <v>21:0127</v>
      </c>
      <c r="E545" t="s">
        <v>2077</v>
      </c>
      <c r="F545" t="s">
        <v>2078</v>
      </c>
      <c r="H545">
        <v>64.564251900000002</v>
      </c>
      <c r="I545">
        <v>-134.23460470000001</v>
      </c>
      <c r="J545" s="1" t="str">
        <f t="shared" si="91"/>
        <v>NGR bulk stream sediment</v>
      </c>
      <c r="K545" s="1" t="str">
        <f t="shared" si="92"/>
        <v>&lt;177 micron (NGR)</v>
      </c>
      <c r="L545">
        <v>89</v>
      </c>
      <c r="M545" t="s">
        <v>320</v>
      </c>
      <c r="N545">
        <v>37</v>
      </c>
      <c r="O545">
        <v>12</v>
      </c>
      <c r="P545">
        <v>19.420000000000002</v>
      </c>
    </row>
    <row r="546" spans="1:16" hidden="1" x14ac:dyDescent="0.3">
      <c r="A546" t="s">
        <v>2079</v>
      </c>
      <c r="B546" t="s">
        <v>2080</v>
      </c>
      <c r="C546" s="1" t="str">
        <f t="shared" si="93"/>
        <v>21:0771</v>
      </c>
      <c r="D546" s="1" t="str">
        <f t="shared" si="90"/>
        <v>21:0127</v>
      </c>
      <c r="E546" t="s">
        <v>2081</v>
      </c>
      <c r="F546" t="s">
        <v>2082</v>
      </c>
      <c r="H546">
        <v>64.568651000000003</v>
      </c>
      <c r="I546">
        <v>-134.26864710000001</v>
      </c>
      <c r="J546" s="1" t="str">
        <f t="shared" si="91"/>
        <v>NGR bulk stream sediment</v>
      </c>
      <c r="K546" s="1" t="str">
        <f t="shared" si="92"/>
        <v>&lt;177 micron (NGR)</v>
      </c>
      <c r="L546">
        <v>89</v>
      </c>
      <c r="M546" t="s">
        <v>325</v>
      </c>
      <c r="N546">
        <v>38</v>
      </c>
      <c r="O546">
        <v>4</v>
      </c>
      <c r="P546">
        <v>13.24</v>
      </c>
    </row>
    <row r="547" spans="1:16" hidden="1" x14ac:dyDescent="0.3">
      <c r="A547" t="s">
        <v>2083</v>
      </c>
      <c r="B547" t="s">
        <v>2084</v>
      </c>
      <c r="C547" s="1" t="str">
        <f t="shared" si="93"/>
        <v>21:0771</v>
      </c>
      <c r="D547" s="1" t="str">
        <f t="shared" si="90"/>
        <v>21:0127</v>
      </c>
      <c r="E547" t="s">
        <v>2085</v>
      </c>
      <c r="F547" t="s">
        <v>2086</v>
      </c>
      <c r="H547">
        <v>64.638562399999998</v>
      </c>
      <c r="I547">
        <v>-134.2923821</v>
      </c>
      <c r="J547" s="1" t="str">
        <f t="shared" si="91"/>
        <v>NGR bulk stream sediment</v>
      </c>
      <c r="K547" s="1" t="str">
        <f t="shared" si="92"/>
        <v>&lt;177 micron (NGR)</v>
      </c>
      <c r="L547">
        <v>90</v>
      </c>
      <c r="M547" t="s">
        <v>20</v>
      </c>
      <c r="N547">
        <v>39</v>
      </c>
      <c r="O547">
        <v>4</v>
      </c>
      <c r="P547">
        <v>23.1</v>
      </c>
    </row>
    <row r="548" spans="1:16" hidden="1" x14ac:dyDescent="0.3">
      <c r="A548" t="s">
        <v>2087</v>
      </c>
      <c r="B548" t="s">
        <v>2088</v>
      </c>
      <c r="C548" s="1" t="str">
        <f t="shared" si="93"/>
        <v>21:0771</v>
      </c>
      <c r="D548" s="1" t="str">
        <f t="shared" si="90"/>
        <v>21:0127</v>
      </c>
      <c r="E548" t="s">
        <v>2089</v>
      </c>
      <c r="F548" t="s">
        <v>2090</v>
      </c>
      <c r="H548">
        <v>64.605280899999997</v>
      </c>
      <c r="I548">
        <v>-134.52361070000001</v>
      </c>
      <c r="J548" s="1" t="str">
        <f t="shared" si="91"/>
        <v>NGR bulk stream sediment</v>
      </c>
      <c r="K548" s="1" t="str">
        <f t="shared" si="92"/>
        <v>&lt;177 micron (NGR)</v>
      </c>
      <c r="L548">
        <v>90</v>
      </c>
      <c r="M548" t="s">
        <v>25</v>
      </c>
      <c r="N548">
        <v>40</v>
      </c>
      <c r="O548">
        <v>1</v>
      </c>
      <c r="P548">
        <v>1.61</v>
      </c>
    </row>
    <row r="549" spans="1:16" hidden="1" x14ac:dyDescent="0.3">
      <c r="A549" t="s">
        <v>2091</v>
      </c>
      <c r="B549" t="s">
        <v>2092</v>
      </c>
      <c r="C549" s="1" t="str">
        <f t="shared" si="93"/>
        <v>21:0771</v>
      </c>
      <c r="D549" s="1" t="str">
        <f t="shared" si="90"/>
        <v>21:0127</v>
      </c>
      <c r="E549" t="s">
        <v>2093</v>
      </c>
      <c r="F549" t="s">
        <v>2094</v>
      </c>
      <c r="H549">
        <v>64.702498199999994</v>
      </c>
      <c r="I549">
        <v>-134.74745179999999</v>
      </c>
      <c r="J549" s="1" t="str">
        <f t="shared" si="91"/>
        <v>NGR bulk stream sediment</v>
      </c>
      <c r="K549" s="1" t="str">
        <f t="shared" si="92"/>
        <v>&lt;177 micron (NGR)</v>
      </c>
      <c r="L549">
        <v>92</v>
      </c>
      <c r="M549" t="s">
        <v>20</v>
      </c>
      <c r="N549">
        <v>41</v>
      </c>
      <c r="O549">
        <v>1</v>
      </c>
      <c r="P549">
        <v>19.93</v>
      </c>
    </row>
    <row r="550" spans="1:16" hidden="1" x14ac:dyDescent="0.3">
      <c r="A550" t="s">
        <v>2095</v>
      </c>
      <c r="B550" t="s">
        <v>2096</v>
      </c>
      <c r="C550" s="1" t="str">
        <f t="shared" si="93"/>
        <v>21:0771</v>
      </c>
      <c r="D550" s="1" t="str">
        <f t="shared" ref="D550:D581" si="94">HYPERLINK("http://geochem.nrcan.gc.ca/cdogs/content/svy/svy210127_e.htm", "21:0127")</f>
        <v>21:0127</v>
      </c>
      <c r="E550" t="s">
        <v>2097</v>
      </c>
      <c r="F550" t="s">
        <v>2098</v>
      </c>
      <c r="H550">
        <v>64.405109400000001</v>
      </c>
      <c r="I550">
        <v>-134.146151</v>
      </c>
      <c r="J550" s="1" t="str">
        <f t="shared" ref="J550:J581" si="95">HYPERLINK("http://geochem.nrcan.gc.ca/cdogs/content/kwd/kwd020030_e.htm", "NGR bulk stream sediment")</f>
        <v>NGR bulk stream sediment</v>
      </c>
      <c r="K550" s="1" t="str">
        <f t="shared" ref="K550:K581" si="96">HYPERLINK("http://geochem.nrcan.gc.ca/cdogs/content/kwd/kwd080006_e.htm", "&lt;177 micron (NGR)")</f>
        <v>&lt;177 micron (NGR)</v>
      </c>
      <c r="L550">
        <v>92</v>
      </c>
      <c r="M550" t="s">
        <v>25</v>
      </c>
      <c r="N550">
        <v>42</v>
      </c>
      <c r="O550">
        <v>8</v>
      </c>
      <c r="P550">
        <v>20.14</v>
      </c>
    </row>
    <row r="551" spans="1:16" hidden="1" x14ac:dyDescent="0.3">
      <c r="A551" t="s">
        <v>2099</v>
      </c>
      <c r="B551" t="s">
        <v>2100</v>
      </c>
      <c r="C551" s="1" t="str">
        <f t="shared" si="93"/>
        <v>21:0771</v>
      </c>
      <c r="D551" s="1" t="str">
        <f t="shared" si="94"/>
        <v>21:0127</v>
      </c>
      <c r="E551" t="s">
        <v>2101</v>
      </c>
      <c r="F551" t="s">
        <v>2102</v>
      </c>
      <c r="H551">
        <v>64.322529000000003</v>
      </c>
      <c r="I551">
        <v>-134.21498009999999</v>
      </c>
      <c r="J551" s="1" t="str">
        <f t="shared" si="95"/>
        <v>NGR bulk stream sediment</v>
      </c>
      <c r="K551" s="1" t="str">
        <f t="shared" si="96"/>
        <v>&lt;177 micron (NGR)</v>
      </c>
      <c r="L551">
        <v>93</v>
      </c>
      <c r="M551" t="s">
        <v>20</v>
      </c>
      <c r="N551">
        <v>43</v>
      </c>
      <c r="O551">
        <v>1</v>
      </c>
      <c r="P551">
        <v>22.64</v>
      </c>
    </row>
    <row r="552" spans="1:16" hidden="1" x14ac:dyDescent="0.3">
      <c r="A552" t="s">
        <v>2103</v>
      </c>
      <c r="B552" t="s">
        <v>2104</v>
      </c>
      <c r="C552" s="1" t="str">
        <f t="shared" si="93"/>
        <v>21:0771</v>
      </c>
      <c r="D552" s="1" t="str">
        <f t="shared" si="94"/>
        <v>21:0127</v>
      </c>
      <c r="E552" t="s">
        <v>2105</v>
      </c>
      <c r="F552" t="s">
        <v>2106</v>
      </c>
      <c r="H552">
        <v>64.266729600000005</v>
      </c>
      <c r="I552">
        <v>-134.9822825</v>
      </c>
      <c r="J552" s="1" t="str">
        <f t="shared" si="95"/>
        <v>NGR bulk stream sediment</v>
      </c>
      <c r="K552" s="1" t="str">
        <f t="shared" si="96"/>
        <v>&lt;177 micron (NGR)</v>
      </c>
      <c r="L552">
        <v>94</v>
      </c>
      <c r="M552" t="s">
        <v>20</v>
      </c>
      <c r="N552">
        <v>44</v>
      </c>
      <c r="O552">
        <v>5</v>
      </c>
      <c r="P552">
        <v>20.76</v>
      </c>
    </row>
    <row r="553" spans="1:16" hidden="1" x14ac:dyDescent="0.3">
      <c r="A553" t="s">
        <v>2107</v>
      </c>
      <c r="B553" t="s">
        <v>2108</v>
      </c>
      <c r="C553" s="1" t="str">
        <f t="shared" si="93"/>
        <v>21:0771</v>
      </c>
      <c r="D553" s="1" t="str">
        <f t="shared" si="94"/>
        <v>21:0127</v>
      </c>
      <c r="E553" t="s">
        <v>2109</v>
      </c>
      <c r="F553" t="s">
        <v>2110</v>
      </c>
      <c r="H553">
        <v>64.282417800000005</v>
      </c>
      <c r="I553">
        <v>-134.85597680000001</v>
      </c>
      <c r="J553" s="1" t="str">
        <f t="shared" si="95"/>
        <v>NGR bulk stream sediment</v>
      </c>
      <c r="K553" s="1" t="str">
        <f t="shared" si="96"/>
        <v>&lt;177 micron (NGR)</v>
      </c>
      <c r="L553">
        <v>94</v>
      </c>
      <c r="M553" t="s">
        <v>25</v>
      </c>
      <c r="N553">
        <v>45</v>
      </c>
      <c r="O553">
        <v>6</v>
      </c>
      <c r="P553">
        <v>20.07</v>
      </c>
    </row>
    <row r="554" spans="1:16" hidden="1" x14ac:dyDescent="0.3">
      <c r="A554" t="s">
        <v>2111</v>
      </c>
      <c r="B554" t="s">
        <v>2112</v>
      </c>
      <c r="C554" s="1" t="str">
        <f t="shared" si="93"/>
        <v>21:0771</v>
      </c>
      <c r="D554" s="1" t="str">
        <f t="shared" si="94"/>
        <v>21:0127</v>
      </c>
      <c r="E554" t="s">
        <v>2113</v>
      </c>
      <c r="F554" t="s">
        <v>2114</v>
      </c>
      <c r="H554">
        <v>64.303351199999994</v>
      </c>
      <c r="I554">
        <v>-134.70915819999999</v>
      </c>
      <c r="J554" s="1" t="str">
        <f t="shared" si="95"/>
        <v>NGR bulk stream sediment</v>
      </c>
      <c r="K554" s="1" t="str">
        <f t="shared" si="96"/>
        <v>&lt;177 micron (NGR)</v>
      </c>
      <c r="L554">
        <v>94</v>
      </c>
      <c r="M554" t="s">
        <v>30</v>
      </c>
      <c r="N554">
        <v>46</v>
      </c>
      <c r="O554">
        <v>6</v>
      </c>
      <c r="P554">
        <v>20.55</v>
      </c>
    </row>
    <row r="555" spans="1:16" hidden="1" x14ac:dyDescent="0.3">
      <c r="A555" t="s">
        <v>2115</v>
      </c>
      <c r="B555" t="s">
        <v>2116</v>
      </c>
      <c r="C555" s="1" t="str">
        <f t="shared" si="93"/>
        <v>21:0771</v>
      </c>
      <c r="D555" s="1" t="str">
        <f t="shared" si="94"/>
        <v>21:0127</v>
      </c>
      <c r="E555" t="s">
        <v>2117</v>
      </c>
      <c r="F555" t="s">
        <v>2118</v>
      </c>
      <c r="H555">
        <v>64.363937100000001</v>
      </c>
      <c r="I555">
        <v>-134.4201875</v>
      </c>
      <c r="J555" s="1" t="str">
        <f t="shared" si="95"/>
        <v>NGR bulk stream sediment</v>
      </c>
      <c r="K555" s="1" t="str">
        <f t="shared" si="96"/>
        <v>&lt;177 micron (NGR)</v>
      </c>
      <c r="L555">
        <v>94</v>
      </c>
      <c r="M555" t="s">
        <v>35</v>
      </c>
      <c r="N555">
        <v>47</v>
      </c>
      <c r="O555">
        <v>26</v>
      </c>
      <c r="P555">
        <v>0.55000000000000004</v>
      </c>
    </row>
    <row r="556" spans="1:16" hidden="1" x14ac:dyDescent="0.3">
      <c r="A556" t="s">
        <v>2119</v>
      </c>
      <c r="B556" t="s">
        <v>2120</v>
      </c>
      <c r="C556" s="1" t="str">
        <f t="shared" si="93"/>
        <v>21:0771</v>
      </c>
      <c r="D556" s="1" t="str">
        <f t="shared" si="94"/>
        <v>21:0127</v>
      </c>
      <c r="E556" t="s">
        <v>2121</v>
      </c>
      <c r="F556" t="s">
        <v>2122</v>
      </c>
      <c r="H556">
        <v>64.3995295</v>
      </c>
      <c r="I556">
        <v>-134.53469999999999</v>
      </c>
      <c r="J556" s="1" t="str">
        <f t="shared" si="95"/>
        <v>NGR bulk stream sediment</v>
      </c>
      <c r="K556" s="1" t="str">
        <f t="shared" si="96"/>
        <v>&lt;177 micron (NGR)</v>
      </c>
      <c r="L556">
        <v>95</v>
      </c>
      <c r="M556" t="s">
        <v>20</v>
      </c>
      <c r="N556">
        <v>48</v>
      </c>
      <c r="O556">
        <v>3</v>
      </c>
      <c r="P556">
        <v>5.51</v>
      </c>
    </row>
    <row r="557" spans="1:16" hidden="1" x14ac:dyDescent="0.3">
      <c r="A557" t="s">
        <v>2123</v>
      </c>
      <c r="B557" t="s">
        <v>2124</v>
      </c>
      <c r="C557" s="1" t="str">
        <f t="shared" si="93"/>
        <v>21:0771</v>
      </c>
      <c r="D557" s="1" t="str">
        <f t="shared" si="94"/>
        <v>21:0127</v>
      </c>
      <c r="E557" t="s">
        <v>2125</v>
      </c>
      <c r="F557" t="s">
        <v>2126</v>
      </c>
      <c r="H557">
        <v>64.412842400000002</v>
      </c>
      <c r="I557">
        <v>-135.8667844</v>
      </c>
      <c r="J557" s="1" t="str">
        <f t="shared" si="95"/>
        <v>NGR bulk stream sediment</v>
      </c>
      <c r="K557" s="1" t="str">
        <f t="shared" si="96"/>
        <v>&lt;177 micron (NGR)</v>
      </c>
      <c r="L557">
        <v>98</v>
      </c>
      <c r="M557" t="s">
        <v>20</v>
      </c>
      <c r="N557">
        <v>49</v>
      </c>
      <c r="O557">
        <v>4</v>
      </c>
      <c r="P557">
        <v>13.99</v>
      </c>
    </row>
    <row r="558" spans="1:16" hidden="1" x14ac:dyDescent="0.3">
      <c r="A558" t="s">
        <v>2127</v>
      </c>
      <c r="B558" t="s">
        <v>2128</v>
      </c>
      <c r="C558" s="1" t="str">
        <f t="shared" si="93"/>
        <v>21:0771</v>
      </c>
      <c r="D558" s="1" t="str">
        <f t="shared" si="94"/>
        <v>21:0127</v>
      </c>
      <c r="E558" t="s">
        <v>2129</v>
      </c>
      <c r="F558" t="s">
        <v>2130</v>
      </c>
      <c r="H558">
        <v>64.402571499999993</v>
      </c>
      <c r="I558">
        <v>-135.9178469</v>
      </c>
      <c r="J558" s="1" t="str">
        <f t="shared" si="95"/>
        <v>NGR bulk stream sediment</v>
      </c>
      <c r="K558" s="1" t="str">
        <f t="shared" si="96"/>
        <v>&lt;177 micron (NGR)</v>
      </c>
      <c r="L558">
        <v>99</v>
      </c>
      <c r="M558" t="s">
        <v>20</v>
      </c>
      <c r="N558">
        <v>50</v>
      </c>
      <c r="O558">
        <v>1</v>
      </c>
      <c r="P558">
        <v>18.3</v>
      </c>
    </row>
    <row r="559" spans="1:16" hidden="1" x14ac:dyDescent="0.3">
      <c r="A559" t="s">
        <v>2131</v>
      </c>
      <c r="B559" t="s">
        <v>2132</v>
      </c>
      <c r="C559" s="1" t="str">
        <f t="shared" si="93"/>
        <v>21:0771</v>
      </c>
      <c r="D559" s="1" t="str">
        <f t="shared" si="94"/>
        <v>21:0127</v>
      </c>
      <c r="E559" t="s">
        <v>2133</v>
      </c>
      <c r="F559" t="s">
        <v>2134</v>
      </c>
      <c r="H559">
        <v>64.483198700000003</v>
      </c>
      <c r="I559">
        <v>-135.75580439999999</v>
      </c>
      <c r="J559" s="1" t="str">
        <f t="shared" si="95"/>
        <v>NGR bulk stream sediment</v>
      </c>
      <c r="K559" s="1" t="str">
        <f t="shared" si="96"/>
        <v>&lt;177 micron (NGR)</v>
      </c>
      <c r="L559">
        <v>99</v>
      </c>
      <c r="M559" t="s">
        <v>25</v>
      </c>
      <c r="N559">
        <v>51</v>
      </c>
      <c r="O559">
        <v>1</v>
      </c>
      <c r="P559">
        <v>3.83</v>
      </c>
    </row>
    <row r="560" spans="1:16" hidden="1" x14ac:dyDescent="0.3">
      <c r="A560" t="s">
        <v>2135</v>
      </c>
      <c r="B560" t="s">
        <v>2136</v>
      </c>
      <c r="C560" s="1" t="str">
        <f t="shared" si="93"/>
        <v>21:0771</v>
      </c>
      <c r="D560" s="1" t="str">
        <f t="shared" si="94"/>
        <v>21:0127</v>
      </c>
      <c r="E560" t="s">
        <v>2137</v>
      </c>
      <c r="F560" t="s">
        <v>2138</v>
      </c>
      <c r="H560">
        <v>64.496863500000003</v>
      </c>
      <c r="I560">
        <v>-135.72035679999999</v>
      </c>
      <c r="J560" s="1" t="str">
        <f t="shared" si="95"/>
        <v>NGR bulk stream sediment</v>
      </c>
      <c r="K560" s="1" t="str">
        <f t="shared" si="96"/>
        <v>&lt;177 micron (NGR)</v>
      </c>
      <c r="L560">
        <v>99</v>
      </c>
      <c r="M560" t="s">
        <v>30</v>
      </c>
      <c r="N560">
        <v>52</v>
      </c>
      <c r="O560">
        <v>1</v>
      </c>
      <c r="P560">
        <v>21.61</v>
      </c>
    </row>
    <row r="561" spans="1:16" hidden="1" x14ac:dyDescent="0.3">
      <c r="A561" t="s">
        <v>2139</v>
      </c>
      <c r="B561" t="s">
        <v>2140</v>
      </c>
      <c r="C561" s="1" t="str">
        <f t="shared" si="93"/>
        <v>21:0771</v>
      </c>
      <c r="D561" s="1" t="str">
        <f t="shared" si="94"/>
        <v>21:0127</v>
      </c>
      <c r="E561" t="s">
        <v>2141</v>
      </c>
      <c r="F561" t="s">
        <v>2142</v>
      </c>
      <c r="H561">
        <v>64.335388399999999</v>
      </c>
      <c r="I561">
        <v>-135.52568679999999</v>
      </c>
      <c r="J561" s="1" t="str">
        <f t="shared" si="95"/>
        <v>NGR bulk stream sediment</v>
      </c>
      <c r="K561" s="1" t="str">
        <f t="shared" si="96"/>
        <v>&lt;177 micron (NGR)</v>
      </c>
      <c r="L561">
        <v>100</v>
      </c>
      <c r="M561" t="s">
        <v>2143</v>
      </c>
      <c r="N561">
        <v>53</v>
      </c>
    </row>
    <row r="562" spans="1:16" hidden="1" x14ac:dyDescent="0.3">
      <c r="A562" t="s">
        <v>2144</v>
      </c>
      <c r="B562" t="s">
        <v>2145</v>
      </c>
      <c r="C562" s="1" t="str">
        <f t="shared" si="93"/>
        <v>21:0771</v>
      </c>
      <c r="D562" s="1" t="str">
        <f t="shared" si="94"/>
        <v>21:0127</v>
      </c>
      <c r="E562" t="s">
        <v>2146</v>
      </c>
      <c r="F562" t="s">
        <v>2147</v>
      </c>
      <c r="H562">
        <v>64.529548899999995</v>
      </c>
      <c r="I562">
        <v>-135.59073760000001</v>
      </c>
      <c r="J562" s="1" t="str">
        <f t="shared" si="95"/>
        <v>NGR bulk stream sediment</v>
      </c>
      <c r="K562" s="1" t="str">
        <f t="shared" si="96"/>
        <v>&lt;177 micron (NGR)</v>
      </c>
      <c r="L562">
        <v>100</v>
      </c>
      <c r="M562" t="s">
        <v>20</v>
      </c>
      <c r="N562">
        <v>54</v>
      </c>
      <c r="O562">
        <v>3</v>
      </c>
      <c r="P562">
        <v>14.81</v>
      </c>
    </row>
    <row r="563" spans="1:16" hidden="1" x14ac:dyDescent="0.3">
      <c r="A563" t="s">
        <v>2148</v>
      </c>
      <c r="B563" t="s">
        <v>2149</v>
      </c>
      <c r="C563" s="1" t="str">
        <f t="shared" si="93"/>
        <v>21:0771</v>
      </c>
      <c r="D563" s="1" t="str">
        <f t="shared" si="94"/>
        <v>21:0127</v>
      </c>
      <c r="E563" t="s">
        <v>2141</v>
      </c>
      <c r="F563" t="s">
        <v>2150</v>
      </c>
      <c r="H563">
        <v>64.335388399999999</v>
      </c>
      <c r="I563">
        <v>-135.52568679999999</v>
      </c>
      <c r="J563" s="1" t="str">
        <f t="shared" si="95"/>
        <v>NGR bulk stream sediment</v>
      </c>
      <c r="K563" s="1" t="str">
        <f t="shared" si="96"/>
        <v>&lt;177 micron (NGR)</v>
      </c>
      <c r="L563">
        <v>100</v>
      </c>
      <c r="M563" t="s">
        <v>2151</v>
      </c>
      <c r="N563">
        <v>55</v>
      </c>
      <c r="O563">
        <v>4</v>
      </c>
      <c r="P563">
        <v>15.31</v>
      </c>
    </row>
    <row r="564" spans="1:16" hidden="1" x14ac:dyDescent="0.3">
      <c r="A564" t="s">
        <v>2152</v>
      </c>
      <c r="B564" t="s">
        <v>2153</v>
      </c>
      <c r="C564" s="1" t="str">
        <f t="shared" si="93"/>
        <v>21:0771</v>
      </c>
      <c r="D564" s="1" t="str">
        <f t="shared" si="94"/>
        <v>21:0127</v>
      </c>
      <c r="E564" t="s">
        <v>2154</v>
      </c>
      <c r="F564" t="s">
        <v>2155</v>
      </c>
      <c r="H564">
        <v>64.341476999999998</v>
      </c>
      <c r="I564">
        <v>-135.55606399999999</v>
      </c>
      <c r="J564" s="1" t="str">
        <f t="shared" si="95"/>
        <v>NGR bulk stream sediment</v>
      </c>
      <c r="K564" s="1" t="str">
        <f t="shared" si="96"/>
        <v>&lt;177 micron (NGR)</v>
      </c>
      <c r="L564">
        <v>100</v>
      </c>
      <c r="M564" t="s">
        <v>50</v>
      </c>
      <c r="N564">
        <v>56</v>
      </c>
      <c r="O564">
        <v>13</v>
      </c>
      <c r="P564">
        <v>15.23</v>
      </c>
    </row>
    <row r="565" spans="1:16" hidden="1" x14ac:dyDescent="0.3">
      <c r="A565" t="s">
        <v>2156</v>
      </c>
      <c r="B565" t="s">
        <v>2157</v>
      </c>
      <c r="C565" s="1" t="str">
        <f t="shared" si="93"/>
        <v>21:0771</v>
      </c>
      <c r="D565" s="1" t="str">
        <f t="shared" si="94"/>
        <v>21:0127</v>
      </c>
      <c r="E565" t="s">
        <v>2154</v>
      </c>
      <c r="F565" t="s">
        <v>2158</v>
      </c>
      <c r="H565">
        <v>64.341476999999998</v>
      </c>
      <c r="I565">
        <v>-135.55606399999999</v>
      </c>
      <c r="J565" s="1" t="str">
        <f t="shared" si="95"/>
        <v>NGR bulk stream sediment</v>
      </c>
      <c r="K565" s="1" t="str">
        <f t="shared" si="96"/>
        <v>&lt;177 micron (NGR)</v>
      </c>
      <c r="L565">
        <v>100</v>
      </c>
      <c r="M565" t="s">
        <v>54</v>
      </c>
      <c r="N565">
        <v>57</v>
      </c>
      <c r="O565">
        <v>1</v>
      </c>
      <c r="P565">
        <v>15.53</v>
      </c>
    </row>
    <row r="566" spans="1:16" hidden="1" x14ac:dyDescent="0.3">
      <c r="A566" t="s">
        <v>2159</v>
      </c>
      <c r="B566" t="s">
        <v>2160</v>
      </c>
      <c r="C566" s="1" t="str">
        <f t="shared" si="93"/>
        <v>21:0771</v>
      </c>
      <c r="D566" s="1" t="str">
        <f t="shared" si="94"/>
        <v>21:0127</v>
      </c>
      <c r="E566" t="s">
        <v>2161</v>
      </c>
      <c r="F566" t="s">
        <v>2162</v>
      </c>
      <c r="H566">
        <v>64.341481200000004</v>
      </c>
      <c r="I566">
        <v>-135.68058619999999</v>
      </c>
      <c r="J566" s="1" t="str">
        <f t="shared" si="95"/>
        <v>NGR bulk stream sediment</v>
      </c>
      <c r="K566" s="1" t="str">
        <f t="shared" si="96"/>
        <v>&lt;177 micron (NGR)</v>
      </c>
      <c r="L566">
        <v>100</v>
      </c>
      <c r="M566" t="s">
        <v>25</v>
      </c>
      <c r="N566">
        <v>58</v>
      </c>
      <c r="O566">
        <v>1</v>
      </c>
      <c r="P566">
        <v>15.67</v>
      </c>
    </row>
    <row r="567" spans="1:16" hidden="1" x14ac:dyDescent="0.3">
      <c r="A567" t="s">
        <v>2163</v>
      </c>
      <c r="B567" t="s">
        <v>2164</v>
      </c>
      <c r="C567" s="1" t="str">
        <f t="shared" si="93"/>
        <v>21:0771</v>
      </c>
      <c r="D567" s="1" t="str">
        <f t="shared" si="94"/>
        <v>21:0127</v>
      </c>
      <c r="E567" t="s">
        <v>2165</v>
      </c>
      <c r="F567" t="s">
        <v>2166</v>
      </c>
      <c r="H567">
        <v>64.346580799999998</v>
      </c>
      <c r="I567">
        <v>-135.7758408</v>
      </c>
      <c r="J567" s="1" t="str">
        <f t="shared" si="95"/>
        <v>NGR bulk stream sediment</v>
      </c>
      <c r="K567" s="1" t="str">
        <f t="shared" si="96"/>
        <v>&lt;177 micron (NGR)</v>
      </c>
      <c r="L567">
        <v>100</v>
      </c>
      <c r="M567" t="s">
        <v>30</v>
      </c>
      <c r="N567">
        <v>59</v>
      </c>
      <c r="O567">
        <v>3</v>
      </c>
      <c r="P567">
        <v>13.81</v>
      </c>
    </row>
    <row r="568" spans="1:16" hidden="1" x14ac:dyDescent="0.3">
      <c r="A568" t="s">
        <v>2167</v>
      </c>
      <c r="B568" t="s">
        <v>2168</v>
      </c>
      <c r="C568" s="1" t="str">
        <f t="shared" si="93"/>
        <v>21:0771</v>
      </c>
      <c r="D568" s="1" t="str">
        <f t="shared" si="94"/>
        <v>21:0127</v>
      </c>
      <c r="E568" t="s">
        <v>2169</v>
      </c>
      <c r="F568" t="s">
        <v>2170</v>
      </c>
      <c r="H568">
        <v>64.361002099999993</v>
      </c>
      <c r="I568">
        <v>-135.90989339999999</v>
      </c>
      <c r="J568" s="1" t="str">
        <f t="shared" si="95"/>
        <v>NGR bulk stream sediment</v>
      </c>
      <c r="K568" s="1" t="str">
        <f t="shared" si="96"/>
        <v>&lt;177 micron (NGR)</v>
      </c>
      <c r="L568">
        <v>101</v>
      </c>
      <c r="M568" t="s">
        <v>20</v>
      </c>
      <c r="N568">
        <v>60</v>
      </c>
      <c r="O568">
        <v>1</v>
      </c>
      <c r="P568">
        <v>14.59</v>
      </c>
    </row>
    <row r="569" spans="1:16" hidden="1" x14ac:dyDescent="0.3">
      <c r="A569" t="s">
        <v>2171</v>
      </c>
      <c r="B569" t="s">
        <v>2172</v>
      </c>
      <c r="C569" s="1" t="str">
        <f t="shared" si="93"/>
        <v>21:0771</v>
      </c>
      <c r="D569" s="1" t="str">
        <f t="shared" si="94"/>
        <v>21:0127</v>
      </c>
      <c r="E569" t="s">
        <v>2173</v>
      </c>
      <c r="F569" t="s">
        <v>2174</v>
      </c>
      <c r="H569">
        <v>64.356447399999993</v>
      </c>
      <c r="I569">
        <v>-135.9107162</v>
      </c>
      <c r="J569" s="1" t="str">
        <f t="shared" si="95"/>
        <v>NGR bulk stream sediment</v>
      </c>
      <c r="K569" s="1" t="str">
        <f t="shared" si="96"/>
        <v>&lt;177 micron (NGR)</v>
      </c>
      <c r="L569">
        <v>101</v>
      </c>
      <c r="M569" t="s">
        <v>25</v>
      </c>
      <c r="N569">
        <v>61</v>
      </c>
      <c r="O569">
        <v>10</v>
      </c>
      <c r="P569">
        <v>15.2</v>
      </c>
    </row>
    <row r="570" spans="1:16" hidden="1" x14ac:dyDescent="0.3">
      <c r="A570" t="s">
        <v>2175</v>
      </c>
      <c r="B570" t="s">
        <v>2176</v>
      </c>
      <c r="C570" s="1" t="str">
        <f t="shared" si="93"/>
        <v>21:0771</v>
      </c>
      <c r="D570" s="1" t="str">
        <f t="shared" si="94"/>
        <v>21:0127</v>
      </c>
      <c r="E570" t="s">
        <v>2177</v>
      </c>
      <c r="F570" t="s">
        <v>2178</v>
      </c>
      <c r="H570">
        <v>64.359142300000002</v>
      </c>
      <c r="I570">
        <v>-135.93872630000001</v>
      </c>
      <c r="J570" s="1" t="str">
        <f t="shared" si="95"/>
        <v>NGR bulk stream sediment</v>
      </c>
      <c r="K570" s="1" t="str">
        <f t="shared" si="96"/>
        <v>&lt;177 micron (NGR)</v>
      </c>
      <c r="L570">
        <v>101</v>
      </c>
      <c r="M570" t="s">
        <v>30</v>
      </c>
      <c r="N570">
        <v>62</v>
      </c>
      <c r="O570">
        <v>1</v>
      </c>
      <c r="P570">
        <v>0.4</v>
      </c>
    </row>
    <row r="571" spans="1:16" hidden="1" x14ac:dyDescent="0.3">
      <c r="A571" t="s">
        <v>2179</v>
      </c>
      <c r="B571" t="s">
        <v>2180</v>
      </c>
      <c r="C571" s="1" t="str">
        <f t="shared" si="93"/>
        <v>21:0771</v>
      </c>
      <c r="D571" s="1" t="str">
        <f t="shared" si="94"/>
        <v>21:0127</v>
      </c>
      <c r="E571" t="s">
        <v>2181</v>
      </c>
      <c r="F571" t="s">
        <v>2182</v>
      </c>
      <c r="H571">
        <v>64.352724499999994</v>
      </c>
      <c r="I571">
        <v>-135.99872669999999</v>
      </c>
      <c r="J571" s="1" t="str">
        <f t="shared" si="95"/>
        <v>NGR bulk stream sediment</v>
      </c>
      <c r="K571" s="1" t="str">
        <f t="shared" si="96"/>
        <v>&lt;177 micron (NGR)</v>
      </c>
      <c r="L571">
        <v>101</v>
      </c>
      <c r="M571" t="s">
        <v>35</v>
      </c>
      <c r="N571">
        <v>63</v>
      </c>
      <c r="O571">
        <v>1</v>
      </c>
      <c r="P571">
        <v>2.72</v>
      </c>
    </row>
    <row r="572" spans="1:16" hidden="1" x14ac:dyDescent="0.3">
      <c r="A572" t="s">
        <v>2183</v>
      </c>
      <c r="B572" t="s">
        <v>2184</v>
      </c>
      <c r="C572" s="1" t="str">
        <f t="shared" si="93"/>
        <v>21:0771</v>
      </c>
      <c r="D572" s="1" t="str">
        <f t="shared" si="94"/>
        <v>21:0127</v>
      </c>
      <c r="E572" t="s">
        <v>2185</v>
      </c>
      <c r="F572" t="s">
        <v>2186</v>
      </c>
      <c r="H572">
        <v>64.317141599999999</v>
      </c>
      <c r="I572">
        <v>-135.9520412</v>
      </c>
      <c r="J572" s="1" t="str">
        <f t="shared" si="95"/>
        <v>NGR bulk stream sediment</v>
      </c>
      <c r="K572" s="1" t="str">
        <f t="shared" si="96"/>
        <v>&lt;177 micron (NGR)</v>
      </c>
      <c r="L572">
        <v>101</v>
      </c>
      <c r="M572" t="s">
        <v>50</v>
      </c>
      <c r="N572">
        <v>64</v>
      </c>
      <c r="O572">
        <v>13</v>
      </c>
      <c r="P572">
        <v>14.8</v>
      </c>
    </row>
    <row r="573" spans="1:16" hidden="1" x14ac:dyDescent="0.3">
      <c r="A573" t="s">
        <v>2187</v>
      </c>
      <c r="B573" t="s">
        <v>2188</v>
      </c>
      <c r="C573" s="1" t="str">
        <f t="shared" ref="C573:C604" si="97">HYPERLINK("http://geochem.nrcan.gc.ca/cdogs/content/bdl/bdl210771_e.htm", "21:0771")</f>
        <v>21:0771</v>
      </c>
      <c r="D573" s="1" t="str">
        <f t="shared" si="94"/>
        <v>21:0127</v>
      </c>
      <c r="E573" t="s">
        <v>2185</v>
      </c>
      <c r="F573" t="s">
        <v>2189</v>
      </c>
      <c r="H573">
        <v>64.317141599999999</v>
      </c>
      <c r="I573">
        <v>-135.9520412</v>
      </c>
      <c r="J573" s="1" t="str">
        <f t="shared" si="95"/>
        <v>NGR bulk stream sediment</v>
      </c>
      <c r="K573" s="1" t="str">
        <f t="shared" si="96"/>
        <v>&lt;177 micron (NGR)</v>
      </c>
      <c r="L573">
        <v>101</v>
      </c>
      <c r="M573" t="s">
        <v>54</v>
      </c>
      <c r="N573">
        <v>65</v>
      </c>
      <c r="O573">
        <v>12</v>
      </c>
      <c r="P573">
        <v>17.36</v>
      </c>
    </row>
    <row r="574" spans="1:16" hidden="1" x14ac:dyDescent="0.3">
      <c r="A574" t="s">
        <v>2190</v>
      </c>
      <c r="B574" t="s">
        <v>2191</v>
      </c>
      <c r="C574" s="1" t="str">
        <f t="shared" si="97"/>
        <v>21:0771</v>
      </c>
      <c r="D574" s="1" t="str">
        <f t="shared" si="94"/>
        <v>21:0127</v>
      </c>
      <c r="E574" t="s">
        <v>2192</v>
      </c>
      <c r="F574" t="s">
        <v>2193</v>
      </c>
      <c r="H574">
        <v>64.320313900000002</v>
      </c>
      <c r="I574">
        <v>-135.93035029999999</v>
      </c>
      <c r="J574" s="1" t="str">
        <f t="shared" si="95"/>
        <v>NGR bulk stream sediment</v>
      </c>
      <c r="K574" s="1" t="str">
        <f t="shared" si="96"/>
        <v>&lt;177 micron (NGR)</v>
      </c>
      <c r="L574">
        <v>101</v>
      </c>
      <c r="M574" t="s">
        <v>40</v>
      </c>
      <c r="N574">
        <v>66</v>
      </c>
      <c r="O574">
        <v>5</v>
      </c>
      <c r="P574">
        <v>16.309999999999999</v>
      </c>
    </row>
    <row r="575" spans="1:16" hidden="1" x14ac:dyDescent="0.3">
      <c r="A575" t="s">
        <v>2194</v>
      </c>
      <c r="B575" t="s">
        <v>2195</v>
      </c>
      <c r="C575" s="1" t="str">
        <f t="shared" si="97"/>
        <v>21:0771</v>
      </c>
      <c r="D575" s="1" t="str">
        <f t="shared" si="94"/>
        <v>21:0127</v>
      </c>
      <c r="E575" t="s">
        <v>2196</v>
      </c>
      <c r="F575" t="s">
        <v>2197</v>
      </c>
      <c r="H575">
        <v>64.257955999999993</v>
      </c>
      <c r="I575">
        <v>-135.9294672</v>
      </c>
      <c r="J575" s="1" t="str">
        <f t="shared" si="95"/>
        <v>NGR bulk stream sediment</v>
      </c>
      <c r="K575" s="1" t="str">
        <f t="shared" si="96"/>
        <v>&lt;177 micron (NGR)</v>
      </c>
      <c r="L575">
        <v>101</v>
      </c>
      <c r="M575" t="s">
        <v>45</v>
      </c>
      <c r="N575">
        <v>67</v>
      </c>
      <c r="O575">
        <v>6</v>
      </c>
      <c r="P575">
        <v>16.52</v>
      </c>
    </row>
    <row r="576" spans="1:16" hidden="1" x14ac:dyDescent="0.3">
      <c r="A576" t="s">
        <v>2198</v>
      </c>
      <c r="B576" t="s">
        <v>2199</v>
      </c>
      <c r="C576" s="1" t="str">
        <f t="shared" si="97"/>
        <v>21:0771</v>
      </c>
      <c r="D576" s="1" t="str">
        <f t="shared" si="94"/>
        <v>21:0127</v>
      </c>
      <c r="E576" t="s">
        <v>2200</v>
      </c>
      <c r="F576" t="s">
        <v>2201</v>
      </c>
      <c r="H576">
        <v>64.3055004</v>
      </c>
      <c r="I576">
        <v>-135.61096499999999</v>
      </c>
      <c r="J576" s="1" t="str">
        <f t="shared" si="95"/>
        <v>NGR bulk stream sediment</v>
      </c>
      <c r="K576" s="1" t="str">
        <f t="shared" si="96"/>
        <v>&lt;177 micron (NGR)</v>
      </c>
      <c r="L576">
        <v>101</v>
      </c>
      <c r="M576" t="s">
        <v>59</v>
      </c>
      <c r="N576">
        <v>68</v>
      </c>
      <c r="O576">
        <v>9</v>
      </c>
      <c r="P576">
        <v>15.68</v>
      </c>
    </row>
    <row r="577" spans="1:16" hidden="1" x14ac:dyDescent="0.3">
      <c r="A577" t="s">
        <v>2202</v>
      </c>
      <c r="B577" t="s">
        <v>2203</v>
      </c>
      <c r="C577" s="1" t="str">
        <f t="shared" si="97"/>
        <v>21:0771</v>
      </c>
      <c r="D577" s="1" t="str">
        <f t="shared" si="94"/>
        <v>21:0127</v>
      </c>
      <c r="E577" t="s">
        <v>2204</v>
      </c>
      <c r="F577" t="s">
        <v>2205</v>
      </c>
      <c r="H577">
        <v>64.3061407</v>
      </c>
      <c r="I577">
        <v>-135.70431350000001</v>
      </c>
      <c r="J577" s="1" t="str">
        <f t="shared" si="95"/>
        <v>NGR bulk stream sediment</v>
      </c>
      <c r="K577" s="1" t="str">
        <f t="shared" si="96"/>
        <v>&lt;177 micron (NGR)</v>
      </c>
      <c r="L577">
        <v>102</v>
      </c>
      <c r="M577" t="s">
        <v>20</v>
      </c>
      <c r="N577">
        <v>69</v>
      </c>
      <c r="O577">
        <v>10</v>
      </c>
      <c r="P577">
        <v>15.76</v>
      </c>
    </row>
    <row r="578" spans="1:16" hidden="1" x14ac:dyDescent="0.3">
      <c r="A578" t="s">
        <v>2206</v>
      </c>
      <c r="B578" t="s">
        <v>2207</v>
      </c>
      <c r="C578" s="1" t="str">
        <f t="shared" si="97"/>
        <v>21:0771</v>
      </c>
      <c r="D578" s="1" t="str">
        <f t="shared" si="94"/>
        <v>21:0127</v>
      </c>
      <c r="E578" t="s">
        <v>2208</v>
      </c>
      <c r="F578" t="s">
        <v>2209</v>
      </c>
      <c r="H578">
        <v>64.307483300000001</v>
      </c>
      <c r="I578">
        <v>-135.71795080000001</v>
      </c>
      <c r="J578" s="1" t="str">
        <f t="shared" si="95"/>
        <v>NGR bulk stream sediment</v>
      </c>
      <c r="K578" s="1" t="str">
        <f t="shared" si="96"/>
        <v>&lt;177 micron (NGR)</v>
      </c>
      <c r="L578">
        <v>102</v>
      </c>
      <c r="M578" t="s">
        <v>25</v>
      </c>
      <c r="N578">
        <v>70</v>
      </c>
      <c r="O578">
        <v>7</v>
      </c>
      <c r="P578">
        <v>15.21</v>
      </c>
    </row>
    <row r="579" spans="1:16" hidden="1" x14ac:dyDescent="0.3">
      <c r="A579" t="s">
        <v>2210</v>
      </c>
      <c r="B579" t="s">
        <v>2211</v>
      </c>
      <c r="C579" s="1" t="str">
        <f t="shared" si="97"/>
        <v>21:0771</v>
      </c>
      <c r="D579" s="1" t="str">
        <f t="shared" si="94"/>
        <v>21:0127</v>
      </c>
      <c r="E579" t="s">
        <v>2212</v>
      </c>
      <c r="F579" t="s">
        <v>2213</v>
      </c>
      <c r="H579">
        <v>64.3205399</v>
      </c>
      <c r="I579">
        <v>-135.7826776</v>
      </c>
      <c r="J579" s="1" t="str">
        <f t="shared" si="95"/>
        <v>NGR bulk stream sediment</v>
      </c>
      <c r="K579" s="1" t="str">
        <f t="shared" si="96"/>
        <v>&lt;177 micron (NGR)</v>
      </c>
      <c r="L579">
        <v>102</v>
      </c>
      <c r="M579" t="s">
        <v>30</v>
      </c>
      <c r="N579">
        <v>71</v>
      </c>
      <c r="O579">
        <v>9</v>
      </c>
      <c r="P579">
        <v>15.32</v>
      </c>
    </row>
    <row r="580" spans="1:16" hidden="1" x14ac:dyDescent="0.3">
      <c r="A580" t="s">
        <v>2214</v>
      </c>
      <c r="B580" t="s">
        <v>2215</v>
      </c>
      <c r="C580" s="1" t="str">
        <f t="shared" si="97"/>
        <v>21:0771</v>
      </c>
      <c r="D580" s="1" t="str">
        <f t="shared" si="94"/>
        <v>21:0127</v>
      </c>
      <c r="E580" t="s">
        <v>2216</v>
      </c>
      <c r="F580" t="s">
        <v>2217</v>
      </c>
      <c r="H580">
        <v>64.326987500000001</v>
      </c>
      <c r="I580">
        <v>-135.78511589999999</v>
      </c>
      <c r="J580" s="1" t="str">
        <f t="shared" si="95"/>
        <v>NGR bulk stream sediment</v>
      </c>
      <c r="K580" s="1" t="str">
        <f t="shared" si="96"/>
        <v>&lt;177 micron (NGR)</v>
      </c>
      <c r="L580">
        <v>102</v>
      </c>
      <c r="M580" t="s">
        <v>35</v>
      </c>
      <c r="N580">
        <v>72</v>
      </c>
      <c r="O580">
        <v>7</v>
      </c>
      <c r="P580">
        <v>16.38</v>
      </c>
    </row>
    <row r="581" spans="1:16" hidden="1" x14ac:dyDescent="0.3">
      <c r="A581" t="s">
        <v>2218</v>
      </c>
      <c r="B581" t="s">
        <v>2219</v>
      </c>
      <c r="C581" s="1" t="str">
        <f t="shared" si="97"/>
        <v>21:0771</v>
      </c>
      <c r="D581" s="1" t="str">
        <f t="shared" si="94"/>
        <v>21:0127</v>
      </c>
      <c r="E581" t="s">
        <v>2220</v>
      </c>
      <c r="F581" t="s">
        <v>2221</v>
      </c>
      <c r="H581">
        <v>64.384521199999995</v>
      </c>
      <c r="I581">
        <v>-135.339845</v>
      </c>
      <c r="J581" s="1" t="str">
        <f t="shared" si="95"/>
        <v>NGR bulk stream sediment</v>
      </c>
      <c r="K581" s="1" t="str">
        <f t="shared" si="96"/>
        <v>&lt;177 micron (NGR)</v>
      </c>
      <c r="L581">
        <v>102</v>
      </c>
      <c r="M581" t="s">
        <v>40</v>
      </c>
      <c r="N581">
        <v>73</v>
      </c>
      <c r="O581">
        <v>1</v>
      </c>
      <c r="P581">
        <v>16.510000000000002</v>
      </c>
    </row>
    <row r="582" spans="1:16" hidden="1" x14ac:dyDescent="0.3">
      <c r="A582" t="s">
        <v>2222</v>
      </c>
      <c r="B582" t="s">
        <v>2223</v>
      </c>
      <c r="C582" s="1" t="str">
        <f t="shared" si="97"/>
        <v>21:0771</v>
      </c>
      <c r="D582" s="1" t="str">
        <f t="shared" ref="D582:D603" si="98">HYPERLINK("http://geochem.nrcan.gc.ca/cdogs/content/svy/svy210127_e.htm", "21:0127")</f>
        <v>21:0127</v>
      </c>
      <c r="E582" t="s">
        <v>2224</v>
      </c>
      <c r="F582" t="s">
        <v>2225</v>
      </c>
      <c r="H582">
        <v>64.321618599999994</v>
      </c>
      <c r="I582">
        <v>-135.12572510000001</v>
      </c>
      <c r="J582" s="1" t="str">
        <f t="shared" ref="J582:J603" si="99">HYPERLINK("http://geochem.nrcan.gc.ca/cdogs/content/kwd/kwd020030_e.htm", "NGR bulk stream sediment")</f>
        <v>NGR bulk stream sediment</v>
      </c>
      <c r="K582" s="1" t="str">
        <f t="shared" ref="K582:K603" si="100">HYPERLINK("http://geochem.nrcan.gc.ca/cdogs/content/kwd/kwd080006_e.htm", "&lt;177 micron (NGR)")</f>
        <v>&lt;177 micron (NGR)</v>
      </c>
      <c r="L582">
        <v>102</v>
      </c>
      <c r="M582" t="s">
        <v>45</v>
      </c>
      <c r="N582">
        <v>74</v>
      </c>
      <c r="O582">
        <v>99</v>
      </c>
      <c r="P582">
        <v>15.71</v>
      </c>
    </row>
    <row r="583" spans="1:16" hidden="1" x14ac:dyDescent="0.3">
      <c r="A583" t="s">
        <v>2226</v>
      </c>
      <c r="B583" t="s">
        <v>2227</v>
      </c>
      <c r="C583" s="1" t="str">
        <f t="shared" si="97"/>
        <v>21:0771</v>
      </c>
      <c r="D583" s="1" t="str">
        <f t="shared" si="98"/>
        <v>21:0127</v>
      </c>
      <c r="E583" t="s">
        <v>2228</v>
      </c>
      <c r="F583" t="s">
        <v>2229</v>
      </c>
      <c r="H583">
        <v>64.336899500000001</v>
      </c>
      <c r="I583">
        <v>-135.05502060000001</v>
      </c>
      <c r="J583" s="1" t="str">
        <f t="shared" si="99"/>
        <v>NGR bulk stream sediment</v>
      </c>
      <c r="K583" s="1" t="str">
        <f t="shared" si="100"/>
        <v>&lt;177 micron (NGR)</v>
      </c>
      <c r="L583">
        <v>102</v>
      </c>
      <c r="M583" t="s">
        <v>59</v>
      </c>
      <c r="N583">
        <v>75</v>
      </c>
      <c r="O583">
        <v>13</v>
      </c>
      <c r="P583">
        <v>15.02</v>
      </c>
    </row>
    <row r="584" spans="1:16" hidden="1" x14ac:dyDescent="0.3">
      <c r="A584" t="s">
        <v>2230</v>
      </c>
      <c r="B584" t="s">
        <v>2231</v>
      </c>
      <c r="C584" s="1" t="str">
        <f t="shared" si="97"/>
        <v>21:0771</v>
      </c>
      <c r="D584" s="1" t="str">
        <f t="shared" si="98"/>
        <v>21:0127</v>
      </c>
      <c r="E584" t="s">
        <v>2232</v>
      </c>
      <c r="F584" t="s">
        <v>2233</v>
      </c>
      <c r="H584">
        <v>64.290188000000001</v>
      </c>
      <c r="I584">
        <v>-135.1897903</v>
      </c>
      <c r="J584" s="1" t="str">
        <f t="shared" si="99"/>
        <v>NGR bulk stream sediment</v>
      </c>
      <c r="K584" s="1" t="str">
        <f t="shared" si="100"/>
        <v>&lt;177 micron (NGR)</v>
      </c>
      <c r="L584">
        <v>103</v>
      </c>
      <c r="M584" t="s">
        <v>20</v>
      </c>
      <c r="N584">
        <v>76</v>
      </c>
      <c r="O584">
        <v>8</v>
      </c>
      <c r="P584">
        <v>15.46</v>
      </c>
    </row>
    <row r="585" spans="1:16" hidden="1" x14ac:dyDescent="0.3">
      <c r="A585" t="s">
        <v>2234</v>
      </c>
      <c r="B585" t="s">
        <v>2235</v>
      </c>
      <c r="C585" s="1" t="str">
        <f t="shared" si="97"/>
        <v>21:0771</v>
      </c>
      <c r="D585" s="1" t="str">
        <f t="shared" si="98"/>
        <v>21:0127</v>
      </c>
      <c r="E585" t="s">
        <v>2236</v>
      </c>
      <c r="F585" t="s">
        <v>2237</v>
      </c>
      <c r="H585">
        <v>64.299192599999998</v>
      </c>
      <c r="I585">
        <v>-135.25199509999999</v>
      </c>
      <c r="J585" s="1" t="str">
        <f t="shared" si="99"/>
        <v>NGR bulk stream sediment</v>
      </c>
      <c r="K585" s="1" t="str">
        <f t="shared" si="100"/>
        <v>&lt;177 micron (NGR)</v>
      </c>
      <c r="L585">
        <v>103</v>
      </c>
      <c r="M585" t="s">
        <v>25</v>
      </c>
      <c r="N585">
        <v>77</v>
      </c>
      <c r="O585">
        <v>25</v>
      </c>
      <c r="P585">
        <v>15.58</v>
      </c>
    </row>
    <row r="586" spans="1:16" hidden="1" x14ac:dyDescent="0.3">
      <c r="A586" t="s">
        <v>2238</v>
      </c>
      <c r="B586" t="s">
        <v>2239</v>
      </c>
      <c r="C586" s="1" t="str">
        <f t="shared" si="97"/>
        <v>21:0771</v>
      </c>
      <c r="D586" s="1" t="str">
        <f t="shared" si="98"/>
        <v>21:0127</v>
      </c>
      <c r="E586" t="s">
        <v>2240</v>
      </c>
      <c r="F586" t="s">
        <v>2241</v>
      </c>
      <c r="H586">
        <v>64.321922400000005</v>
      </c>
      <c r="I586">
        <v>-135.4162417</v>
      </c>
      <c r="J586" s="1" t="str">
        <f t="shared" si="99"/>
        <v>NGR bulk stream sediment</v>
      </c>
      <c r="K586" s="1" t="str">
        <f t="shared" si="100"/>
        <v>&lt;177 micron (NGR)</v>
      </c>
      <c r="L586">
        <v>104</v>
      </c>
      <c r="M586" t="s">
        <v>20</v>
      </c>
      <c r="N586">
        <v>78</v>
      </c>
      <c r="O586">
        <v>5</v>
      </c>
      <c r="P586">
        <v>15.26</v>
      </c>
    </row>
    <row r="587" spans="1:16" hidden="1" x14ac:dyDescent="0.3">
      <c r="A587" t="s">
        <v>2242</v>
      </c>
      <c r="B587" t="s">
        <v>2243</v>
      </c>
      <c r="C587" s="1" t="str">
        <f t="shared" si="97"/>
        <v>21:0771</v>
      </c>
      <c r="D587" s="1" t="str">
        <f t="shared" si="98"/>
        <v>21:0127</v>
      </c>
      <c r="E587" t="s">
        <v>2244</v>
      </c>
      <c r="F587" t="s">
        <v>2245</v>
      </c>
      <c r="H587">
        <v>64.555261000000002</v>
      </c>
      <c r="I587">
        <v>-134.65126760000001</v>
      </c>
      <c r="J587" s="1" t="str">
        <f t="shared" si="99"/>
        <v>NGR bulk stream sediment</v>
      </c>
      <c r="K587" s="1" t="str">
        <f t="shared" si="100"/>
        <v>&lt;177 micron (NGR)</v>
      </c>
      <c r="L587">
        <v>104</v>
      </c>
      <c r="M587" t="s">
        <v>25</v>
      </c>
      <c r="N587">
        <v>79</v>
      </c>
      <c r="O587">
        <v>1</v>
      </c>
      <c r="P587">
        <v>7.28</v>
      </c>
    </row>
    <row r="588" spans="1:16" hidden="1" x14ac:dyDescent="0.3">
      <c r="A588" t="s">
        <v>2246</v>
      </c>
      <c r="B588" t="s">
        <v>2247</v>
      </c>
      <c r="C588" s="1" t="str">
        <f t="shared" si="97"/>
        <v>21:0771</v>
      </c>
      <c r="D588" s="1" t="str">
        <f t="shared" si="98"/>
        <v>21:0127</v>
      </c>
      <c r="E588" t="s">
        <v>2248</v>
      </c>
      <c r="F588" t="s">
        <v>2249</v>
      </c>
      <c r="H588">
        <v>64.516260299999999</v>
      </c>
      <c r="I588">
        <v>-134.79990660000001</v>
      </c>
      <c r="J588" s="1" t="str">
        <f t="shared" si="99"/>
        <v>NGR bulk stream sediment</v>
      </c>
      <c r="K588" s="1" t="str">
        <f t="shared" si="100"/>
        <v>&lt;177 micron (NGR)</v>
      </c>
      <c r="L588">
        <v>105</v>
      </c>
      <c r="M588" t="s">
        <v>20</v>
      </c>
      <c r="N588">
        <v>80</v>
      </c>
      <c r="O588">
        <v>1</v>
      </c>
      <c r="P588">
        <v>15.17</v>
      </c>
    </row>
    <row r="589" spans="1:16" hidden="1" x14ac:dyDescent="0.3">
      <c r="A589" t="s">
        <v>2250</v>
      </c>
      <c r="B589" t="s">
        <v>2251</v>
      </c>
      <c r="C589" s="1" t="str">
        <f t="shared" si="97"/>
        <v>21:0771</v>
      </c>
      <c r="D589" s="1" t="str">
        <f t="shared" si="98"/>
        <v>21:0127</v>
      </c>
      <c r="E589" t="s">
        <v>2252</v>
      </c>
      <c r="F589" t="s">
        <v>2253</v>
      </c>
      <c r="H589">
        <v>64.511847399999994</v>
      </c>
      <c r="I589">
        <v>-135.47938809999999</v>
      </c>
      <c r="J589" s="1" t="str">
        <f t="shared" si="99"/>
        <v>NGR bulk stream sediment</v>
      </c>
      <c r="K589" s="1" t="str">
        <f t="shared" si="100"/>
        <v>&lt;177 micron (NGR)</v>
      </c>
      <c r="L589">
        <v>105</v>
      </c>
      <c r="M589" t="s">
        <v>25</v>
      </c>
      <c r="N589">
        <v>81</v>
      </c>
      <c r="O589">
        <v>3</v>
      </c>
      <c r="P589">
        <v>16.02</v>
      </c>
    </row>
    <row r="590" spans="1:16" hidden="1" x14ac:dyDescent="0.3">
      <c r="A590" t="s">
        <v>2254</v>
      </c>
      <c r="B590" t="s">
        <v>2255</v>
      </c>
      <c r="C590" s="1" t="str">
        <f t="shared" si="97"/>
        <v>21:0771</v>
      </c>
      <c r="D590" s="1" t="str">
        <f t="shared" si="98"/>
        <v>21:0127</v>
      </c>
      <c r="E590" t="s">
        <v>2256</v>
      </c>
      <c r="F590" t="s">
        <v>2257</v>
      </c>
      <c r="H590">
        <v>64.486435099999994</v>
      </c>
      <c r="I590">
        <v>-135.4394696</v>
      </c>
      <c r="J590" s="1" t="str">
        <f t="shared" si="99"/>
        <v>NGR bulk stream sediment</v>
      </c>
      <c r="K590" s="1" t="str">
        <f t="shared" si="100"/>
        <v>&lt;177 micron (NGR)</v>
      </c>
      <c r="L590">
        <v>105</v>
      </c>
      <c r="M590" t="s">
        <v>30</v>
      </c>
      <c r="N590">
        <v>82</v>
      </c>
      <c r="O590">
        <v>1</v>
      </c>
      <c r="P590">
        <v>16.510000000000002</v>
      </c>
    </row>
    <row r="591" spans="1:16" hidden="1" x14ac:dyDescent="0.3">
      <c r="A591" t="s">
        <v>2258</v>
      </c>
      <c r="B591" t="s">
        <v>2259</v>
      </c>
      <c r="C591" s="1" t="str">
        <f t="shared" si="97"/>
        <v>21:0771</v>
      </c>
      <c r="D591" s="1" t="str">
        <f t="shared" si="98"/>
        <v>21:0127</v>
      </c>
      <c r="E591" t="s">
        <v>2260</v>
      </c>
      <c r="F591" t="s">
        <v>2261</v>
      </c>
      <c r="H591">
        <v>64.457023199999995</v>
      </c>
      <c r="I591">
        <v>-135.38441510000001</v>
      </c>
      <c r="J591" s="1" t="str">
        <f t="shared" si="99"/>
        <v>NGR bulk stream sediment</v>
      </c>
      <c r="K591" s="1" t="str">
        <f t="shared" si="100"/>
        <v>&lt;177 micron (NGR)</v>
      </c>
      <c r="L591">
        <v>106</v>
      </c>
      <c r="M591" t="s">
        <v>20</v>
      </c>
      <c r="N591">
        <v>83</v>
      </c>
      <c r="O591">
        <v>1</v>
      </c>
      <c r="P591">
        <v>14.66</v>
      </c>
    </row>
    <row r="592" spans="1:16" hidden="1" x14ac:dyDescent="0.3">
      <c r="A592" t="s">
        <v>2262</v>
      </c>
      <c r="B592" t="s">
        <v>2263</v>
      </c>
      <c r="C592" s="1" t="str">
        <f t="shared" si="97"/>
        <v>21:0771</v>
      </c>
      <c r="D592" s="1" t="str">
        <f t="shared" si="98"/>
        <v>21:0127</v>
      </c>
      <c r="E592" t="s">
        <v>2264</v>
      </c>
      <c r="F592" t="s">
        <v>2265</v>
      </c>
      <c r="H592">
        <v>64.569417400000006</v>
      </c>
      <c r="I592">
        <v>-135.90386369999999</v>
      </c>
      <c r="J592" s="1" t="str">
        <f t="shared" si="99"/>
        <v>NGR bulk stream sediment</v>
      </c>
      <c r="K592" s="1" t="str">
        <f t="shared" si="100"/>
        <v>&lt;177 micron (NGR)</v>
      </c>
      <c r="L592">
        <v>107</v>
      </c>
      <c r="M592" t="s">
        <v>20</v>
      </c>
      <c r="N592">
        <v>84</v>
      </c>
      <c r="O592">
        <v>3</v>
      </c>
      <c r="P592">
        <v>14.54</v>
      </c>
    </row>
    <row r="593" spans="1:16" hidden="1" x14ac:dyDescent="0.3">
      <c r="A593" t="s">
        <v>2266</v>
      </c>
      <c r="B593" t="s">
        <v>2267</v>
      </c>
      <c r="C593" s="1" t="str">
        <f t="shared" si="97"/>
        <v>21:0771</v>
      </c>
      <c r="D593" s="1" t="str">
        <f t="shared" si="98"/>
        <v>21:0127</v>
      </c>
      <c r="E593" t="s">
        <v>2268</v>
      </c>
      <c r="F593" t="s">
        <v>2269</v>
      </c>
      <c r="H593">
        <v>64.511832499999997</v>
      </c>
      <c r="I593">
        <v>-135.9864776</v>
      </c>
      <c r="J593" s="1" t="str">
        <f t="shared" si="99"/>
        <v>NGR bulk stream sediment</v>
      </c>
      <c r="K593" s="1" t="str">
        <f t="shared" si="100"/>
        <v>&lt;177 micron (NGR)</v>
      </c>
      <c r="L593">
        <v>107</v>
      </c>
      <c r="M593" t="s">
        <v>25</v>
      </c>
      <c r="N593">
        <v>85</v>
      </c>
      <c r="O593">
        <v>3</v>
      </c>
      <c r="P593">
        <v>17.3</v>
      </c>
    </row>
    <row r="594" spans="1:16" hidden="1" x14ac:dyDescent="0.3">
      <c r="A594" t="s">
        <v>2270</v>
      </c>
      <c r="B594" t="s">
        <v>2271</v>
      </c>
      <c r="C594" s="1" t="str">
        <f t="shared" si="97"/>
        <v>21:0771</v>
      </c>
      <c r="D594" s="1" t="str">
        <f t="shared" si="98"/>
        <v>21:0127</v>
      </c>
      <c r="E594" t="s">
        <v>2272</v>
      </c>
      <c r="F594" t="s">
        <v>2273</v>
      </c>
      <c r="H594">
        <v>64.530522599999998</v>
      </c>
      <c r="I594">
        <v>-135.97875379999999</v>
      </c>
      <c r="J594" s="1" t="str">
        <f t="shared" si="99"/>
        <v>NGR bulk stream sediment</v>
      </c>
      <c r="K594" s="1" t="str">
        <f t="shared" si="100"/>
        <v>&lt;177 micron (NGR)</v>
      </c>
      <c r="L594">
        <v>108</v>
      </c>
      <c r="M594" t="s">
        <v>20</v>
      </c>
      <c r="N594">
        <v>86</v>
      </c>
      <c r="O594">
        <v>6</v>
      </c>
      <c r="P594">
        <v>11.74</v>
      </c>
    </row>
    <row r="595" spans="1:16" hidden="1" x14ac:dyDescent="0.3">
      <c r="A595" t="s">
        <v>2274</v>
      </c>
      <c r="B595" t="s">
        <v>2275</v>
      </c>
      <c r="C595" s="1" t="str">
        <f t="shared" si="97"/>
        <v>21:0771</v>
      </c>
      <c r="D595" s="1" t="str">
        <f t="shared" si="98"/>
        <v>21:0127</v>
      </c>
      <c r="E595" t="s">
        <v>2276</v>
      </c>
      <c r="F595" t="s">
        <v>2277</v>
      </c>
      <c r="H595">
        <v>64.6215744</v>
      </c>
      <c r="I595">
        <v>-135.8946833</v>
      </c>
      <c r="J595" s="1" t="str">
        <f t="shared" si="99"/>
        <v>NGR bulk stream sediment</v>
      </c>
      <c r="K595" s="1" t="str">
        <f t="shared" si="100"/>
        <v>&lt;177 micron (NGR)</v>
      </c>
      <c r="L595">
        <v>108</v>
      </c>
      <c r="M595" t="s">
        <v>25</v>
      </c>
      <c r="N595">
        <v>87</v>
      </c>
      <c r="O595">
        <v>3</v>
      </c>
      <c r="P595">
        <v>16.690000000000001</v>
      </c>
    </row>
    <row r="596" spans="1:16" hidden="1" x14ac:dyDescent="0.3">
      <c r="A596" t="s">
        <v>2278</v>
      </c>
      <c r="B596" t="s">
        <v>2279</v>
      </c>
      <c r="C596" s="1" t="str">
        <f t="shared" si="97"/>
        <v>21:0771</v>
      </c>
      <c r="D596" s="1" t="str">
        <f t="shared" si="98"/>
        <v>21:0127</v>
      </c>
      <c r="E596" t="s">
        <v>2280</v>
      </c>
      <c r="F596" t="s">
        <v>2281</v>
      </c>
      <c r="H596">
        <v>64.634169499999999</v>
      </c>
      <c r="I596">
        <v>-135.73446379999999</v>
      </c>
      <c r="J596" s="1" t="str">
        <f t="shared" si="99"/>
        <v>NGR bulk stream sediment</v>
      </c>
      <c r="K596" s="1" t="str">
        <f t="shared" si="100"/>
        <v>&lt;177 micron (NGR)</v>
      </c>
      <c r="L596">
        <v>109</v>
      </c>
      <c r="M596" t="s">
        <v>20</v>
      </c>
      <c r="N596">
        <v>88</v>
      </c>
      <c r="O596">
        <v>3</v>
      </c>
      <c r="P596">
        <v>17.52</v>
      </c>
    </row>
    <row r="597" spans="1:16" hidden="1" x14ac:dyDescent="0.3">
      <c r="A597" t="s">
        <v>2282</v>
      </c>
      <c r="B597" t="s">
        <v>2283</v>
      </c>
      <c r="C597" s="1" t="str">
        <f t="shared" si="97"/>
        <v>21:0771</v>
      </c>
      <c r="D597" s="1" t="str">
        <f t="shared" si="98"/>
        <v>21:0127</v>
      </c>
      <c r="E597" t="s">
        <v>2284</v>
      </c>
      <c r="F597" t="s">
        <v>2285</v>
      </c>
      <c r="H597">
        <v>64.662501800000001</v>
      </c>
      <c r="I597">
        <v>-134.92168129999999</v>
      </c>
      <c r="J597" s="1" t="str">
        <f t="shared" si="99"/>
        <v>NGR bulk stream sediment</v>
      </c>
      <c r="K597" s="1" t="str">
        <f t="shared" si="100"/>
        <v>&lt;177 micron (NGR)</v>
      </c>
      <c r="L597">
        <v>109</v>
      </c>
      <c r="M597" t="s">
        <v>25</v>
      </c>
      <c r="N597">
        <v>89</v>
      </c>
      <c r="O597">
        <v>1</v>
      </c>
      <c r="P597">
        <v>15.73</v>
      </c>
    </row>
    <row r="598" spans="1:16" hidden="1" x14ac:dyDescent="0.3">
      <c r="A598" t="s">
        <v>2286</v>
      </c>
      <c r="B598" t="s">
        <v>2287</v>
      </c>
      <c r="C598" s="1" t="str">
        <f t="shared" si="97"/>
        <v>21:0771</v>
      </c>
      <c r="D598" s="1" t="str">
        <f t="shared" si="98"/>
        <v>21:0127</v>
      </c>
      <c r="E598" t="s">
        <v>2288</v>
      </c>
      <c r="F598" t="s">
        <v>2289</v>
      </c>
      <c r="H598">
        <v>64.615882999999997</v>
      </c>
      <c r="I598">
        <v>-135.2472822</v>
      </c>
      <c r="J598" s="1" t="str">
        <f t="shared" si="99"/>
        <v>NGR bulk stream sediment</v>
      </c>
      <c r="K598" s="1" t="str">
        <f t="shared" si="100"/>
        <v>&lt;177 micron (NGR)</v>
      </c>
      <c r="L598">
        <v>111</v>
      </c>
      <c r="M598" t="s">
        <v>20</v>
      </c>
      <c r="N598">
        <v>90</v>
      </c>
      <c r="O598">
        <v>1</v>
      </c>
      <c r="P598">
        <v>14.9</v>
      </c>
    </row>
    <row r="599" spans="1:16" hidden="1" x14ac:dyDescent="0.3">
      <c r="A599" t="s">
        <v>2290</v>
      </c>
      <c r="B599" t="s">
        <v>2291</v>
      </c>
      <c r="C599" s="1" t="str">
        <f t="shared" si="97"/>
        <v>21:0771</v>
      </c>
      <c r="D599" s="1" t="str">
        <f t="shared" si="98"/>
        <v>21:0127</v>
      </c>
      <c r="E599" t="s">
        <v>2292</v>
      </c>
      <c r="F599" t="s">
        <v>2293</v>
      </c>
      <c r="H599">
        <v>64.571750499999993</v>
      </c>
      <c r="I599">
        <v>-135.68389350000001</v>
      </c>
      <c r="J599" s="1" t="str">
        <f t="shared" si="99"/>
        <v>NGR bulk stream sediment</v>
      </c>
      <c r="K599" s="1" t="str">
        <f t="shared" si="100"/>
        <v>&lt;177 micron (NGR)</v>
      </c>
      <c r="L599">
        <v>111</v>
      </c>
      <c r="M599" t="s">
        <v>25</v>
      </c>
      <c r="N599">
        <v>91</v>
      </c>
      <c r="O599">
        <v>1</v>
      </c>
      <c r="P599">
        <v>15.69</v>
      </c>
    </row>
    <row r="600" spans="1:16" hidden="1" x14ac:dyDescent="0.3">
      <c r="A600" t="s">
        <v>2294</v>
      </c>
      <c r="B600" t="s">
        <v>2295</v>
      </c>
      <c r="C600" s="1" t="str">
        <f t="shared" si="97"/>
        <v>21:0771</v>
      </c>
      <c r="D600" s="1" t="str">
        <f t="shared" si="98"/>
        <v>21:0127</v>
      </c>
      <c r="E600" t="s">
        <v>2296</v>
      </c>
      <c r="F600" t="s">
        <v>2297</v>
      </c>
      <c r="H600">
        <v>64.702093199999993</v>
      </c>
      <c r="I600">
        <v>-135.54702259999999</v>
      </c>
      <c r="J600" s="1" t="str">
        <f t="shared" si="99"/>
        <v>NGR bulk stream sediment</v>
      </c>
      <c r="K600" s="1" t="str">
        <f t="shared" si="100"/>
        <v>&lt;177 micron (NGR)</v>
      </c>
      <c r="L600">
        <v>111</v>
      </c>
      <c r="M600" t="s">
        <v>30</v>
      </c>
      <c r="N600">
        <v>92</v>
      </c>
      <c r="O600">
        <v>1</v>
      </c>
      <c r="P600">
        <v>7</v>
      </c>
    </row>
    <row r="601" spans="1:16" hidden="1" x14ac:dyDescent="0.3">
      <c r="A601" t="s">
        <v>2298</v>
      </c>
      <c r="B601" t="s">
        <v>2299</v>
      </c>
      <c r="C601" s="1" t="str">
        <f t="shared" si="97"/>
        <v>21:0771</v>
      </c>
      <c r="D601" s="1" t="str">
        <f t="shared" si="98"/>
        <v>21:0127</v>
      </c>
      <c r="E601" t="s">
        <v>2300</v>
      </c>
      <c r="F601" t="s">
        <v>2301</v>
      </c>
      <c r="H601">
        <v>64.705051600000004</v>
      </c>
      <c r="I601">
        <v>-135.36535129999999</v>
      </c>
      <c r="J601" s="1" t="str">
        <f t="shared" si="99"/>
        <v>NGR bulk stream sediment</v>
      </c>
      <c r="K601" s="1" t="str">
        <f t="shared" si="100"/>
        <v>&lt;177 micron (NGR)</v>
      </c>
      <c r="L601">
        <v>112</v>
      </c>
      <c r="M601" t="s">
        <v>20</v>
      </c>
      <c r="N601">
        <v>93</v>
      </c>
      <c r="O601">
        <v>3</v>
      </c>
      <c r="P601">
        <v>6.62</v>
      </c>
    </row>
    <row r="602" spans="1:16" hidden="1" x14ac:dyDescent="0.3">
      <c r="A602" t="s">
        <v>2302</v>
      </c>
      <c r="B602" t="s">
        <v>2303</v>
      </c>
      <c r="C602" s="1" t="str">
        <f t="shared" si="97"/>
        <v>21:0771</v>
      </c>
      <c r="D602" s="1" t="str">
        <f t="shared" si="98"/>
        <v>21:0127</v>
      </c>
      <c r="E602" t="s">
        <v>2304</v>
      </c>
      <c r="F602" t="s">
        <v>2305</v>
      </c>
      <c r="H602">
        <v>64.706393800000001</v>
      </c>
      <c r="I602">
        <v>-135.20062129999999</v>
      </c>
      <c r="J602" s="1" t="str">
        <f t="shared" si="99"/>
        <v>NGR bulk stream sediment</v>
      </c>
      <c r="K602" s="1" t="str">
        <f t="shared" si="100"/>
        <v>&lt;177 micron (NGR)</v>
      </c>
      <c r="L602">
        <v>113</v>
      </c>
      <c r="M602" t="s">
        <v>20</v>
      </c>
      <c r="N602">
        <v>94</v>
      </c>
      <c r="O602">
        <v>1</v>
      </c>
      <c r="P602">
        <v>16.61</v>
      </c>
    </row>
    <row r="603" spans="1:16" hidden="1" x14ac:dyDescent="0.3">
      <c r="A603" t="s">
        <v>2306</v>
      </c>
      <c r="B603" t="s">
        <v>2307</v>
      </c>
      <c r="C603" s="1" t="str">
        <f t="shared" si="97"/>
        <v>21:0771</v>
      </c>
      <c r="D603" s="1" t="str">
        <f t="shared" si="98"/>
        <v>21:0127</v>
      </c>
      <c r="E603" t="s">
        <v>2308</v>
      </c>
      <c r="F603" t="s">
        <v>2309</v>
      </c>
      <c r="H603">
        <v>64.626320199999995</v>
      </c>
      <c r="I603">
        <v>-135.18611899999999</v>
      </c>
      <c r="J603" s="1" t="str">
        <f t="shared" si="99"/>
        <v>NGR bulk stream sediment</v>
      </c>
      <c r="K603" s="1" t="str">
        <f t="shared" si="100"/>
        <v>&lt;177 micron (NGR)</v>
      </c>
      <c r="L603">
        <v>113</v>
      </c>
      <c r="M603" t="s">
        <v>25</v>
      </c>
      <c r="N603">
        <v>95</v>
      </c>
      <c r="O603">
        <v>4</v>
      </c>
      <c r="P603">
        <v>15.32</v>
      </c>
    </row>
    <row r="604" spans="1:16" hidden="1" x14ac:dyDescent="0.3">
      <c r="A604" t="s">
        <v>2310</v>
      </c>
      <c r="B604" t="s">
        <v>2311</v>
      </c>
      <c r="C604" s="1" t="str">
        <f t="shared" si="97"/>
        <v>21:0771</v>
      </c>
      <c r="D604" s="1" t="str">
        <f t="shared" ref="D604:D625" si="101">HYPERLINK("http://geochem.nrcan.gc.ca/cdogs/content/svy/svy210380_e.htm", "21:0380")</f>
        <v>21:0380</v>
      </c>
      <c r="E604" t="s">
        <v>2312</v>
      </c>
      <c r="F604" t="s">
        <v>2313</v>
      </c>
      <c r="H604">
        <v>64.142798600000006</v>
      </c>
      <c r="I604">
        <v>-135.81068970000001</v>
      </c>
      <c r="J604" s="1" t="str">
        <f t="shared" ref="J604:J625" si="102">HYPERLINK("http://geochem.nrcan.gc.ca/cdogs/content/kwd/kwd020024_e.htm", "Stream sediments")</f>
        <v>Stream sediments</v>
      </c>
      <c r="K604" s="1" t="str">
        <f t="shared" ref="K604:K625" si="103">HYPERLINK("http://geochem.nrcan.gc.ca/cdogs/content/kwd/kwd080056_e.htm", "-100 mesh grinding")</f>
        <v>-100 mesh grinding</v>
      </c>
      <c r="L604">
        <v>116</v>
      </c>
      <c r="M604" t="s">
        <v>20</v>
      </c>
      <c r="N604">
        <v>96</v>
      </c>
      <c r="O604">
        <v>1</v>
      </c>
      <c r="P604">
        <v>3.54</v>
      </c>
    </row>
    <row r="605" spans="1:16" hidden="1" x14ac:dyDescent="0.3">
      <c r="A605" t="s">
        <v>2314</v>
      </c>
      <c r="B605" t="s">
        <v>2315</v>
      </c>
      <c r="C605" s="1" t="str">
        <f t="shared" ref="C605:C634" si="104">HYPERLINK("http://geochem.nrcan.gc.ca/cdogs/content/bdl/bdl210771_e.htm", "21:0771")</f>
        <v>21:0771</v>
      </c>
      <c r="D605" s="1" t="str">
        <f t="shared" si="101"/>
        <v>21:0380</v>
      </c>
      <c r="E605" t="s">
        <v>2316</v>
      </c>
      <c r="F605" t="s">
        <v>2317</v>
      </c>
      <c r="H605">
        <v>64.081977300000005</v>
      </c>
      <c r="I605">
        <v>-135.9551294</v>
      </c>
      <c r="J605" s="1" t="str">
        <f t="shared" si="102"/>
        <v>Stream sediments</v>
      </c>
      <c r="K605" s="1" t="str">
        <f t="shared" si="103"/>
        <v>-100 mesh grinding</v>
      </c>
      <c r="L605">
        <v>116</v>
      </c>
      <c r="M605" t="s">
        <v>25</v>
      </c>
      <c r="N605">
        <v>97</v>
      </c>
      <c r="O605">
        <v>47</v>
      </c>
      <c r="P605">
        <v>7.26</v>
      </c>
    </row>
    <row r="606" spans="1:16" hidden="1" x14ac:dyDescent="0.3">
      <c r="A606" t="s">
        <v>2318</v>
      </c>
      <c r="B606" t="s">
        <v>2319</v>
      </c>
      <c r="C606" s="1" t="str">
        <f t="shared" si="104"/>
        <v>21:0771</v>
      </c>
      <c r="D606" s="1" t="str">
        <f t="shared" si="101"/>
        <v>21:0380</v>
      </c>
      <c r="E606" t="s">
        <v>2320</v>
      </c>
      <c r="F606" t="s">
        <v>2321</v>
      </c>
      <c r="H606">
        <v>64.075880999999995</v>
      </c>
      <c r="I606">
        <v>-135.89792449999999</v>
      </c>
      <c r="J606" s="1" t="str">
        <f t="shared" si="102"/>
        <v>Stream sediments</v>
      </c>
      <c r="K606" s="1" t="str">
        <f t="shared" si="103"/>
        <v>-100 mesh grinding</v>
      </c>
      <c r="L606">
        <v>117</v>
      </c>
      <c r="M606" t="s">
        <v>20</v>
      </c>
      <c r="N606">
        <v>98</v>
      </c>
      <c r="O606">
        <v>13</v>
      </c>
      <c r="P606">
        <v>9.61</v>
      </c>
    </row>
    <row r="607" spans="1:16" hidden="1" x14ac:dyDescent="0.3">
      <c r="A607" t="s">
        <v>2322</v>
      </c>
      <c r="B607" t="s">
        <v>2323</v>
      </c>
      <c r="C607" s="1" t="str">
        <f t="shared" si="104"/>
        <v>21:0771</v>
      </c>
      <c r="D607" s="1" t="str">
        <f t="shared" si="101"/>
        <v>21:0380</v>
      </c>
      <c r="E607" t="s">
        <v>2324</v>
      </c>
      <c r="F607" t="s">
        <v>2325</v>
      </c>
      <c r="H607">
        <v>64.040828899999994</v>
      </c>
      <c r="I607">
        <v>-134.06019240000001</v>
      </c>
      <c r="J607" s="1" t="str">
        <f t="shared" si="102"/>
        <v>Stream sediments</v>
      </c>
      <c r="K607" s="1" t="str">
        <f t="shared" si="103"/>
        <v>-100 mesh grinding</v>
      </c>
      <c r="L607">
        <v>121</v>
      </c>
      <c r="M607" t="s">
        <v>20</v>
      </c>
      <c r="N607">
        <v>99</v>
      </c>
      <c r="O607">
        <v>6</v>
      </c>
      <c r="P607">
        <v>3.23</v>
      </c>
    </row>
    <row r="608" spans="1:16" hidden="1" x14ac:dyDescent="0.3">
      <c r="A608" t="s">
        <v>2326</v>
      </c>
      <c r="B608" t="s">
        <v>2327</v>
      </c>
      <c r="C608" s="1" t="str">
        <f t="shared" si="104"/>
        <v>21:0771</v>
      </c>
      <c r="D608" s="1" t="str">
        <f t="shared" si="101"/>
        <v>21:0380</v>
      </c>
      <c r="E608" t="s">
        <v>2328</v>
      </c>
      <c r="F608" t="s">
        <v>2329</v>
      </c>
      <c r="H608">
        <v>64.029075000000006</v>
      </c>
      <c r="I608">
        <v>-135.57058380000001</v>
      </c>
      <c r="J608" s="1" t="str">
        <f t="shared" si="102"/>
        <v>Stream sediments</v>
      </c>
      <c r="K608" s="1" t="str">
        <f t="shared" si="103"/>
        <v>-100 mesh grinding</v>
      </c>
      <c r="L608">
        <v>122</v>
      </c>
      <c r="M608" t="s">
        <v>20</v>
      </c>
      <c r="N608">
        <v>100</v>
      </c>
      <c r="O608">
        <v>6</v>
      </c>
      <c r="P608">
        <v>3.75</v>
      </c>
    </row>
    <row r="609" spans="1:16" hidden="1" x14ac:dyDescent="0.3">
      <c r="A609" t="s">
        <v>2330</v>
      </c>
      <c r="B609" t="s">
        <v>2331</v>
      </c>
      <c r="C609" s="1" t="str">
        <f t="shared" si="104"/>
        <v>21:0771</v>
      </c>
      <c r="D609" s="1" t="str">
        <f t="shared" si="101"/>
        <v>21:0380</v>
      </c>
      <c r="E609" t="s">
        <v>2332</v>
      </c>
      <c r="F609" t="s">
        <v>2333</v>
      </c>
      <c r="H609">
        <v>64.028553900000006</v>
      </c>
      <c r="I609">
        <v>-134.91812780000001</v>
      </c>
      <c r="J609" s="1" t="str">
        <f t="shared" si="102"/>
        <v>Stream sediments</v>
      </c>
      <c r="K609" s="1" t="str">
        <f t="shared" si="103"/>
        <v>-100 mesh grinding</v>
      </c>
      <c r="L609">
        <v>123</v>
      </c>
      <c r="M609" t="s">
        <v>20</v>
      </c>
      <c r="N609">
        <v>101</v>
      </c>
      <c r="O609">
        <v>1</v>
      </c>
      <c r="P609">
        <v>8.1999999999999993</v>
      </c>
    </row>
    <row r="610" spans="1:16" hidden="1" x14ac:dyDescent="0.3">
      <c r="A610" t="s">
        <v>2334</v>
      </c>
      <c r="B610" t="s">
        <v>2335</v>
      </c>
      <c r="C610" s="1" t="str">
        <f t="shared" si="104"/>
        <v>21:0771</v>
      </c>
      <c r="D610" s="1" t="str">
        <f t="shared" si="101"/>
        <v>21:0380</v>
      </c>
      <c r="E610" t="s">
        <v>2336</v>
      </c>
      <c r="F610" t="s">
        <v>2337</v>
      </c>
      <c r="H610">
        <v>64.249467300000006</v>
      </c>
      <c r="I610">
        <v>-135.96276839999999</v>
      </c>
      <c r="J610" s="1" t="str">
        <f t="shared" si="102"/>
        <v>Stream sediments</v>
      </c>
      <c r="K610" s="1" t="str">
        <f t="shared" si="103"/>
        <v>-100 mesh grinding</v>
      </c>
      <c r="L610">
        <v>123</v>
      </c>
      <c r="M610" t="s">
        <v>25</v>
      </c>
      <c r="N610">
        <v>102</v>
      </c>
      <c r="O610">
        <v>8</v>
      </c>
      <c r="P610">
        <v>3.5</v>
      </c>
    </row>
    <row r="611" spans="1:16" hidden="1" x14ac:dyDescent="0.3">
      <c r="A611" t="s">
        <v>2338</v>
      </c>
      <c r="B611" t="s">
        <v>2339</v>
      </c>
      <c r="C611" s="1" t="str">
        <f t="shared" si="104"/>
        <v>21:0771</v>
      </c>
      <c r="D611" s="1" t="str">
        <f t="shared" si="101"/>
        <v>21:0380</v>
      </c>
      <c r="E611" t="s">
        <v>2340</v>
      </c>
      <c r="F611" t="s">
        <v>2341</v>
      </c>
      <c r="H611">
        <v>64.218716400000005</v>
      </c>
      <c r="I611">
        <v>-135.94459449999999</v>
      </c>
      <c r="J611" s="1" t="str">
        <f t="shared" si="102"/>
        <v>Stream sediments</v>
      </c>
      <c r="K611" s="1" t="str">
        <f t="shared" si="103"/>
        <v>-100 mesh grinding</v>
      </c>
      <c r="L611">
        <v>124</v>
      </c>
      <c r="M611" t="s">
        <v>20</v>
      </c>
      <c r="N611">
        <v>103</v>
      </c>
      <c r="O611">
        <v>26</v>
      </c>
      <c r="P611">
        <v>2.2400000000000002</v>
      </c>
    </row>
    <row r="612" spans="1:16" hidden="1" x14ac:dyDescent="0.3">
      <c r="A612" t="s">
        <v>2342</v>
      </c>
      <c r="B612" t="s">
        <v>2343</v>
      </c>
      <c r="C612" s="1" t="str">
        <f t="shared" si="104"/>
        <v>21:0771</v>
      </c>
      <c r="D612" s="1" t="str">
        <f t="shared" si="101"/>
        <v>21:0380</v>
      </c>
      <c r="E612" t="s">
        <v>2344</v>
      </c>
      <c r="F612" t="s">
        <v>2345</v>
      </c>
      <c r="H612">
        <v>64.122622100000001</v>
      </c>
      <c r="I612">
        <v>-135.7228235</v>
      </c>
      <c r="J612" s="1" t="str">
        <f t="shared" si="102"/>
        <v>Stream sediments</v>
      </c>
      <c r="K612" s="1" t="str">
        <f t="shared" si="103"/>
        <v>-100 mesh grinding</v>
      </c>
      <c r="L612">
        <v>125</v>
      </c>
      <c r="M612" t="s">
        <v>20</v>
      </c>
      <c r="N612">
        <v>104</v>
      </c>
      <c r="O612">
        <v>9</v>
      </c>
      <c r="P612">
        <v>6.99</v>
      </c>
    </row>
    <row r="613" spans="1:16" hidden="1" x14ac:dyDescent="0.3">
      <c r="A613" t="s">
        <v>2346</v>
      </c>
      <c r="B613" t="s">
        <v>2347</v>
      </c>
      <c r="C613" s="1" t="str">
        <f t="shared" si="104"/>
        <v>21:0771</v>
      </c>
      <c r="D613" s="1" t="str">
        <f t="shared" si="101"/>
        <v>21:0380</v>
      </c>
      <c r="E613" t="s">
        <v>2348</v>
      </c>
      <c r="F613" t="s">
        <v>2349</v>
      </c>
      <c r="H613">
        <v>64.063059499999994</v>
      </c>
      <c r="I613">
        <v>-135.78767239999999</v>
      </c>
      <c r="J613" s="1" t="str">
        <f t="shared" si="102"/>
        <v>Stream sediments</v>
      </c>
      <c r="K613" s="1" t="str">
        <f t="shared" si="103"/>
        <v>-100 mesh grinding</v>
      </c>
      <c r="L613">
        <v>125</v>
      </c>
      <c r="M613" t="s">
        <v>25</v>
      </c>
      <c r="N613">
        <v>105</v>
      </c>
      <c r="O613">
        <v>7</v>
      </c>
      <c r="P613">
        <v>7.87</v>
      </c>
    </row>
    <row r="614" spans="1:16" hidden="1" x14ac:dyDescent="0.3">
      <c r="A614" t="s">
        <v>2350</v>
      </c>
      <c r="B614" t="s">
        <v>2351</v>
      </c>
      <c r="C614" s="1" t="str">
        <f t="shared" si="104"/>
        <v>21:0771</v>
      </c>
      <c r="D614" s="1" t="str">
        <f t="shared" si="101"/>
        <v>21:0380</v>
      </c>
      <c r="E614" t="s">
        <v>2352</v>
      </c>
      <c r="F614" t="s">
        <v>2353</v>
      </c>
      <c r="H614">
        <v>64.030688900000001</v>
      </c>
      <c r="I614">
        <v>-135.7992447</v>
      </c>
      <c r="J614" s="1" t="str">
        <f t="shared" si="102"/>
        <v>Stream sediments</v>
      </c>
      <c r="K614" s="1" t="str">
        <f t="shared" si="103"/>
        <v>-100 mesh grinding</v>
      </c>
      <c r="L614">
        <v>126</v>
      </c>
      <c r="M614" t="s">
        <v>20</v>
      </c>
      <c r="N614">
        <v>106</v>
      </c>
      <c r="O614">
        <v>21</v>
      </c>
      <c r="P614">
        <v>4.8099999999999996</v>
      </c>
    </row>
    <row r="615" spans="1:16" hidden="1" x14ac:dyDescent="0.3">
      <c r="A615" t="s">
        <v>2354</v>
      </c>
      <c r="B615" t="s">
        <v>2355</v>
      </c>
      <c r="C615" s="1" t="str">
        <f t="shared" si="104"/>
        <v>21:0771</v>
      </c>
      <c r="D615" s="1" t="str">
        <f t="shared" si="101"/>
        <v>21:0380</v>
      </c>
      <c r="E615" t="s">
        <v>2356</v>
      </c>
      <c r="F615" t="s">
        <v>2357</v>
      </c>
      <c r="H615">
        <v>64.033548199999998</v>
      </c>
      <c r="I615">
        <v>-135.84886549999999</v>
      </c>
      <c r="J615" s="1" t="str">
        <f t="shared" si="102"/>
        <v>Stream sediments</v>
      </c>
      <c r="K615" s="1" t="str">
        <f t="shared" si="103"/>
        <v>-100 mesh grinding</v>
      </c>
      <c r="L615">
        <v>126</v>
      </c>
      <c r="M615" t="s">
        <v>25</v>
      </c>
      <c r="N615">
        <v>107</v>
      </c>
      <c r="O615">
        <v>79</v>
      </c>
      <c r="P615">
        <v>7.92</v>
      </c>
    </row>
    <row r="616" spans="1:16" hidden="1" x14ac:dyDescent="0.3">
      <c r="A616" t="s">
        <v>2358</v>
      </c>
      <c r="B616" t="s">
        <v>2359</v>
      </c>
      <c r="C616" s="1" t="str">
        <f t="shared" si="104"/>
        <v>21:0771</v>
      </c>
      <c r="D616" s="1" t="str">
        <f t="shared" si="101"/>
        <v>21:0380</v>
      </c>
      <c r="E616" t="s">
        <v>2360</v>
      </c>
      <c r="F616" t="s">
        <v>2361</v>
      </c>
      <c r="H616">
        <v>64.248553599999994</v>
      </c>
      <c r="I616">
        <v>-134.80299360000001</v>
      </c>
      <c r="J616" s="1" t="str">
        <f t="shared" si="102"/>
        <v>Stream sediments</v>
      </c>
      <c r="K616" s="1" t="str">
        <f t="shared" si="103"/>
        <v>-100 mesh grinding</v>
      </c>
      <c r="L616">
        <v>129</v>
      </c>
      <c r="M616" t="s">
        <v>20</v>
      </c>
      <c r="N616">
        <v>108</v>
      </c>
      <c r="O616">
        <v>12</v>
      </c>
      <c r="P616">
        <v>6.84</v>
      </c>
    </row>
    <row r="617" spans="1:16" hidden="1" x14ac:dyDescent="0.3">
      <c r="A617" t="s">
        <v>2362</v>
      </c>
      <c r="B617" t="s">
        <v>2363</v>
      </c>
      <c r="C617" s="1" t="str">
        <f t="shared" si="104"/>
        <v>21:0771</v>
      </c>
      <c r="D617" s="1" t="str">
        <f t="shared" si="101"/>
        <v>21:0380</v>
      </c>
      <c r="E617" t="s">
        <v>2364</v>
      </c>
      <c r="F617" t="s">
        <v>2365</v>
      </c>
      <c r="H617">
        <v>64.190787400000005</v>
      </c>
      <c r="I617">
        <v>-134.36801919999999</v>
      </c>
      <c r="J617" s="1" t="str">
        <f t="shared" si="102"/>
        <v>Stream sediments</v>
      </c>
      <c r="K617" s="1" t="str">
        <f t="shared" si="103"/>
        <v>-100 mesh grinding</v>
      </c>
      <c r="L617">
        <v>130</v>
      </c>
      <c r="M617" t="s">
        <v>20</v>
      </c>
      <c r="N617">
        <v>109</v>
      </c>
      <c r="O617">
        <v>2</v>
      </c>
      <c r="P617">
        <v>8.6300000000000008</v>
      </c>
    </row>
    <row r="618" spans="1:16" hidden="1" x14ac:dyDescent="0.3">
      <c r="A618" t="s">
        <v>2366</v>
      </c>
      <c r="B618" t="s">
        <v>2367</v>
      </c>
      <c r="C618" s="1" t="str">
        <f t="shared" si="104"/>
        <v>21:0771</v>
      </c>
      <c r="D618" s="1" t="str">
        <f t="shared" si="101"/>
        <v>21:0380</v>
      </c>
      <c r="E618" t="s">
        <v>2368</v>
      </c>
      <c r="F618" t="s">
        <v>2369</v>
      </c>
      <c r="H618">
        <v>64.060943399999999</v>
      </c>
      <c r="I618">
        <v>-135.2475001</v>
      </c>
      <c r="J618" s="1" t="str">
        <f t="shared" si="102"/>
        <v>Stream sediments</v>
      </c>
      <c r="K618" s="1" t="str">
        <f t="shared" si="103"/>
        <v>-100 mesh grinding</v>
      </c>
      <c r="L618">
        <v>131</v>
      </c>
      <c r="M618" t="s">
        <v>20</v>
      </c>
      <c r="N618">
        <v>110</v>
      </c>
      <c r="O618">
        <v>1</v>
      </c>
      <c r="P618">
        <v>1.94</v>
      </c>
    </row>
    <row r="619" spans="1:16" hidden="1" x14ac:dyDescent="0.3">
      <c r="A619" t="s">
        <v>2370</v>
      </c>
      <c r="B619" t="s">
        <v>2371</v>
      </c>
      <c r="C619" s="1" t="str">
        <f t="shared" si="104"/>
        <v>21:0771</v>
      </c>
      <c r="D619" s="1" t="str">
        <f t="shared" si="101"/>
        <v>21:0380</v>
      </c>
      <c r="E619" t="s">
        <v>2372</v>
      </c>
      <c r="F619" t="s">
        <v>2373</v>
      </c>
      <c r="H619">
        <v>64.094598099999999</v>
      </c>
      <c r="I619">
        <v>-135.33477980000001</v>
      </c>
      <c r="J619" s="1" t="str">
        <f t="shared" si="102"/>
        <v>Stream sediments</v>
      </c>
      <c r="K619" s="1" t="str">
        <f t="shared" si="103"/>
        <v>-100 mesh grinding</v>
      </c>
      <c r="L619">
        <v>132</v>
      </c>
      <c r="M619" t="s">
        <v>20</v>
      </c>
      <c r="N619">
        <v>111</v>
      </c>
      <c r="O619">
        <v>8</v>
      </c>
      <c r="P619">
        <v>2.31</v>
      </c>
    </row>
    <row r="620" spans="1:16" hidden="1" x14ac:dyDescent="0.3">
      <c r="A620" t="s">
        <v>2374</v>
      </c>
      <c r="B620" t="s">
        <v>2375</v>
      </c>
      <c r="C620" s="1" t="str">
        <f t="shared" si="104"/>
        <v>21:0771</v>
      </c>
      <c r="D620" s="1" t="str">
        <f t="shared" si="101"/>
        <v>21:0380</v>
      </c>
      <c r="E620" t="s">
        <v>2376</v>
      </c>
      <c r="F620" t="s">
        <v>2377</v>
      </c>
      <c r="H620">
        <v>64.058768099999995</v>
      </c>
      <c r="I620">
        <v>-135.34623239999999</v>
      </c>
      <c r="J620" s="1" t="str">
        <f t="shared" si="102"/>
        <v>Stream sediments</v>
      </c>
      <c r="K620" s="1" t="str">
        <f t="shared" si="103"/>
        <v>-100 mesh grinding</v>
      </c>
      <c r="L620">
        <v>132</v>
      </c>
      <c r="M620" t="s">
        <v>25</v>
      </c>
      <c r="N620">
        <v>112</v>
      </c>
      <c r="O620">
        <v>1</v>
      </c>
      <c r="P620">
        <v>3.38</v>
      </c>
    </row>
    <row r="621" spans="1:16" hidden="1" x14ac:dyDescent="0.3">
      <c r="A621" t="s">
        <v>2378</v>
      </c>
      <c r="B621" t="s">
        <v>2379</v>
      </c>
      <c r="C621" s="1" t="str">
        <f t="shared" si="104"/>
        <v>21:0771</v>
      </c>
      <c r="D621" s="1" t="str">
        <f t="shared" si="101"/>
        <v>21:0380</v>
      </c>
      <c r="E621" t="s">
        <v>2380</v>
      </c>
      <c r="F621" t="s">
        <v>2381</v>
      </c>
      <c r="H621">
        <v>64.129131000000001</v>
      </c>
      <c r="I621">
        <v>-135.25139419999999</v>
      </c>
      <c r="J621" s="1" t="str">
        <f t="shared" si="102"/>
        <v>Stream sediments</v>
      </c>
      <c r="K621" s="1" t="str">
        <f t="shared" si="103"/>
        <v>-100 mesh grinding</v>
      </c>
      <c r="L621">
        <v>133</v>
      </c>
      <c r="M621" t="s">
        <v>20</v>
      </c>
      <c r="N621">
        <v>113</v>
      </c>
      <c r="O621">
        <v>4</v>
      </c>
      <c r="P621">
        <v>5.51</v>
      </c>
    </row>
    <row r="622" spans="1:16" hidden="1" x14ac:dyDescent="0.3">
      <c r="A622" t="s">
        <v>2382</v>
      </c>
      <c r="B622" t="s">
        <v>2383</v>
      </c>
      <c r="C622" s="1" t="str">
        <f t="shared" si="104"/>
        <v>21:0771</v>
      </c>
      <c r="D622" s="1" t="str">
        <f t="shared" si="101"/>
        <v>21:0380</v>
      </c>
      <c r="E622" t="s">
        <v>2384</v>
      </c>
      <c r="F622" t="s">
        <v>2385</v>
      </c>
      <c r="H622">
        <v>64.2220114</v>
      </c>
      <c r="I622">
        <v>-134.75578279999999</v>
      </c>
      <c r="J622" s="1" t="str">
        <f t="shared" si="102"/>
        <v>Stream sediments</v>
      </c>
      <c r="K622" s="1" t="str">
        <f t="shared" si="103"/>
        <v>-100 mesh grinding</v>
      </c>
      <c r="L622">
        <v>134</v>
      </c>
      <c r="M622" t="s">
        <v>20</v>
      </c>
      <c r="N622">
        <v>114</v>
      </c>
      <c r="O622">
        <v>47</v>
      </c>
      <c r="P622">
        <v>2.71</v>
      </c>
    </row>
    <row r="623" spans="1:16" hidden="1" x14ac:dyDescent="0.3">
      <c r="A623" t="s">
        <v>2386</v>
      </c>
      <c r="B623" t="s">
        <v>2387</v>
      </c>
      <c r="C623" s="1" t="str">
        <f t="shared" si="104"/>
        <v>21:0771</v>
      </c>
      <c r="D623" s="1" t="str">
        <f t="shared" si="101"/>
        <v>21:0380</v>
      </c>
      <c r="E623" t="s">
        <v>2388</v>
      </c>
      <c r="F623" t="s">
        <v>2389</v>
      </c>
      <c r="H623">
        <v>64.076998900000007</v>
      </c>
      <c r="I623">
        <v>-134.81117549999999</v>
      </c>
      <c r="J623" s="1" t="str">
        <f t="shared" si="102"/>
        <v>Stream sediments</v>
      </c>
      <c r="K623" s="1" t="str">
        <f t="shared" si="103"/>
        <v>-100 mesh grinding</v>
      </c>
      <c r="L623">
        <v>135</v>
      </c>
      <c r="M623" t="s">
        <v>20</v>
      </c>
      <c r="N623">
        <v>115</v>
      </c>
      <c r="O623">
        <v>11</v>
      </c>
      <c r="P623">
        <v>7.21</v>
      </c>
    </row>
    <row r="624" spans="1:16" hidden="1" x14ac:dyDescent="0.3">
      <c r="A624" t="s">
        <v>2390</v>
      </c>
      <c r="B624" t="s">
        <v>2391</v>
      </c>
      <c r="C624" s="1" t="str">
        <f t="shared" si="104"/>
        <v>21:0771</v>
      </c>
      <c r="D624" s="1" t="str">
        <f t="shared" si="101"/>
        <v>21:0380</v>
      </c>
      <c r="E624" t="s">
        <v>2392</v>
      </c>
      <c r="F624" t="s">
        <v>2393</v>
      </c>
      <c r="H624">
        <v>64.146133199999994</v>
      </c>
      <c r="I624">
        <v>-134.1460361</v>
      </c>
      <c r="J624" s="1" t="str">
        <f t="shared" si="102"/>
        <v>Stream sediments</v>
      </c>
      <c r="K624" s="1" t="str">
        <f t="shared" si="103"/>
        <v>-100 mesh grinding</v>
      </c>
      <c r="L624">
        <v>136</v>
      </c>
      <c r="M624" t="s">
        <v>20</v>
      </c>
      <c r="N624">
        <v>116</v>
      </c>
      <c r="O624">
        <v>19</v>
      </c>
      <c r="P624">
        <v>3.86</v>
      </c>
    </row>
    <row r="625" spans="1:16" hidden="1" x14ac:dyDescent="0.3">
      <c r="A625" t="s">
        <v>2394</v>
      </c>
      <c r="B625" t="s">
        <v>2395</v>
      </c>
      <c r="C625" s="1" t="str">
        <f t="shared" si="104"/>
        <v>21:0771</v>
      </c>
      <c r="D625" s="1" t="str">
        <f t="shared" si="101"/>
        <v>21:0380</v>
      </c>
      <c r="E625" t="s">
        <v>2396</v>
      </c>
      <c r="F625" t="s">
        <v>2397</v>
      </c>
      <c r="H625">
        <v>64.039613099999997</v>
      </c>
      <c r="I625">
        <v>-135.03172290000001</v>
      </c>
      <c r="J625" s="1" t="str">
        <f t="shared" si="102"/>
        <v>Stream sediments</v>
      </c>
      <c r="K625" s="1" t="str">
        <f t="shared" si="103"/>
        <v>-100 mesh grinding</v>
      </c>
      <c r="L625">
        <v>137</v>
      </c>
      <c r="M625" t="s">
        <v>20</v>
      </c>
      <c r="N625">
        <v>117</v>
      </c>
      <c r="O625">
        <v>1</v>
      </c>
      <c r="P625">
        <v>1.84</v>
      </c>
    </row>
    <row r="626" spans="1:16" hidden="1" x14ac:dyDescent="0.3">
      <c r="A626" t="s">
        <v>2398</v>
      </c>
      <c r="B626" t="s">
        <v>2399</v>
      </c>
      <c r="C626" s="1" t="str">
        <f t="shared" si="104"/>
        <v>21:0771</v>
      </c>
      <c r="D626" s="1" t="str">
        <f t="shared" ref="D626:D634" si="105">HYPERLINK("http://geochem.nrcan.gc.ca/cdogs/content/svy/svy210127_e.htm", "21:0127")</f>
        <v>21:0127</v>
      </c>
      <c r="E626" t="s">
        <v>2400</v>
      </c>
      <c r="F626" t="s">
        <v>2401</v>
      </c>
      <c r="H626">
        <v>65.063677799999994</v>
      </c>
      <c r="I626">
        <v>-133.28839199999999</v>
      </c>
      <c r="J626" s="1" t="str">
        <f t="shared" ref="J626:J657" si="106">HYPERLINK("http://geochem.nrcan.gc.ca/cdogs/content/kwd/kwd020030_e.htm", "NGR bulk stream sediment")</f>
        <v>NGR bulk stream sediment</v>
      </c>
      <c r="K626" s="1" t="str">
        <f t="shared" ref="K626:K657" si="107">HYPERLINK("http://geochem.nrcan.gc.ca/cdogs/content/kwd/kwd080006_e.htm", "&lt;177 micron (NGR)")</f>
        <v>&lt;177 micron (NGR)</v>
      </c>
      <c r="L626">
        <v>148</v>
      </c>
      <c r="M626" t="s">
        <v>20</v>
      </c>
      <c r="N626">
        <v>118</v>
      </c>
      <c r="O626">
        <v>12</v>
      </c>
      <c r="P626">
        <v>0.9</v>
      </c>
    </row>
    <row r="627" spans="1:16" hidden="1" x14ac:dyDescent="0.3">
      <c r="A627" t="s">
        <v>2402</v>
      </c>
      <c r="B627" t="s">
        <v>2403</v>
      </c>
      <c r="C627" s="1" t="str">
        <f t="shared" si="104"/>
        <v>21:0771</v>
      </c>
      <c r="D627" s="1" t="str">
        <f t="shared" si="105"/>
        <v>21:0127</v>
      </c>
      <c r="E627" t="s">
        <v>2404</v>
      </c>
      <c r="F627" t="s">
        <v>2405</v>
      </c>
      <c r="H627">
        <v>65.1401556</v>
      </c>
      <c r="I627">
        <v>-133.81541189999999</v>
      </c>
      <c r="J627" s="1" t="str">
        <f t="shared" si="106"/>
        <v>NGR bulk stream sediment</v>
      </c>
      <c r="K627" s="1" t="str">
        <f t="shared" si="107"/>
        <v>&lt;177 micron (NGR)</v>
      </c>
      <c r="L627">
        <v>149</v>
      </c>
      <c r="M627" t="s">
        <v>20</v>
      </c>
      <c r="N627">
        <v>119</v>
      </c>
      <c r="O627">
        <v>28</v>
      </c>
      <c r="P627">
        <v>14.38</v>
      </c>
    </row>
    <row r="628" spans="1:16" hidden="1" x14ac:dyDescent="0.3">
      <c r="A628" t="s">
        <v>2406</v>
      </c>
      <c r="B628" t="s">
        <v>2407</v>
      </c>
      <c r="C628" s="1" t="str">
        <f t="shared" si="104"/>
        <v>21:0771</v>
      </c>
      <c r="D628" s="1" t="str">
        <f t="shared" si="105"/>
        <v>21:0127</v>
      </c>
      <c r="E628" t="s">
        <v>2408</v>
      </c>
      <c r="F628" t="s">
        <v>2409</v>
      </c>
      <c r="H628">
        <v>65.124654800000002</v>
      </c>
      <c r="I628">
        <v>-133.73050620000001</v>
      </c>
      <c r="J628" s="1" t="str">
        <f t="shared" si="106"/>
        <v>NGR bulk stream sediment</v>
      </c>
      <c r="K628" s="1" t="str">
        <f t="shared" si="107"/>
        <v>&lt;177 micron (NGR)</v>
      </c>
      <c r="L628">
        <v>149</v>
      </c>
      <c r="M628" t="s">
        <v>25</v>
      </c>
      <c r="N628">
        <v>120</v>
      </c>
      <c r="O628">
        <v>28</v>
      </c>
      <c r="P628">
        <v>14.09</v>
      </c>
    </row>
    <row r="629" spans="1:16" hidden="1" x14ac:dyDescent="0.3">
      <c r="A629" t="s">
        <v>2410</v>
      </c>
      <c r="B629" t="s">
        <v>2411</v>
      </c>
      <c r="C629" s="1" t="str">
        <f t="shared" si="104"/>
        <v>21:0771</v>
      </c>
      <c r="D629" s="1" t="str">
        <f t="shared" si="105"/>
        <v>21:0127</v>
      </c>
      <c r="E629" t="s">
        <v>2412</v>
      </c>
      <c r="F629" t="s">
        <v>2413</v>
      </c>
      <c r="H629">
        <v>65.1312961</v>
      </c>
      <c r="I629">
        <v>-133.70120199999999</v>
      </c>
      <c r="J629" s="1" t="str">
        <f t="shared" si="106"/>
        <v>NGR bulk stream sediment</v>
      </c>
      <c r="K629" s="1" t="str">
        <f t="shared" si="107"/>
        <v>&lt;177 micron (NGR)</v>
      </c>
      <c r="L629">
        <v>149</v>
      </c>
      <c r="M629" t="s">
        <v>30</v>
      </c>
      <c r="N629">
        <v>121</v>
      </c>
      <c r="O629">
        <v>18</v>
      </c>
      <c r="P629">
        <v>11.74</v>
      </c>
    </row>
    <row r="630" spans="1:16" hidden="1" x14ac:dyDescent="0.3">
      <c r="A630" t="s">
        <v>2414</v>
      </c>
      <c r="B630" t="s">
        <v>2415</v>
      </c>
      <c r="C630" s="1" t="str">
        <f t="shared" si="104"/>
        <v>21:0771</v>
      </c>
      <c r="D630" s="1" t="str">
        <f t="shared" si="105"/>
        <v>21:0127</v>
      </c>
      <c r="E630" t="s">
        <v>2416</v>
      </c>
      <c r="F630" t="s">
        <v>2417</v>
      </c>
      <c r="H630">
        <v>65.122624900000005</v>
      </c>
      <c r="I630">
        <v>-133.6661488</v>
      </c>
      <c r="J630" s="1" t="str">
        <f t="shared" si="106"/>
        <v>NGR bulk stream sediment</v>
      </c>
      <c r="K630" s="1" t="str">
        <f t="shared" si="107"/>
        <v>&lt;177 micron (NGR)</v>
      </c>
      <c r="L630">
        <v>150</v>
      </c>
      <c r="M630" t="s">
        <v>20</v>
      </c>
      <c r="N630">
        <v>122</v>
      </c>
      <c r="O630">
        <v>12</v>
      </c>
      <c r="P630">
        <v>14.65</v>
      </c>
    </row>
    <row r="631" spans="1:16" hidden="1" x14ac:dyDescent="0.3">
      <c r="A631" t="s">
        <v>2418</v>
      </c>
      <c r="B631" t="s">
        <v>2419</v>
      </c>
      <c r="C631" s="1" t="str">
        <f t="shared" si="104"/>
        <v>21:0771</v>
      </c>
      <c r="D631" s="1" t="str">
        <f t="shared" si="105"/>
        <v>21:0127</v>
      </c>
      <c r="E631" t="s">
        <v>2420</v>
      </c>
      <c r="F631" t="s">
        <v>2421</v>
      </c>
      <c r="H631">
        <v>65.175730700000003</v>
      </c>
      <c r="I631">
        <v>-133.79217600000001</v>
      </c>
      <c r="J631" s="1" t="str">
        <f t="shared" si="106"/>
        <v>NGR bulk stream sediment</v>
      </c>
      <c r="K631" s="1" t="str">
        <f t="shared" si="107"/>
        <v>&lt;177 micron (NGR)</v>
      </c>
      <c r="L631">
        <v>151</v>
      </c>
      <c r="M631" t="s">
        <v>20</v>
      </c>
      <c r="N631">
        <v>123</v>
      </c>
      <c r="O631">
        <v>11</v>
      </c>
      <c r="P631">
        <v>13.29</v>
      </c>
    </row>
    <row r="632" spans="1:16" hidden="1" x14ac:dyDescent="0.3">
      <c r="A632" t="s">
        <v>2422</v>
      </c>
      <c r="B632" t="s">
        <v>2423</v>
      </c>
      <c r="C632" s="1" t="str">
        <f t="shared" si="104"/>
        <v>21:0771</v>
      </c>
      <c r="D632" s="1" t="str">
        <f t="shared" si="105"/>
        <v>21:0127</v>
      </c>
      <c r="E632" t="s">
        <v>2424</v>
      </c>
      <c r="F632" t="s">
        <v>2425</v>
      </c>
      <c r="H632">
        <v>65.179444599999997</v>
      </c>
      <c r="I632">
        <v>-133.79538059999999</v>
      </c>
      <c r="J632" s="1" t="str">
        <f t="shared" si="106"/>
        <v>NGR bulk stream sediment</v>
      </c>
      <c r="K632" s="1" t="str">
        <f t="shared" si="107"/>
        <v>&lt;177 micron (NGR)</v>
      </c>
      <c r="L632">
        <v>151</v>
      </c>
      <c r="M632" t="s">
        <v>25</v>
      </c>
      <c r="N632">
        <v>124</v>
      </c>
      <c r="O632">
        <v>9</v>
      </c>
      <c r="P632">
        <v>12.09</v>
      </c>
    </row>
    <row r="633" spans="1:16" hidden="1" x14ac:dyDescent="0.3">
      <c r="A633" t="s">
        <v>2426</v>
      </c>
      <c r="B633" t="s">
        <v>2427</v>
      </c>
      <c r="C633" s="1" t="str">
        <f t="shared" si="104"/>
        <v>21:0771</v>
      </c>
      <c r="D633" s="1" t="str">
        <f t="shared" si="105"/>
        <v>21:0127</v>
      </c>
      <c r="E633" t="s">
        <v>2428</v>
      </c>
      <c r="F633" t="s">
        <v>2429</v>
      </c>
      <c r="H633">
        <v>65.133287800000005</v>
      </c>
      <c r="I633">
        <v>-133.5907521</v>
      </c>
      <c r="J633" s="1" t="str">
        <f t="shared" si="106"/>
        <v>NGR bulk stream sediment</v>
      </c>
      <c r="K633" s="1" t="str">
        <f t="shared" si="107"/>
        <v>&lt;177 micron (NGR)</v>
      </c>
      <c r="L633">
        <v>152</v>
      </c>
      <c r="M633" t="s">
        <v>20</v>
      </c>
      <c r="N633">
        <v>125</v>
      </c>
      <c r="O633">
        <v>14</v>
      </c>
      <c r="P633">
        <v>12.18</v>
      </c>
    </row>
    <row r="634" spans="1:16" hidden="1" x14ac:dyDescent="0.3">
      <c r="A634" t="s">
        <v>2430</v>
      </c>
      <c r="B634" t="s">
        <v>2431</v>
      </c>
      <c r="C634" s="1" t="str">
        <f t="shared" si="104"/>
        <v>21:0771</v>
      </c>
      <c r="D634" s="1" t="str">
        <f t="shared" si="105"/>
        <v>21:0127</v>
      </c>
      <c r="E634" t="s">
        <v>2432</v>
      </c>
      <c r="F634" t="s">
        <v>2433</v>
      </c>
      <c r="H634">
        <v>65.414133800000002</v>
      </c>
      <c r="I634">
        <v>-133.6162593</v>
      </c>
      <c r="J634" s="1" t="str">
        <f t="shared" si="106"/>
        <v>NGR bulk stream sediment</v>
      </c>
      <c r="K634" s="1" t="str">
        <f t="shared" si="107"/>
        <v>&lt;177 micron (NGR)</v>
      </c>
      <c r="L634">
        <v>158</v>
      </c>
      <c r="M634" t="s">
        <v>20</v>
      </c>
      <c r="N634">
        <v>126</v>
      </c>
      <c r="O634">
        <v>10</v>
      </c>
      <c r="P634">
        <v>15.39</v>
      </c>
    </row>
    <row r="635" spans="1:16" hidden="1" x14ac:dyDescent="0.3">
      <c r="A635" t="s">
        <v>2434</v>
      </c>
      <c r="B635" t="s">
        <v>2435</v>
      </c>
      <c r="C635" s="1" t="str">
        <f t="shared" ref="C635:C652" si="108">HYPERLINK("http://geochem.nrcan.gc.ca/cdogs/content/bdl/bdl210773_e.htm", "21:0773")</f>
        <v>21:0773</v>
      </c>
      <c r="D635" s="1" t="str">
        <f t="shared" ref="D635:D652" si="109">HYPERLINK("http://geochem.nrcan.gc.ca/cdogs/content/svy/svy210114_e.htm", "21:0114")</f>
        <v>21:0114</v>
      </c>
      <c r="E635" t="s">
        <v>2436</v>
      </c>
      <c r="F635" t="s">
        <v>2437</v>
      </c>
      <c r="H635">
        <v>64.886646099999993</v>
      </c>
      <c r="I635">
        <v>-136.920366</v>
      </c>
      <c r="J635" s="1" t="str">
        <f t="shared" si="106"/>
        <v>NGR bulk stream sediment</v>
      </c>
      <c r="K635" s="1" t="str">
        <f t="shared" si="107"/>
        <v>&lt;177 micron (NGR)</v>
      </c>
      <c r="L635">
        <v>163</v>
      </c>
      <c r="M635" t="s">
        <v>20</v>
      </c>
      <c r="N635">
        <v>1</v>
      </c>
      <c r="O635">
        <v>3</v>
      </c>
      <c r="P635">
        <v>15.27</v>
      </c>
    </row>
    <row r="636" spans="1:16" hidden="1" x14ac:dyDescent="0.3">
      <c r="A636" t="s">
        <v>2438</v>
      </c>
      <c r="B636" t="s">
        <v>2439</v>
      </c>
      <c r="C636" s="1" t="str">
        <f t="shared" si="108"/>
        <v>21:0773</v>
      </c>
      <c r="D636" s="1" t="str">
        <f t="shared" si="109"/>
        <v>21:0114</v>
      </c>
      <c r="E636" t="s">
        <v>2440</v>
      </c>
      <c r="F636" t="s">
        <v>2441</v>
      </c>
      <c r="H636">
        <v>64.944243499999999</v>
      </c>
      <c r="I636">
        <v>-136.03293980000001</v>
      </c>
      <c r="J636" s="1" t="str">
        <f t="shared" si="106"/>
        <v>NGR bulk stream sediment</v>
      </c>
      <c r="K636" s="1" t="str">
        <f t="shared" si="107"/>
        <v>&lt;177 micron (NGR)</v>
      </c>
      <c r="L636">
        <v>164</v>
      </c>
      <c r="M636" t="s">
        <v>20</v>
      </c>
      <c r="N636">
        <v>2</v>
      </c>
      <c r="O636">
        <v>5</v>
      </c>
      <c r="P636">
        <v>15.8</v>
      </c>
    </row>
    <row r="637" spans="1:16" hidden="1" x14ac:dyDescent="0.3">
      <c r="A637" t="s">
        <v>2442</v>
      </c>
      <c r="B637" t="s">
        <v>2443</v>
      </c>
      <c r="C637" s="1" t="str">
        <f t="shared" si="108"/>
        <v>21:0773</v>
      </c>
      <c r="D637" s="1" t="str">
        <f t="shared" si="109"/>
        <v>21:0114</v>
      </c>
      <c r="E637" t="s">
        <v>2444</v>
      </c>
      <c r="F637" t="s">
        <v>2445</v>
      </c>
      <c r="H637">
        <v>64.982436699999994</v>
      </c>
      <c r="I637">
        <v>-136.21249270000001</v>
      </c>
      <c r="J637" s="1" t="str">
        <f t="shared" si="106"/>
        <v>NGR bulk stream sediment</v>
      </c>
      <c r="K637" s="1" t="str">
        <f t="shared" si="107"/>
        <v>&lt;177 micron (NGR)</v>
      </c>
      <c r="L637">
        <v>164</v>
      </c>
      <c r="M637" t="s">
        <v>25</v>
      </c>
      <c r="N637">
        <v>3</v>
      </c>
      <c r="O637">
        <v>1</v>
      </c>
      <c r="P637">
        <v>13.75</v>
      </c>
    </row>
    <row r="638" spans="1:16" hidden="1" x14ac:dyDescent="0.3">
      <c r="A638" t="s">
        <v>2446</v>
      </c>
      <c r="B638" t="s">
        <v>2447</v>
      </c>
      <c r="C638" s="1" t="str">
        <f t="shared" si="108"/>
        <v>21:0773</v>
      </c>
      <c r="D638" s="1" t="str">
        <f t="shared" si="109"/>
        <v>21:0114</v>
      </c>
      <c r="E638" t="s">
        <v>2448</v>
      </c>
      <c r="F638" t="s">
        <v>2449</v>
      </c>
      <c r="H638">
        <v>64.841954900000005</v>
      </c>
      <c r="I638">
        <v>-136.48686530000001</v>
      </c>
      <c r="J638" s="1" t="str">
        <f t="shared" si="106"/>
        <v>NGR bulk stream sediment</v>
      </c>
      <c r="K638" s="1" t="str">
        <f t="shared" si="107"/>
        <v>&lt;177 micron (NGR)</v>
      </c>
      <c r="L638">
        <v>166</v>
      </c>
      <c r="M638" t="s">
        <v>20</v>
      </c>
      <c r="N638">
        <v>4</v>
      </c>
      <c r="O638">
        <v>1</v>
      </c>
      <c r="P638">
        <v>5.19</v>
      </c>
    </row>
    <row r="639" spans="1:16" hidden="1" x14ac:dyDescent="0.3">
      <c r="A639" t="s">
        <v>2450</v>
      </c>
      <c r="B639" t="s">
        <v>2451</v>
      </c>
      <c r="C639" s="1" t="str">
        <f t="shared" si="108"/>
        <v>21:0773</v>
      </c>
      <c r="D639" s="1" t="str">
        <f t="shared" si="109"/>
        <v>21:0114</v>
      </c>
      <c r="E639" t="s">
        <v>2452</v>
      </c>
      <c r="F639" t="s">
        <v>2453</v>
      </c>
      <c r="H639">
        <v>64.828164999999998</v>
      </c>
      <c r="I639">
        <v>-136.31314459999999</v>
      </c>
      <c r="J639" s="1" t="str">
        <f t="shared" si="106"/>
        <v>NGR bulk stream sediment</v>
      </c>
      <c r="K639" s="1" t="str">
        <f t="shared" si="107"/>
        <v>&lt;177 micron (NGR)</v>
      </c>
      <c r="L639">
        <v>167</v>
      </c>
      <c r="M639" t="s">
        <v>20</v>
      </c>
      <c r="N639">
        <v>5</v>
      </c>
      <c r="O639">
        <v>1</v>
      </c>
      <c r="P639">
        <v>14.07</v>
      </c>
    </row>
    <row r="640" spans="1:16" hidden="1" x14ac:dyDescent="0.3">
      <c r="A640" t="s">
        <v>2454</v>
      </c>
      <c r="B640" t="s">
        <v>2455</v>
      </c>
      <c r="C640" s="1" t="str">
        <f t="shared" si="108"/>
        <v>21:0773</v>
      </c>
      <c r="D640" s="1" t="str">
        <f t="shared" si="109"/>
        <v>21:0114</v>
      </c>
      <c r="E640" t="s">
        <v>2456</v>
      </c>
      <c r="F640" t="s">
        <v>2457</v>
      </c>
      <c r="H640">
        <v>64.787062300000002</v>
      </c>
      <c r="I640">
        <v>-136.2582663</v>
      </c>
      <c r="J640" s="1" t="str">
        <f t="shared" si="106"/>
        <v>NGR bulk stream sediment</v>
      </c>
      <c r="K640" s="1" t="str">
        <f t="shared" si="107"/>
        <v>&lt;177 micron (NGR)</v>
      </c>
      <c r="L640">
        <v>167</v>
      </c>
      <c r="M640" t="s">
        <v>25</v>
      </c>
      <c r="N640">
        <v>6</v>
      </c>
      <c r="O640">
        <v>1</v>
      </c>
      <c r="P640">
        <v>15.4</v>
      </c>
    </row>
    <row r="641" spans="1:16" hidden="1" x14ac:dyDescent="0.3">
      <c r="A641" t="s">
        <v>2458</v>
      </c>
      <c r="B641" t="s">
        <v>2459</v>
      </c>
      <c r="C641" s="1" t="str">
        <f t="shared" si="108"/>
        <v>21:0773</v>
      </c>
      <c r="D641" s="1" t="str">
        <f t="shared" si="109"/>
        <v>21:0114</v>
      </c>
      <c r="E641" t="s">
        <v>2460</v>
      </c>
      <c r="F641" t="s">
        <v>2461</v>
      </c>
      <c r="H641">
        <v>64.846176900000003</v>
      </c>
      <c r="I641">
        <v>-137.7270518</v>
      </c>
      <c r="J641" s="1" t="str">
        <f t="shared" si="106"/>
        <v>NGR bulk stream sediment</v>
      </c>
      <c r="K641" s="1" t="str">
        <f t="shared" si="107"/>
        <v>&lt;177 micron (NGR)</v>
      </c>
      <c r="L641">
        <v>169</v>
      </c>
      <c r="M641" t="s">
        <v>20</v>
      </c>
      <c r="N641">
        <v>7</v>
      </c>
      <c r="O641">
        <v>1</v>
      </c>
      <c r="P641">
        <v>14.9</v>
      </c>
    </row>
    <row r="642" spans="1:16" hidden="1" x14ac:dyDescent="0.3">
      <c r="A642" t="s">
        <v>2462</v>
      </c>
      <c r="B642" t="s">
        <v>2463</v>
      </c>
      <c r="C642" s="1" t="str">
        <f t="shared" si="108"/>
        <v>21:0773</v>
      </c>
      <c r="D642" s="1" t="str">
        <f t="shared" si="109"/>
        <v>21:0114</v>
      </c>
      <c r="E642" t="s">
        <v>2464</v>
      </c>
      <c r="F642" t="s">
        <v>2465</v>
      </c>
      <c r="H642">
        <v>64.7623885</v>
      </c>
      <c r="I642">
        <v>-137.73842550000001</v>
      </c>
      <c r="J642" s="1" t="str">
        <f t="shared" si="106"/>
        <v>NGR bulk stream sediment</v>
      </c>
      <c r="K642" s="1" t="str">
        <f t="shared" si="107"/>
        <v>&lt;177 micron (NGR)</v>
      </c>
      <c r="L642">
        <v>170</v>
      </c>
      <c r="M642" t="s">
        <v>20</v>
      </c>
      <c r="N642">
        <v>8</v>
      </c>
      <c r="O642">
        <v>3</v>
      </c>
      <c r="P642">
        <v>15.02</v>
      </c>
    </row>
    <row r="643" spans="1:16" hidden="1" x14ac:dyDescent="0.3">
      <c r="A643" t="s">
        <v>2466</v>
      </c>
      <c r="B643" t="s">
        <v>2467</v>
      </c>
      <c r="C643" s="1" t="str">
        <f t="shared" si="108"/>
        <v>21:0773</v>
      </c>
      <c r="D643" s="1" t="str">
        <f t="shared" si="109"/>
        <v>21:0114</v>
      </c>
      <c r="E643" t="s">
        <v>2468</v>
      </c>
      <c r="F643" t="s">
        <v>2469</v>
      </c>
      <c r="H643">
        <v>64.841005300000006</v>
      </c>
      <c r="I643">
        <v>-137.5158327</v>
      </c>
      <c r="J643" s="1" t="str">
        <f t="shared" si="106"/>
        <v>NGR bulk stream sediment</v>
      </c>
      <c r="K643" s="1" t="str">
        <f t="shared" si="107"/>
        <v>&lt;177 micron (NGR)</v>
      </c>
      <c r="L643">
        <v>171</v>
      </c>
      <c r="M643" t="s">
        <v>20</v>
      </c>
      <c r="N643">
        <v>9</v>
      </c>
      <c r="O643">
        <v>1</v>
      </c>
      <c r="P643">
        <v>15.27</v>
      </c>
    </row>
    <row r="644" spans="1:16" hidden="1" x14ac:dyDescent="0.3">
      <c r="A644" t="s">
        <v>2470</v>
      </c>
      <c r="B644" t="s">
        <v>2471</v>
      </c>
      <c r="C644" s="1" t="str">
        <f t="shared" si="108"/>
        <v>21:0773</v>
      </c>
      <c r="D644" s="1" t="str">
        <f t="shared" si="109"/>
        <v>21:0114</v>
      </c>
      <c r="E644" t="s">
        <v>2472</v>
      </c>
      <c r="F644" t="s">
        <v>2473</v>
      </c>
      <c r="H644">
        <v>64.787288599999997</v>
      </c>
      <c r="I644">
        <v>-137.2133011</v>
      </c>
      <c r="J644" s="1" t="str">
        <f t="shared" si="106"/>
        <v>NGR bulk stream sediment</v>
      </c>
      <c r="K644" s="1" t="str">
        <f t="shared" si="107"/>
        <v>&lt;177 micron (NGR)</v>
      </c>
      <c r="L644">
        <v>173</v>
      </c>
      <c r="M644" t="s">
        <v>20</v>
      </c>
      <c r="N644">
        <v>10</v>
      </c>
      <c r="O644">
        <v>5</v>
      </c>
      <c r="P644">
        <v>13.12</v>
      </c>
    </row>
    <row r="645" spans="1:16" hidden="1" x14ac:dyDescent="0.3">
      <c r="A645" t="s">
        <v>2474</v>
      </c>
      <c r="B645" t="s">
        <v>2475</v>
      </c>
      <c r="C645" s="1" t="str">
        <f t="shared" si="108"/>
        <v>21:0773</v>
      </c>
      <c r="D645" s="1" t="str">
        <f t="shared" si="109"/>
        <v>21:0114</v>
      </c>
      <c r="E645" t="s">
        <v>2476</v>
      </c>
      <c r="F645" t="s">
        <v>2477</v>
      </c>
      <c r="H645">
        <v>65.422926200000006</v>
      </c>
      <c r="I645">
        <v>-136.8520407</v>
      </c>
      <c r="J645" s="1" t="str">
        <f t="shared" si="106"/>
        <v>NGR bulk stream sediment</v>
      </c>
      <c r="K645" s="1" t="str">
        <f t="shared" si="107"/>
        <v>&lt;177 micron (NGR)</v>
      </c>
      <c r="L645">
        <v>183</v>
      </c>
      <c r="M645" t="s">
        <v>20</v>
      </c>
      <c r="N645">
        <v>11</v>
      </c>
      <c r="O645">
        <v>5</v>
      </c>
      <c r="P645">
        <v>17.3</v>
      </c>
    </row>
    <row r="646" spans="1:16" hidden="1" x14ac:dyDescent="0.3">
      <c r="A646" t="s">
        <v>2478</v>
      </c>
      <c r="B646" t="s">
        <v>2479</v>
      </c>
      <c r="C646" s="1" t="str">
        <f t="shared" si="108"/>
        <v>21:0773</v>
      </c>
      <c r="D646" s="1" t="str">
        <f t="shared" si="109"/>
        <v>21:0114</v>
      </c>
      <c r="E646" t="s">
        <v>2480</v>
      </c>
      <c r="F646" t="s">
        <v>2481</v>
      </c>
      <c r="H646">
        <v>65.377822600000002</v>
      </c>
      <c r="I646">
        <v>-136.5926173</v>
      </c>
      <c r="J646" s="1" t="str">
        <f t="shared" si="106"/>
        <v>NGR bulk stream sediment</v>
      </c>
      <c r="K646" s="1" t="str">
        <f t="shared" si="107"/>
        <v>&lt;177 micron (NGR)</v>
      </c>
      <c r="L646">
        <v>184</v>
      </c>
      <c r="M646" t="s">
        <v>20</v>
      </c>
      <c r="N646">
        <v>12</v>
      </c>
      <c r="O646">
        <v>1</v>
      </c>
      <c r="P646">
        <v>24.79</v>
      </c>
    </row>
    <row r="647" spans="1:16" hidden="1" x14ac:dyDescent="0.3">
      <c r="A647" t="s">
        <v>2482</v>
      </c>
      <c r="B647" t="s">
        <v>2483</v>
      </c>
      <c r="C647" s="1" t="str">
        <f t="shared" si="108"/>
        <v>21:0773</v>
      </c>
      <c r="D647" s="1" t="str">
        <f t="shared" si="109"/>
        <v>21:0114</v>
      </c>
      <c r="E647" t="s">
        <v>2484</v>
      </c>
      <c r="F647" t="s">
        <v>2485</v>
      </c>
      <c r="H647">
        <v>65.374256099999997</v>
      </c>
      <c r="I647">
        <v>-136.35585510000001</v>
      </c>
      <c r="J647" s="1" t="str">
        <f t="shared" si="106"/>
        <v>NGR bulk stream sediment</v>
      </c>
      <c r="K647" s="1" t="str">
        <f t="shared" si="107"/>
        <v>&lt;177 micron (NGR)</v>
      </c>
      <c r="L647">
        <v>185</v>
      </c>
      <c r="M647" t="s">
        <v>20</v>
      </c>
      <c r="N647">
        <v>13</v>
      </c>
      <c r="O647">
        <v>4</v>
      </c>
      <c r="P647">
        <v>24.85</v>
      </c>
    </row>
    <row r="648" spans="1:16" hidden="1" x14ac:dyDescent="0.3">
      <c r="A648" t="s">
        <v>2486</v>
      </c>
      <c r="B648" t="s">
        <v>2487</v>
      </c>
      <c r="C648" s="1" t="str">
        <f t="shared" si="108"/>
        <v>21:0773</v>
      </c>
      <c r="D648" s="1" t="str">
        <f t="shared" si="109"/>
        <v>21:0114</v>
      </c>
      <c r="E648" t="s">
        <v>2488</v>
      </c>
      <c r="F648" t="s">
        <v>2489</v>
      </c>
      <c r="H648">
        <v>65.973844400000004</v>
      </c>
      <c r="I648">
        <v>-137.9880259</v>
      </c>
      <c r="J648" s="1" t="str">
        <f t="shared" si="106"/>
        <v>NGR bulk stream sediment</v>
      </c>
      <c r="K648" s="1" t="str">
        <f t="shared" si="107"/>
        <v>&lt;177 micron (NGR)</v>
      </c>
      <c r="L648">
        <v>187</v>
      </c>
      <c r="M648" t="s">
        <v>20</v>
      </c>
      <c r="N648">
        <v>14</v>
      </c>
      <c r="O648">
        <v>1</v>
      </c>
      <c r="P648">
        <v>26.04</v>
      </c>
    </row>
    <row r="649" spans="1:16" hidden="1" x14ac:dyDescent="0.3">
      <c r="A649" t="s">
        <v>2490</v>
      </c>
      <c r="B649" t="s">
        <v>2491</v>
      </c>
      <c r="C649" s="1" t="str">
        <f t="shared" si="108"/>
        <v>21:0773</v>
      </c>
      <c r="D649" s="1" t="str">
        <f t="shared" si="109"/>
        <v>21:0114</v>
      </c>
      <c r="E649" t="s">
        <v>2492</v>
      </c>
      <c r="F649" t="s">
        <v>2493</v>
      </c>
      <c r="H649">
        <v>65.925754299999994</v>
      </c>
      <c r="I649">
        <v>-136.61296250000001</v>
      </c>
      <c r="J649" s="1" t="str">
        <f t="shared" si="106"/>
        <v>NGR bulk stream sediment</v>
      </c>
      <c r="K649" s="1" t="str">
        <f t="shared" si="107"/>
        <v>&lt;177 micron (NGR)</v>
      </c>
      <c r="L649">
        <v>193</v>
      </c>
      <c r="M649" t="s">
        <v>20</v>
      </c>
      <c r="N649">
        <v>15</v>
      </c>
      <c r="O649">
        <v>1</v>
      </c>
      <c r="P649">
        <v>34.479999999999997</v>
      </c>
    </row>
    <row r="650" spans="1:16" hidden="1" x14ac:dyDescent="0.3">
      <c r="A650" t="s">
        <v>2494</v>
      </c>
      <c r="B650" t="s">
        <v>2495</v>
      </c>
      <c r="C650" s="1" t="str">
        <f t="shared" si="108"/>
        <v>21:0773</v>
      </c>
      <c r="D650" s="1" t="str">
        <f t="shared" si="109"/>
        <v>21:0114</v>
      </c>
      <c r="E650" t="s">
        <v>2496</v>
      </c>
      <c r="F650" t="s">
        <v>2497</v>
      </c>
      <c r="H650">
        <v>65.963736699999998</v>
      </c>
      <c r="I650">
        <v>-136.5709439</v>
      </c>
      <c r="J650" s="1" t="str">
        <f t="shared" si="106"/>
        <v>NGR bulk stream sediment</v>
      </c>
      <c r="K650" s="1" t="str">
        <f t="shared" si="107"/>
        <v>&lt;177 micron (NGR)</v>
      </c>
      <c r="L650">
        <v>193</v>
      </c>
      <c r="M650" t="s">
        <v>25</v>
      </c>
      <c r="N650">
        <v>16</v>
      </c>
      <c r="O650">
        <v>1</v>
      </c>
      <c r="P650">
        <v>34.479999999999997</v>
      </c>
    </row>
    <row r="651" spans="1:16" hidden="1" x14ac:dyDescent="0.3">
      <c r="A651" t="s">
        <v>2498</v>
      </c>
      <c r="B651" t="s">
        <v>2499</v>
      </c>
      <c r="C651" s="1" t="str">
        <f t="shared" si="108"/>
        <v>21:0773</v>
      </c>
      <c r="D651" s="1" t="str">
        <f t="shared" si="109"/>
        <v>21:0114</v>
      </c>
      <c r="E651" t="s">
        <v>2500</v>
      </c>
      <c r="F651" t="s">
        <v>2501</v>
      </c>
      <c r="H651">
        <v>65.782843</v>
      </c>
      <c r="I651">
        <v>-136.6066065</v>
      </c>
      <c r="J651" s="1" t="str">
        <f t="shared" si="106"/>
        <v>NGR bulk stream sediment</v>
      </c>
      <c r="K651" s="1" t="str">
        <f t="shared" si="107"/>
        <v>&lt;177 micron (NGR)</v>
      </c>
      <c r="L651">
        <v>194</v>
      </c>
      <c r="M651" t="s">
        <v>20</v>
      </c>
      <c r="N651">
        <v>17</v>
      </c>
      <c r="O651">
        <v>1</v>
      </c>
      <c r="P651">
        <v>34.479999999999997</v>
      </c>
    </row>
    <row r="652" spans="1:16" hidden="1" x14ac:dyDescent="0.3">
      <c r="A652" t="s">
        <v>2502</v>
      </c>
      <c r="B652" t="s">
        <v>2503</v>
      </c>
      <c r="C652" s="1" t="str">
        <f t="shared" si="108"/>
        <v>21:0773</v>
      </c>
      <c r="D652" s="1" t="str">
        <f t="shared" si="109"/>
        <v>21:0114</v>
      </c>
      <c r="E652" t="s">
        <v>2504</v>
      </c>
      <c r="F652" t="s">
        <v>2505</v>
      </c>
      <c r="H652">
        <v>65.768980799999994</v>
      </c>
      <c r="I652">
        <v>-136.92495450000001</v>
      </c>
      <c r="J652" s="1" t="str">
        <f t="shared" si="106"/>
        <v>NGR bulk stream sediment</v>
      </c>
      <c r="K652" s="1" t="str">
        <f t="shared" si="107"/>
        <v>&lt;177 micron (NGR)</v>
      </c>
      <c r="L652">
        <v>194</v>
      </c>
      <c r="M652" t="s">
        <v>25</v>
      </c>
      <c r="N652">
        <v>18</v>
      </c>
      <c r="O652">
        <v>1</v>
      </c>
      <c r="P652">
        <v>34.479999999999997</v>
      </c>
    </row>
    <row r="653" spans="1:16" hidden="1" x14ac:dyDescent="0.3">
      <c r="A653" t="s">
        <v>2506</v>
      </c>
      <c r="B653" t="s">
        <v>2507</v>
      </c>
      <c r="C653" s="1" t="str">
        <f t="shared" ref="C653:C684" si="110">HYPERLINK("http://geochem.nrcan.gc.ca/cdogs/content/bdl/bdl210775_e.htm", "21:0775")</f>
        <v>21:0775</v>
      </c>
      <c r="D653" s="1" t="str">
        <f t="shared" ref="D653:D684" si="111">HYPERLINK("http://geochem.nrcan.gc.ca/cdogs/content/svy/svy210128_e.htm", "21:0128")</f>
        <v>21:0128</v>
      </c>
      <c r="E653" t="s">
        <v>2508</v>
      </c>
      <c r="F653" t="s">
        <v>2509</v>
      </c>
      <c r="H653">
        <v>64.273357799999999</v>
      </c>
      <c r="I653">
        <v>-136.27951830000001</v>
      </c>
      <c r="J653" s="1" t="str">
        <f t="shared" si="106"/>
        <v>NGR bulk stream sediment</v>
      </c>
      <c r="K653" s="1" t="str">
        <f t="shared" si="107"/>
        <v>&lt;177 micron (NGR)</v>
      </c>
      <c r="L653">
        <v>201</v>
      </c>
      <c r="M653" t="s">
        <v>20</v>
      </c>
      <c r="N653">
        <v>1</v>
      </c>
      <c r="O653">
        <v>5</v>
      </c>
      <c r="P653">
        <v>16.079999999999998</v>
      </c>
    </row>
    <row r="654" spans="1:16" hidden="1" x14ac:dyDescent="0.3">
      <c r="A654" t="s">
        <v>2510</v>
      </c>
      <c r="B654" t="s">
        <v>2511</v>
      </c>
      <c r="C654" s="1" t="str">
        <f t="shared" si="110"/>
        <v>21:0775</v>
      </c>
      <c r="D654" s="1" t="str">
        <f t="shared" si="111"/>
        <v>21:0128</v>
      </c>
      <c r="E654" t="s">
        <v>2512</v>
      </c>
      <c r="F654" t="s">
        <v>2513</v>
      </c>
      <c r="H654">
        <v>64.345026500000003</v>
      </c>
      <c r="I654">
        <v>-136.0436412</v>
      </c>
      <c r="J654" s="1" t="str">
        <f t="shared" si="106"/>
        <v>NGR bulk stream sediment</v>
      </c>
      <c r="K654" s="1" t="str">
        <f t="shared" si="107"/>
        <v>&lt;177 micron (NGR)</v>
      </c>
      <c r="L654">
        <v>202</v>
      </c>
      <c r="M654" t="s">
        <v>20</v>
      </c>
      <c r="N654">
        <v>2</v>
      </c>
      <c r="O654">
        <v>3</v>
      </c>
      <c r="P654">
        <v>27.97</v>
      </c>
    </row>
    <row r="655" spans="1:16" hidden="1" x14ac:dyDescent="0.3">
      <c r="A655" t="s">
        <v>2514</v>
      </c>
      <c r="B655" t="s">
        <v>2515</v>
      </c>
      <c r="C655" s="1" t="str">
        <f t="shared" si="110"/>
        <v>21:0775</v>
      </c>
      <c r="D655" s="1" t="str">
        <f t="shared" si="111"/>
        <v>21:0128</v>
      </c>
      <c r="E655" t="s">
        <v>2516</v>
      </c>
      <c r="F655" t="s">
        <v>2517</v>
      </c>
      <c r="H655">
        <v>64.367940300000001</v>
      </c>
      <c r="I655">
        <v>-136.18710770000001</v>
      </c>
      <c r="J655" s="1" t="str">
        <f t="shared" si="106"/>
        <v>NGR bulk stream sediment</v>
      </c>
      <c r="K655" s="1" t="str">
        <f t="shared" si="107"/>
        <v>&lt;177 micron (NGR)</v>
      </c>
      <c r="L655">
        <v>202</v>
      </c>
      <c r="M655" t="s">
        <v>25</v>
      </c>
      <c r="N655">
        <v>3</v>
      </c>
      <c r="O655">
        <v>4</v>
      </c>
      <c r="P655">
        <v>25.27</v>
      </c>
    </row>
    <row r="656" spans="1:16" hidden="1" x14ac:dyDescent="0.3">
      <c r="A656" t="s">
        <v>2518</v>
      </c>
      <c r="B656" t="s">
        <v>2519</v>
      </c>
      <c r="C656" s="1" t="str">
        <f t="shared" si="110"/>
        <v>21:0775</v>
      </c>
      <c r="D656" s="1" t="str">
        <f t="shared" si="111"/>
        <v>21:0128</v>
      </c>
      <c r="E656" t="s">
        <v>2520</v>
      </c>
      <c r="F656" t="s">
        <v>2521</v>
      </c>
      <c r="H656">
        <v>64.397909100000007</v>
      </c>
      <c r="I656">
        <v>-136.12725230000001</v>
      </c>
      <c r="J656" s="1" t="str">
        <f t="shared" si="106"/>
        <v>NGR bulk stream sediment</v>
      </c>
      <c r="K656" s="1" t="str">
        <f t="shared" si="107"/>
        <v>&lt;177 micron (NGR)</v>
      </c>
      <c r="L656">
        <v>202</v>
      </c>
      <c r="M656" t="s">
        <v>30</v>
      </c>
      <c r="N656">
        <v>4</v>
      </c>
      <c r="O656">
        <v>5</v>
      </c>
      <c r="P656">
        <v>12</v>
      </c>
    </row>
    <row r="657" spans="1:16" hidden="1" x14ac:dyDescent="0.3">
      <c r="A657" t="s">
        <v>2522</v>
      </c>
      <c r="B657" t="s">
        <v>2523</v>
      </c>
      <c r="C657" s="1" t="str">
        <f t="shared" si="110"/>
        <v>21:0775</v>
      </c>
      <c r="D657" s="1" t="str">
        <f t="shared" si="111"/>
        <v>21:0128</v>
      </c>
      <c r="E657" t="s">
        <v>2524</v>
      </c>
      <c r="F657" t="s">
        <v>2525</v>
      </c>
      <c r="H657">
        <v>64.570293300000003</v>
      </c>
      <c r="I657">
        <v>-136.34345579999999</v>
      </c>
      <c r="J657" s="1" t="str">
        <f t="shared" si="106"/>
        <v>NGR bulk stream sediment</v>
      </c>
      <c r="K657" s="1" t="str">
        <f t="shared" si="107"/>
        <v>&lt;177 micron (NGR)</v>
      </c>
      <c r="L657">
        <v>203</v>
      </c>
      <c r="M657" t="s">
        <v>20</v>
      </c>
      <c r="N657">
        <v>5</v>
      </c>
      <c r="O657">
        <v>1</v>
      </c>
      <c r="P657">
        <v>4.5</v>
      </c>
    </row>
    <row r="658" spans="1:16" hidden="1" x14ac:dyDescent="0.3">
      <c r="A658" t="s">
        <v>2526</v>
      </c>
      <c r="B658" t="s">
        <v>2527</v>
      </c>
      <c r="C658" s="1" t="str">
        <f t="shared" si="110"/>
        <v>21:0775</v>
      </c>
      <c r="D658" s="1" t="str">
        <f t="shared" si="111"/>
        <v>21:0128</v>
      </c>
      <c r="E658" t="s">
        <v>2528</v>
      </c>
      <c r="F658" t="s">
        <v>2529</v>
      </c>
      <c r="H658">
        <v>64.523257999999998</v>
      </c>
      <c r="I658">
        <v>-136.2122119</v>
      </c>
      <c r="J658" s="1" t="str">
        <f t="shared" ref="J658:J689" si="112">HYPERLINK("http://geochem.nrcan.gc.ca/cdogs/content/kwd/kwd020030_e.htm", "NGR bulk stream sediment")</f>
        <v>NGR bulk stream sediment</v>
      </c>
      <c r="K658" s="1" t="str">
        <f t="shared" ref="K658:K689" si="113">HYPERLINK("http://geochem.nrcan.gc.ca/cdogs/content/kwd/kwd080006_e.htm", "&lt;177 micron (NGR)")</f>
        <v>&lt;177 micron (NGR)</v>
      </c>
      <c r="L658">
        <v>204</v>
      </c>
      <c r="M658" t="s">
        <v>50</v>
      </c>
      <c r="N658">
        <v>6</v>
      </c>
      <c r="O658">
        <v>1</v>
      </c>
      <c r="P658">
        <v>6.32</v>
      </c>
    </row>
    <row r="659" spans="1:16" hidden="1" x14ac:dyDescent="0.3">
      <c r="A659" t="s">
        <v>2530</v>
      </c>
      <c r="B659" t="s">
        <v>2531</v>
      </c>
      <c r="C659" s="1" t="str">
        <f t="shared" si="110"/>
        <v>21:0775</v>
      </c>
      <c r="D659" s="1" t="str">
        <f t="shared" si="111"/>
        <v>21:0128</v>
      </c>
      <c r="E659" t="s">
        <v>2528</v>
      </c>
      <c r="F659" t="s">
        <v>2532</v>
      </c>
      <c r="H659">
        <v>64.523257999999998</v>
      </c>
      <c r="I659">
        <v>-136.2122119</v>
      </c>
      <c r="J659" s="1" t="str">
        <f t="shared" si="112"/>
        <v>NGR bulk stream sediment</v>
      </c>
      <c r="K659" s="1" t="str">
        <f t="shared" si="113"/>
        <v>&lt;177 micron (NGR)</v>
      </c>
      <c r="L659">
        <v>204</v>
      </c>
      <c r="M659" t="s">
        <v>54</v>
      </c>
      <c r="N659">
        <v>7</v>
      </c>
      <c r="O659">
        <v>3</v>
      </c>
      <c r="P659">
        <v>20.52</v>
      </c>
    </row>
    <row r="660" spans="1:16" hidden="1" x14ac:dyDescent="0.3">
      <c r="A660" t="s">
        <v>2533</v>
      </c>
      <c r="B660" t="s">
        <v>2534</v>
      </c>
      <c r="C660" s="1" t="str">
        <f t="shared" si="110"/>
        <v>21:0775</v>
      </c>
      <c r="D660" s="1" t="str">
        <f t="shared" si="111"/>
        <v>21:0128</v>
      </c>
      <c r="E660" t="s">
        <v>2535</v>
      </c>
      <c r="F660" t="s">
        <v>2536</v>
      </c>
      <c r="H660">
        <v>64.588099200000002</v>
      </c>
      <c r="I660">
        <v>-136.09958950000001</v>
      </c>
      <c r="J660" s="1" t="str">
        <f t="shared" si="112"/>
        <v>NGR bulk stream sediment</v>
      </c>
      <c r="K660" s="1" t="str">
        <f t="shared" si="113"/>
        <v>&lt;177 micron (NGR)</v>
      </c>
      <c r="L660">
        <v>204</v>
      </c>
      <c r="M660" t="s">
        <v>20</v>
      </c>
      <c r="N660">
        <v>8</v>
      </c>
      <c r="O660">
        <v>6</v>
      </c>
      <c r="P660">
        <v>8.73</v>
      </c>
    </row>
    <row r="661" spans="1:16" hidden="1" x14ac:dyDescent="0.3">
      <c r="A661" t="s">
        <v>2537</v>
      </c>
      <c r="B661" t="s">
        <v>2538</v>
      </c>
      <c r="C661" s="1" t="str">
        <f t="shared" si="110"/>
        <v>21:0775</v>
      </c>
      <c r="D661" s="1" t="str">
        <f t="shared" si="111"/>
        <v>21:0128</v>
      </c>
      <c r="E661" t="s">
        <v>2539</v>
      </c>
      <c r="F661" t="s">
        <v>2540</v>
      </c>
      <c r="H661">
        <v>64.575245899999999</v>
      </c>
      <c r="I661">
        <v>-136.09028090000001</v>
      </c>
      <c r="J661" s="1" t="str">
        <f t="shared" si="112"/>
        <v>NGR bulk stream sediment</v>
      </c>
      <c r="K661" s="1" t="str">
        <f t="shared" si="113"/>
        <v>&lt;177 micron (NGR)</v>
      </c>
      <c r="L661">
        <v>204</v>
      </c>
      <c r="M661" t="s">
        <v>25</v>
      </c>
      <c r="N661">
        <v>9</v>
      </c>
      <c r="O661">
        <v>1</v>
      </c>
      <c r="P661">
        <v>26.73</v>
      </c>
    </row>
    <row r="662" spans="1:16" hidden="1" x14ac:dyDescent="0.3">
      <c r="A662" t="s">
        <v>2541</v>
      </c>
      <c r="B662" t="s">
        <v>2542</v>
      </c>
      <c r="C662" s="1" t="str">
        <f t="shared" si="110"/>
        <v>21:0775</v>
      </c>
      <c r="D662" s="1" t="str">
        <f t="shared" si="111"/>
        <v>21:0128</v>
      </c>
      <c r="E662" t="s">
        <v>2543</v>
      </c>
      <c r="F662" t="s">
        <v>2544</v>
      </c>
      <c r="H662">
        <v>64.611179100000001</v>
      </c>
      <c r="I662">
        <v>-136.22288219999999</v>
      </c>
      <c r="J662" s="1" t="str">
        <f t="shared" si="112"/>
        <v>NGR bulk stream sediment</v>
      </c>
      <c r="K662" s="1" t="str">
        <f t="shared" si="113"/>
        <v>&lt;177 micron (NGR)</v>
      </c>
      <c r="L662">
        <v>205</v>
      </c>
      <c r="M662" t="s">
        <v>20</v>
      </c>
      <c r="N662">
        <v>10</v>
      </c>
      <c r="O662">
        <v>1</v>
      </c>
      <c r="P662">
        <v>3.37</v>
      </c>
    </row>
    <row r="663" spans="1:16" hidden="1" x14ac:dyDescent="0.3">
      <c r="A663" t="s">
        <v>2545</v>
      </c>
      <c r="B663" t="s">
        <v>2546</v>
      </c>
      <c r="C663" s="1" t="str">
        <f t="shared" si="110"/>
        <v>21:0775</v>
      </c>
      <c r="D663" s="1" t="str">
        <f t="shared" si="111"/>
        <v>21:0128</v>
      </c>
      <c r="E663" t="s">
        <v>2547</v>
      </c>
      <c r="F663" t="s">
        <v>2548</v>
      </c>
      <c r="H663">
        <v>64.613648900000001</v>
      </c>
      <c r="I663">
        <v>-136.4117095</v>
      </c>
      <c r="J663" s="1" t="str">
        <f t="shared" si="112"/>
        <v>NGR bulk stream sediment</v>
      </c>
      <c r="K663" s="1" t="str">
        <f t="shared" si="113"/>
        <v>&lt;177 micron (NGR)</v>
      </c>
      <c r="L663">
        <v>205</v>
      </c>
      <c r="M663" t="s">
        <v>50</v>
      </c>
      <c r="N663">
        <v>11</v>
      </c>
    </row>
    <row r="664" spans="1:16" hidden="1" x14ac:dyDescent="0.3">
      <c r="A664" t="s">
        <v>2549</v>
      </c>
      <c r="B664" t="s">
        <v>2550</v>
      </c>
      <c r="C664" s="1" t="str">
        <f t="shared" si="110"/>
        <v>21:0775</v>
      </c>
      <c r="D664" s="1" t="str">
        <f t="shared" si="111"/>
        <v>21:0128</v>
      </c>
      <c r="E664" t="s">
        <v>2547</v>
      </c>
      <c r="F664" t="s">
        <v>2551</v>
      </c>
      <c r="H664">
        <v>64.613648900000001</v>
      </c>
      <c r="I664">
        <v>-136.4117095</v>
      </c>
      <c r="J664" s="1" t="str">
        <f t="shared" si="112"/>
        <v>NGR bulk stream sediment</v>
      </c>
      <c r="K664" s="1" t="str">
        <f t="shared" si="113"/>
        <v>&lt;177 micron (NGR)</v>
      </c>
      <c r="L664">
        <v>205</v>
      </c>
      <c r="M664" t="s">
        <v>54</v>
      </c>
      <c r="N664">
        <v>12</v>
      </c>
      <c r="O664">
        <v>1</v>
      </c>
      <c r="P664">
        <v>8.82</v>
      </c>
    </row>
    <row r="665" spans="1:16" hidden="1" x14ac:dyDescent="0.3">
      <c r="A665" t="s">
        <v>2552</v>
      </c>
      <c r="B665" t="s">
        <v>2553</v>
      </c>
      <c r="C665" s="1" t="str">
        <f t="shared" si="110"/>
        <v>21:0775</v>
      </c>
      <c r="D665" s="1" t="str">
        <f t="shared" si="111"/>
        <v>21:0128</v>
      </c>
      <c r="E665" t="s">
        <v>2554</v>
      </c>
      <c r="F665" t="s">
        <v>2555</v>
      </c>
      <c r="H665">
        <v>64.629696699999997</v>
      </c>
      <c r="I665">
        <v>-136.3983795</v>
      </c>
      <c r="J665" s="1" t="str">
        <f t="shared" si="112"/>
        <v>NGR bulk stream sediment</v>
      </c>
      <c r="K665" s="1" t="str">
        <f t="shared" si="113"/>
        <v>&lt;177 micron (NGR)</v>
      </c>
      <c r="L665">
        <v>205</v>
      </c>
      <c r="M665" t="s">
        <v>25</v>
      </c>
      <c r="N665">
        <v>13</v>
      </c>
      <c r="O665">
        <v>1</v>
      </c>
      <c r="P665">
        <v>21.63</v>
      </c>
    </row>
    <row r="666" spans="1:16" hidden="1" x14ac:dyDescent="0.3">
      <c r="A666" t="s">
        <v>2556</v>
      </c>
      <c r="B666" t="s">
        <v>2557</v>
      </c>
      <c r="C666" s="1" t="str">
        <f t="shared" si="110"/>
        <v>21:0775</v>
      </c>
      <c r="D666" s="1" t="str">
        <f t="shared" si="111"/>
        <v>21:0128</v>
      </c>
      <c r="E666" t="s">
        <v>2558</v>
      </c>
      <c r="F666" t="s">
        <v>2559</v>
      </c>
      <c r="H666">
        <v>64.661428400000005</v>
      </c>
      <c r="I666">
        <v>-136.342478</v>
      </c>
      <c r="J666" s="1" t="str">
        <f t="shared" si="112"/>
        <v>NGR bulk stream sediment</v>
      </c>
      <c r="K666" s="1" t="str">
        <f t="shared" si="113"/>
        <v>&lt;177 micron (NGR)</v>
      </c>
      <c r="L666">
        <v>205</v>
      </c>
      <c r="M666" t="s">
        <v>30</v>
      </c>
      <c r="N666">
        <v>14</v>
      </c>
      <c r="O666">
        <v>1</v>
      </c>
      <c r="P666">
        <v>2.93</v>
      </c>
    </row>
    <row r="667" spans="1:16" hidden="1" x14ac:dyDescent="0.3">
      <c r="A667" t="s">
        <v>2560</v>
      </c>
      <c r="B667" t="s">
        <v>2561</v>
      </c>
      <c r="C667" s="1" t="str">
        <f t="shared" si="110"/>
        <v>21:0775</v>
      </c>
      <c r="D667" s="1" t="str">
        <f t="shared" si="111"/>
        <v>21:0128</v>
      </c>
      <c r="E667" t="s">
        <v>2562</v>
      </c>
      <c r="F667" t="s">
        <v>2563</v>
      </c>
      <c r="H667">
        <v>64.387536900000001</v>
      </c>
      <c r="I667">
        <v>-136.2677458</v>
      </c>
      <c r="J667" s="1" t="str">
        <f t="shared" si="112"/>
        <v>NGR bulk stream sediment</v>
      </c>
      <c r="K667" s="1" t="str">
        <f t="shared" si="113"/>
        <v>&lt;177 micron (NGR)</v>
      </c>
      <c r="L667">
        <v>207</v>
      </c>
      <c r="M667" t="s">
        <v>20</v>
      </c>
      <c r="N667">
        <v>15</v>
      </c>
      <c r="O667">
        <v>1</v>
      </c>
      <c r="P667">
        <v>18</v>
      </c>
    </row>
    <row r="668" spans="1:16" hidden="1" x14ac:dyDescent="0.3">
      <c r="A668" t="s">
        <v>2564</v>
      </c>
      <c r="B668" t="s">
        <v>2565</v>
      </c>
      <c r="C668" s="1" t="str">
        <f t="shared" si="110"/>
        <v>21:0775</v>
      </c>
      <c r="D668" s="1" t="str">
        <f t="shared" si="111"/>
        <v>21:0128</v>
      </c>
      <c r="E668" t="s">
        <v>2566</v>
      </c>
      <c r="F668" t="s">
        <v>2567</v>
      </c>
      <c r="H668">
        <v>64.369206000000005</v>
      </c>
      <c r="I668">
        <v>-136.32023989999999</v>
      </c>
      <c r="J668" s="1" t="str">
        <f t="shared" si="112"/>
        <v>NGR bulk stream sediment</v>
      </c>
      <c r="K668" s="1" t="str">
        <f t="shared" si="113"/>
        <v>&lt;177 micron (NGR)</v>
      </c>
      <c r="L668">
        <v>207</v>
      </c>
      <c r="M668" t="s">
        <v>25</v>
      </c>
      <c r="N668">
        <v>16</v>
      </c>
      <c r="O668">
        <v>5</v>
      </c>
      <c r="P668">
        <v>27.1</v>
      </c>
    </row>
    <row r="669" spans="1:16" hidden="1" x14ac:dyDescent="0.3">
      <c r="A669" t="s">
        <v>2568</v>
      </c>
      <c r="B669" t="s">
        <v>2569</v>
      </c>
      <c r="C669" s="1" t="str">
        <f t="shared" si="110"/>
        <v>21:0775</v>
      </c>
      <c r="D669" s="1" t="str">
        <f t="shared" si="111"/>
        <v>21:0128</v>
      </c>
      <c r="E669" t="s">
        <v>2570</v>
      </c>
      <c r="F669" t="s">
        <v>2571</v>
      </c>
      <c r="H669">
        <v>64.395636999999994</v>
      </c>
      <c r="I669">
        <v>-136.37185199999999</v>
      </c>
      <c r="J669" s="1" t="str">
        <f t="shared" si="112"/>
        <v>NGR bulk stream sediment</v>
      </c>
      <c r="K669" s="1" t="str">
        <f t="shared" si="113"/>
        <v>&lt;177 micron (NGR)</v>
      </c>
      <c r="L669">
        <v>207</v>
      </c>
      <c r="M669" t="s">
        <v>30</v>
      </c>
      <c r="N669">
        <v>17</v>
      </c>
      <c r="O669">
        <v>62</v>
      </c>
      <c r="P669">
        <v>4.0999999999999996</v>
      </c>
    </row>
    <row r="670" spans="1:16" hidden="1" x14ac:dyDescent="0.3">
      <c r="A670" t="s">
        <v>2572</v>
      </c>
      <c r="B670" t="s">
        <v>2573</v>
      </c>
      <c r="C670" s="1" t="str">
        <f t="shared" si="110"/>
        <v>21:0775</v>
      </c>
      <c r="D670" s="1" t="str">
        <f t="shared" si="111"/>
        <v>21:0128</v>
      </c>
      <c r="E670" t="s">
        <v>2574</v>
      </c>
      <c r="F670" t="s">
        <v>2575</v>
      </c>
      <c r="H670">
        <v>64.371256200000005</v>
      </c>
      <c r="I670">
        <v>-136.50517819999999</v>
      </c>
      <c r="J670" s="1" t="str">
        <f t="shared" si="112"/>
        <v>NGR bulk stream sediment</v>
      </c>
      <c r="K670" s="1" t="str">
        <f t="shared" si="113"/>
        <v>&lt;177 micron (NGR)</v>
      </c>
      <c r="L670">
        <v>208</v>
      </c>
      <c r="M670" t="s">
        <v>50</v>
      </c>
      <c r="N670">
        <v>18</v>
      </c>
    </row>
    <row r="671" spans="1:16" hidden="1" x14ac:dyDescent="0.3">
      <c r="A671" t="s">
        <v>2576</v>
      </c>
      <c r="B671" t="s">
        <v>2577</v>
      </c>
      <c r="C671" s="1" t="str">
        <f t="shared" si="110"/>
        <v>21:0775</v>
      </c>
      <c r="D671" s="1" t="str">
        <f t="shared" si="111"/>
        <v>21:0128</v>
      </c>
      <c r="E671" t="s">
        <v>2574</v>
      </c>
      <c r="F671" t="s">
        <v>2578</v>
      </c>
      <c r="H671">
        <v>64.371256200000005</v>
      </c>
      <c r="I671">
        <v>-136.50517819999999</v>
      </c>
      <c r="J671" s="1" t="str">
        <f t="shared" si="112"/>
        <v>NGR bulk stream sediment</v>
      </c>
      <c r="K671" s="1" t="str">
        <f t="shared" si="113"/>
        <v>&lt;177 micron (NGR)</v>
      </c>
      <c r="L671">
        <v>208</v>
      </c>
      <c r="M671" t="s">
        <v>54</v>
      </c>
      <c r="N671">
        <v>19</v>
      </c>
      <c r="O671">
        <v>1</v>
      </c>
      <c r="P671">
        <v>31.22</v>
      </c>
    </row>
    <row r="672" spans="1:16" hidden="1" x14ac:dyDescent="0.3">
      <c r="A672" t="s">
        <v>2579</v>
      </c>
      <c r="B672" t="s">
        <v>2580</v>
      </c>
      <c r="C672" s="1" t="str">
        <f t="shared" si="110"/>
        <v>21:0775</v>
      </c>
      <c r="D672" s="1" t="str">
        <f t="shared" si="111"/>
        <v>21:0128</v>
      </c>
      <c r="E672" t="s">
        <v>2581</v>
      </c>
      <c r="F672" t="s">
        <v>2582</v>
      </c>
      <c r="H672">
        <v>64.3738843</v>
      </c>
      <c r="I672">
        <v>-136.5602485</v>
      </c>
      <c r="J672" s="1" t="str">
        <f t="shared" si="112"/>
        <v>NGR bulk stream sediment</v>
      </c>
      <c r="K672" s="1" t="str">
        <f t="shared" si="113"/>
        <v>&lt;177 micron (NGR)</v>
      </c>
      <c r="L672">
        <v>208</v>
      </c>
      <c r="M672" t="s">
        <v>20</v>
      </c>
      <c r="N672">
        <v>20</v>
      </c>
      <c r="O672">
        <v>7</v>
      </c>
      <c r="P672">
        <v>23.52</v>
      </c>
    </row>
    <row r="673" spans="1:16" hidden="1" x14ac:dyDescent="0.3">
      <c r="A673" t="s">
        <v>2583</v>
      </c>
      <c r="B673" t="s">
        <v>2584</v>
      </c>
      <c r="C673" s="1" t="str">
        <f t="shared" si="110"/>
        <v>21:0775</v>
      </c>
      <c r="D673" s="1" t="str">
        <f t="shared" si="111"/>
        <v>21:0128</v>
      </c>
      <c r="E673" t="s">
        <v>2585</v>
      </c>
      <c r="F673" t="s">
        <v>2586</v>
      </c>
      <c r="H673">
        <v>64.393127899999996</v>
      </c>
      <c r="I673">
        <v>-136.68815789999999</v>
      </c>
      <c r="J673" s="1" t="str">
        <f t="shared" si="112"/>
        <v>NGR bulk stream sediment</v>
      </c>
      <c r="K673" s="1" t="str">
        <f t="shared" si="113"/>
        <v>&lt;177 micron (NGR)</v>
      </c>
      <c r="L673">
        <v>208</v>
      </c>
      <c r="M673" t="s">
        <v>25</v>
      </c>
      <c r="N673">
        <v>21</v>
      </c>
      <c r="O673">
        <v>6</v>
      </c>
      <c r="P673">
        <v>25.93</v>
      </c>
    </row>
    <row r="674" spans="1:16" hidden="1" x14ac:dyDescent="0.3">
      <c r="A674" t="s">
        <v>2587</v>
      </c>
      <c r="B674" t="s">
        <v>2588</v>
      </c>
      <c r="C674" s="1" t="str">
        <f t="shared" si="110"/>
        <v>21:0775</v>
      </c>
      <c r="D674" s="1" t="str">
        <f t="shared" si="111"/>
        <v>21:0128</v>
      </c>
      <c r="E674" t="s">
        <v>2589</v>
      </c>
      <c r="F674" t="s">
        <v>2590</v>
      </c>
      <c r="H674">
        <v>64.473908399999999</v>
      </c>
      <c r="I674">
        <v>-136.882498</v>
      </c>
      <c r="J674" s="1" t="str">
        <f t="shared" si="112"/>
        <v>NGR bulk stream sediment</v>
      </c>
      <c r="K674" s="1" t="str">
        <f t="shared" si="113"/>
        <v>&lt;177 micron (NGR)</v>
      </c>
      <c r="L674">
        <v>209</v>
      </c>
      <c r="M674" t="s">
        <v>20</v>
      </c>
      <c r="N674">
        <v>22</v>
      </c>
      <c r="O674">
        <v>1</v>
      </c>
      <c r="P674">
        <v>17.57</v>
      </c>
    </row>
    <row r="675" spans="1:16" hidden="1" x14ac:dyDescent="0.3">
      <c r="A675" t="s">
        <v>2591</v>
      </c>
      <c r="B675" t="s">
        <v>2592</v>
      </c>
      <c r="C675" s="1" t="str">
        <f t="shared" si="110"/>
        <v>21:0775</v>
      </c>
      <c r="D675" s="1" t="str">
        <f t="shared" si="111"/>
        <v>21:0128</v>
      </c>
      <c r="E675" t="s">
        <v>2593</v>
      </c>
      <c r="F675" t="s">
        <v>2594</v>
      </c>
      <c r="H675">
        <v>64.508692600000003</v>
      </c>
      <c r="I675">
        <v>-136.60264029999999</v>
      </c>
      <c r="J675" s="1" t="str">
        <f t="shared" si="112"/>
        <v>NGR bulk stream sediment</v>
      </c>
      <c r="K675" s="1" t="str">
        <f t="shared" si="113"/>
        <v>&lt;177 micron (NGR)</v>
      </c>
      <c r="L675">
        <v>209</v>
      </c>
      <c r="M675" t="s">
        <v>25</v>
      </c>
      <c r="N675">
        <v>23</v>
      </c>
      <c r="O675">
        <v>1</v>
      </c>
      <c r="P675">
        <v>1.69</v>
      </c>
    </row>
    <row r="676" spans="1:16" hidden="1" x14ac:dyDescent="0.3">
      <c r="A676" t="s">
        <v>2595</v>
      </c>
      <c r="B676" t="s">
        <v>2596</v>
      </c>
      <c r="C676" s="1" t="str">
        <f t="shared" si="110"/>
        <v>21:0775</v>
      </c>
      <c r="D676" s="1" t="str">
        <f t="shared" si="111"/>
        <v>21:0128</v>
      </c>
      <c r="E676" t="s">
        <v>2597</v>
      </c>
      <c r="F676" t="s">
        <v>2598</v>
      </c>
      <c r="H676">
        <v>64.632028099999999</v>
      </c>
      <c r="I676">
        <v>-136.67699150000001</v>
      </c>
      <c r="J676" s="1" t="str">
        <f t="shared" si="112"/>
        <v>NGR bulk stream sediment</v>
      </c>
      <c r="K676" s="1" t="str">
        <f t="shared" si="113"/>
        <v>&lt;177 micron (NGR)</v>
      </c>
      <c r="L676">
        <v>210</v>
      </c>
      <c r="M676" t="s">
        <v>20</v>
      </c>
      <c r="N676">
        <v>24</v>
      </c>
      <c r="O676">
        <v>1</v>
      </c>
      <c r="P676">
        <v>24.62</v>
      </c>
    </row>
    <row r="677" spans="1:16" hidden="1" x14ac:dyDescent="0.3">
      <c r="A677" t="s">
        <v>2599</v>
      </c>
      <c r="B677" t="s">
        <v>2600</v>
      </c>
      <c r="C677" s="1" t="str">
        <f t="shared" si="110"/>
        <v>21:0775</v>
      </c>
      <c r="D677" s="1" t="str">
        <f t="shared" si="111"/>
        <v>21:0128</v>
      </c>
      <c r="E677" t="s">
        <v>2601</v>
      </c>
      <c r="F677" t="s">
        <v>2602</v>
      </c>
      <c r="H677">
        <v>64.220917299999996</v>
      </c>
      <c r="I677">
        <v>-136.39859899999999</v>
      </c>
      <c r="J677" s="1" t="str">
        <f t="shared" si="112"/>
        <v>NGR bulk stream sediment</v>
      </c>
      <c r="K677" s="1" t="str">
        <f t="shared" si="113"/>
        <v>&lt;177 micron (NGR)</v>
      </c>
      <c r="L677">
        <v>211</v>
      </c>
      <c r="M677" t="s">
        <v>20</v>
      </c>
      <c r="N677">
        <v>25</v>
      </c>
      <c r="O677">
        <v>1</v>
      </c>
      <c r="P677">
        <v>25.83</v>
      </c>
    </row>
    <row r="678" spans="1:16" hidden="1" x14ac:dyDescent="0.3">
      <c r="A678" t="s">
        <v>2603</v>
      </c>
      <c r="B678" t="s">
        <v>2604</v>
      </c>
      <c r="C678" s="1" t="str">
        <f t="shared" si="110"/>
        <v>21:0775</v>
      </c>
      <c r="D678" s="1" t="str">
        <f t="shared" si="111"/>
        <v>21:0128</v>
      </c>
      <c r="E678" t="s">
        <v>2605</v>
      </c>
      <c r="F678" t="s">
        <v>2606</v>
      </c>
      <c r="H678">
        <v>64.205103199999996</v>
      </c>
      <c r="I678">
        <v>-136.2895493</v>
      </c>
      <c r="J678" s="1" t="str">
        <f t="shared" si="112"/>
        <v>NGR bulk stream sediment</v>
      </c>
      <c r="K678" s="1" t="str">
        <f t="shared" si="113"/>
        <v>&lt;177 micron (NGR)</v>
      </c>
      <c r="L678">
        <v>211</v>
      </c>
      <c r="M678" t="s">
        <v>25</v>
      </c>
      <c r="N678">
        <v>26</v>
      </c>
      <c r="O678">
        <v>1</v>
      </c>
      <c r="P678">
        <v>8.58</v>
      </c>
    </row>
    <row r="679" spans="1:16" hidden="1" x14ac:dyDescent="0.3">
      <c r="A679" t="s">
        <v>2607</v>
      </c>
      <c r="B679" t="s">
        <v>2608</v>
      </c>
      <c r="C679" s="1" t="str">
        <f t="shared" si="110"/>
        <v>21:0775</v>
      </c>
      <c r="D679" s="1" t="str">
        <f t="shared" si="111"/>
        <v>21:0128</v>
      </c>
      <c r="E679" t="s">
        <v>2609</v>
      </c>
      <c r="F679" t="s">
        <v>2610</v>
      </c>
      <c r="H679">
        <v>64.149839299999996</v>
      </c>
      <c r="I679">
        <v>-136.2854408</v>
      </c>
      <c r="J679" s="1" t="str">
        <f t="shared" si="112"/>
        <v>NGR bulk stream sediment</v>
      </c>
      <c r="K679" s="1" t="str">
        <f t="shared" si="113"/>
        <v>&lt;177 micron (NGR)</v>
      </c>
      <c r="L679">
        <v>211</v>
      </c>
      <c r="M679" t="s">
        <v>30</v>
      </c>
      <c r="N679">
        <v>27</v>
      </c>
      <c r="O679">
        <v>6</v>
      </c>
      <c r="P679">
        <v>19.57</v>
      </c>
    </row>
    <row r="680" spans="1:16" hidden="1" x14ac:dyDescent="0.3">
      <c r="A680" t="s">
        <v>2611</v>
      </c>
      <c r="B680" t="s">
        <v>2612</v>
      </c>
      <c r="C680" s="1" t="str">
        <f t="shared" si="110"/>
        <v>21:0775</v>
      </c>
      <c r="D680" s="1" t="str">
        <f t="shared" si="111"/>
        <v>21:0128</v>
      </c>
      <c r="E680" t="s">
        <v>2613</v>
      </c>
      <c r="F680" t="s">
        <v>2614</v>
      </c>
      <c r="H680">
        <v>64.1304698</v>
      </c>
      <c r="I680">
        <v>-136.3236818</v>
      </c>
      <c r="J680" s="1" t="str">
        <f t="shared" si="112"/>
        <v>NGR bulk stream sediment</v>
      </c>
      <c r="K680" s="1" t="str">
        <f t="shared" si="113"/>
        <v>&lt;177 micron (NGR)</v>
      </c>
      <c r="L680">
        <v>212</v>
      </c>
      <c r="M680" t="s">
        <v>20</v>
      </c>
      <c r="N680">
        <v>28</v>
      </c>
      <c r="O680">
        <v>1</v>
      </c>
      <c r="P680">
        <v>13.18</v>
      </c>
    </row>
    <row r="681" spans="1:16" hidden="1" x14ac:dyDescent="0.3">
      <c r="A681" t="s">
        <v>2615</v>
      </c>
      <c r="B681" t="s">
        <v>2616</v>
      </c>
      <c r="C681" s="1" t="str">
        <f t="shared" si="110"/>
        <v>21:0775</v>
      </c>
      <c r="D681" s="1" t="str">
        <f t="shared" si="111"/>
        <v>21:0128</v>
      </c>
      <c r="E681" t="s">
        <v>2617</v>
      </c>
      <c r="F681" t="s">
        <v>2618</v>
      </c>
      <c r="H681">
        <v>64.0863753</v>
      </c>
      <c r="I681">
        <v>-136.31867220000001</v>
      </c>
      <c r="J681" s="1" t="str">
        <f t="shared" si="112"/>
        <v>NGR bulk stream sediment</v>
      </c>
      <c r="K681" s="1" t="str">
        <f t="shared" si="113"/>
        <v>&lt;177 micron (NGR)</v>
      </c>
      <c r="L681">
        <v>212</v>
      </c>
      <c r="M681" t="s">
        <v>25</v>
      </c>
      <c r="N681">
        <v>29</v>
      </c>
      <c r="O681">
        <v>1</v>
      </c>
      <c r="P681">
        <v>25.24</v>
      </c>
    </row>
    <row r="682" spans="1:16" hidden="1" x14ac:dyDescent="0.3">
      <c r="A682" t="s">
        <v>2619</v>
      </c>
      <c r="B682" t="s">
        <v>2620</v>
      </c>
      <c r="C682" s="1" t="str">
        <f t="shared" si="110"/>
        <v>21:0775</v>
      </c>
      <c r="D682" s="1" t="str">
        <f t="shared" si="111"/>
        <v>21:0128</v>
      </c>
      <c r="E682" t="s">
        <v>2621</v>
      </c>
      <c r="F682" t="s">
        <v>2622</v>
      </c>
      <c r="H682">
        <v>64.016008499999998</v>
      </c>
      <c r="I682">
        <v>-136.4884625</v>
      </c>
      <c r="J682" s="1" t="str">
        <f t="shared" si="112"/>
        <v>NGR bulk stream sediment</v>
      </c>
      <c r="K682" s="1" t="str">
        <f t="shared" si="113"/>
        <v>&lt;177 micron (NGR)</v>
      </c>
      <c r="L682">
        <v>213</v>
      </c>
      <c r="M682" t="s">
        <v>50</v>
      </c>
      <c r="N682">
        <v>30</v>
      </c>
      <c r="O682">
        <v>1</v>
      </c>
      <c r="P682">
        <v>26.89</v>
      </c>
    </row>
    <row r="683" spans="1:16" hidden="1" x14ac:dyDescent="0.3">
      <c r="A683" t="s">
        <v>2623</v>
      </c>
      <c r="B683" t="s">
        <v>2624</v>
      </c>
      <c r="C683" s="1" t="str">
        <f t="shared" si="110"/>
        <v>21:0775</v>
      </c>
      <c r="D683" s="1" t="str">
        <f t="shared" si="111"/>
        <v>21:0128</v>
      </c>
      <c r="E683" t="s">
        <v>2621</v>
      </c>
      <c r="F683" t="s">
        <v>2625</v>
      </c>
      <c r="H683">
        <v>64.016008499999998</v>
      </c>
      <c r="I683">
        <v>-136.4884625</v>
      </c>
      <c r="J683" s="1" t="str">
        <f t="shared" si="112"/>
        <v>NGR bulk stream sediment</v>
      </c>
      <c r="K683" s="1" t="str">
        <f t="shared" si="113"/>
        <v>&lt;177 micron (NGR)</v>
      </c>
      <c r="L683">
        <v>213</v>
      </c>
      <c r="M683" t="s">
        <v>54</v>
      </c>
      <c r="N683">
        <v>31</v>
      </c>
      <c r="O683">
        <v>4</v>
      </c>
      <c r="P683">
        <v>27.98</v>
      </c>
    </row>
    <row r="684" spans="1:16" hidden="1" x14ac:dyDescent="0.3">
      <c r="A684" t="s">
        <v>2626</v>
      </c>
      <c r="B684" t="s">
        <v>2627</v>
      </c>
      <c r="C684" s="1" t="str">
        <f t="shared" si="110"/>
        <v>21:0775</v>
      </c>
      <c r="D684" s="1" t="str">
        <f t="shared" si="111"/>
        <v>21:0128</v>
      </c>
      <c r="E684" t="s">
        <v>2628</v>
      </c>
      <c r="F684" t="s">
        <v>2629</v>
      </c>
      <c r="H684">
        <v>64.082713900000002</v>
      </c>
      <c r="I684">
        <v>-136.06835609999999</v>
      </c>
      <c r="J684" s="1" t="str">
        <f t="shared" si="112"/>
        <v>NGR bulk stream sediment</v>
      </c>
      <c r="K684" s="1" t="str">
        <f t="shared" si="113"/>
        <v>&lt;177 micron (NGR)</v>
      </c>
      <c r="L684">
        <v>213</v>
      </c>
      <c r="M684" t="s">
        <v>20</v>
      </c>
      <c r="N684">
        <v>32</v>
      </c>
      <c r="O684">
        <v>1</v>
      </c>
      <c r="P684">
        <v>30.68</v>
      </c>
    </row>
    <row r="685" spans="1:16" hidden="1" x14ac:dyDescent="0.3">
      <c r="A685" t="s">
        <v>2630</v>
      </c>
      <c r="B685" t="s">
        <v>2631</v>
      </c>
      <c r="C685" s="1" t="str">
        <f t="shared" ref="C685:C716" si="114">HYPERLINK("http://geochem.nrcan.gc.ca/cdogs/content/bdl/bdl210775_e.htm", "21:0775")</f>
        <v>21:0775</v>
      </c>
      <c r="D685" s="1" t="str">
        <f t="shared" ref="D685:D716" si="115">HYPERLINK("http://geochem.nrcan.gc.ca/cdogs/content/svy/svy210128_e.htm", "21:0128")</f>
        <v>21:0128</v>
      </c>
      <c r="E685" t="s">
        <v>2632</v>
      </c>
      <c r="F685" t="s">
        <v>2633</v>
      </c>
      <c r="H685">
        <v>64.083222699999993</v>
      </c>
      <c r="I685">
        <v>-136.08566400000001</v>
      </c>
      <c r="J685" s="1" t="str">
        <f t="shared" si="112"/>
        <v>NGR bulk stream sediment</v>
      </c>
      <c r="K685" s="1" t="str">
        <f t="shared" si="113"/>
        <v>&lt;177 micron (NGR)</v>
      </c>
      <c r="L685">
        <v>213</v>
      </c>
      <c r="M685" t="s">
        <v>25</v>
      </c>
      <c r="N685">
        <v>33</v>
      </c>
      <c r="O685">
        <v>10</v>
      </c>
      <c r="P685">
        <v>20.96</v>
      </c>
    </row>
    <row r="686" spans="1:16" hidden="1" x14ac:dyDescent="0.3">
      <c r="A686" t="s">
        <v>2634</v>
      </c>
      <c r="B686" t="s">
        <v>2635</v>
      </c>
      <c r="C686" s="1" t="str">
        <f t="shared" si="114"/>
        <v>21:0775</v>
      </c>
      <c r="D686" s="1" t="str">
        <f t="shared" si="115"/>
        <v>21:0128</v>
      </c>
      <c r="E686" t="s">
        <v>2636</v>
      </c>
      <c r="F686" t="s">
        <v>2637</v>
      </c>
      <c r="H686">
        <v>64.042051599999994</v>
      </c>
      <c r="I686">
        <v>-136.12159840000001</v>
      </c>
      <c r="J686" s="1" t="str">
        <f t="shared" si="112"/>
        <v>NGR bulk stream sediment</v>
      </c>
      <c r="K686" s="1" t="str">
        <f t="shared" si="113"/>
        <v>&lt;177 micron (NGR)</v>
      </c>
      <c r="L686">
        <v>213</v>
      </c>
      <c r="M686" t="s">
        <v>30</v>
      </c>
      <c r="N686">
        <v>34</v>
      </c>
      <c r="O686">
        <v>11</v>
      </c>
      <c r="P686">
        <v>31.74</v>
      </c>
    </row>
    <row r="687" spans="1:16" hidden="1" x14ac:dyDescent="0.3">
      <c r="A687" t="s">
        <v>2638</v>
      </c>
      <c r="B687" t="s">
        <v>2639</v>
      </c>
      <c r="C687" s="1" t="str">
        <f t="shared" si="114"/>
        <v>21:0775</v>
      </c>
      <c r="D687" s="1" t="str">
        <f t="shared" si="115"/>
        <v>21:0128</v>
      </c>
      <c r="E687" t="s">
        <v>2640</v>
      </c>
      <c r="F687" t="s">
        <v>2641</v>
      </c>
      <c r="H687">
        <v>64.040478699999994</v>
      </c>
      <c r="I687">
        <v>-136.12999210000001</v>
      </c>
      <c r="J687" s="1" t="str">
        <f t="shared" si="112"/>
        <v>NGR bulk stream sediment</v>
      </c>
      <c r="K687" s="1" t="str">
        <f t="shared" si="113"/>
        <v>&lt;177 micron (NGR)</v>
      </c>
      <c r="L687">
        <v>213</v>
      </c>
      <c r="M687" t="s">
        <v>35</v>
      </c>
      <c r="N687">
        <v>35</v>
      </c>
      <c r="O687">
        <v>8</v>
      </c>
      <c r="P687">
        <v>31.8</v>
      </c>
    </row>
    <row r="688" spans="1:16" hidden="1" x14ac:dyDescent="0.3">
      <c r="A688" t="s">
        <v>2642</v>
      </c>
      <c r="B688" t="s">
        <v>2643</v>
      </c>
      <c r="C688" s="1" t="str">
        <f t="shared" si="114"/>
        <v>21:0775</v>
      </c>
      <c r="D688" s="1" t="str">
        <f t="shared" si="115"/>
        <v>21:0128</v>
      </c>
      <c r="E688" t="s">
        <v>2644</v>
      </c>
      <c r="F688" t="s">
        <v>2645</v>
      </c>
      <c r="H688">
        <v>64.025253699999993</v>
      </c>
      <c r="I688">
        <v>-136.80562370000001</v>
      </c>
      <c r="J688" s="1" t="str">
        <f t="shared" si="112"/>
        <v>NGR bulk stream sediment</v>
      </c>
      <c r="K688" s="1" t="str">
        <f t="shared" si="113"/>
        <v>&lt;177 micron (NGR)</v>
      </c>
      <c r="L688">
        <v>213</v>
      </c>
      <c r="M688" t="s">
        <v>40</v>
      </c>
      <c r="N688">
        <v>36</v>
      </c>
      <c r="O688">
        <v>1</v>
      </c>
      <c r="P688">
        <v>23.35</v>
      </c>
    </row>
    <row r="689" spans="1:16" hidden="1" x14ac:dyDescent="0.3">
      <c r="A689" t="s">
        <v>2646</v>
      </c>
      <c r="B689" t="s">
        <v>2647</v>
      </c>
      <c r="C689" s="1" t="str">
        <f t="shared" si="114"/>
        <v>21:0775</v>
      </c>
      <c r="D689" s="1" t="str">
        <f t="shared" si="115"/>
        <v>21:0128</v>
      </c>
      <c r="E689" t="s">
        <v>2648</v>
      </c>
      <c r="F689" t="s">
        <v>2649</v>
      </c>
      <c r="H689">
        <v>64.0738652</v>
      </c>
      <c r="I689">
        <v>-136.74438839999999</v>
      </c>
      <c r="J689" s="1" t="str">
        <f t="shared" si="112"/>
        <v>NGR bulk stream sediment</v>
      </c>
      <c r="K689" s="1" t="str">
        <f t="shared" si="113"/>
        <v>&lt;177 micron (NGR)</v>
      </c>
      <c r="L689">
        <v>214</v>
      </c>
      <c r="M689" t="s">
        <v>20</v>
      </c>
      <c r="N689">
        <v>37</v>
      </c>
      <c r="O689">
        <v>1</v>
      </c>
      <c r="P689">
        <v>27.01</v>
      </c>
    </row>
    <row r="690" spans="1:16" hidden="1" x14ac:dyDescent="0.3">
      <c r="A690" t="s">
        <v>2650</v>
      </c>
      <c r="B690" t="s">
        <v>2651</v>
      </c>
      <c r="C690" s="1" t="str">
        <f t="shared" si="114"/>
        <v>21:0775</v>
      </c>
      <c r="D690" s="1" t="str">
        <f t="shared" si="115"/>
        <v>21:0128</v>
      </c>
      <c r="E690" t="s">
        <v>2652</v>
      </c>
      <c r="F690" t="s">
        <v>2653</v>
      </c>
      <c r="H690">
        <v>64.079770300000007</v>
      </c>
      <c r="I690">
        <v>-136.59280960000001</v>
      </c>
      <c r="J690" s="1" t="str">
        <f t="shared" ref="J690:J721" si="116">HYPERLINK("http://geochem.nrcan.gc.ca/cdogs/content/kwd/kwd020030_e.htm", "NGR bulk stream sediment")</f>
        <v>NGR bulk stream sediment</v>
      </c>
      <c r="K690" s="1" t="str">
        <f t="shared" ref="K690:K721" si="117">HYPERLINK("http://geochem.nrcan.gc.ca/cdogs/content/kwd/kwd080006_e.htm", "&lt;177 micron (NGR)")</f>
        <v>&lt;177 micron (NGR)</v>
      </c>
      <c r="L690">
        <v>214</v>
      </c>
      <c r="M690" t="s">
        <v>25</v>
      </c>
      <c r="N690">
        <v>38</v>
      </c>
      <c r="O690">
        <v>3</v>
      </c>
      <c r="P690">
        <v>30.75</v>
      </c>
    </row>
    <row r="691" spans="1:16" hidden="1" x14ac:dyDescent="0.3">
      <c r="A691" t="s">
        <v>2654</v>
      </c>
      <c r="B691" t="s">
        <v>2655</v>
      </c>
      <c r="C691" s="1" t="str">
        <f t="shared" si="114"/>
        <v>21:0775</v>
      </c>
      <c r="D691" s="1" t="str">
        <f t="shared" si="115"/>
        <v>21:0128</v>
      </c>
      <c r="E691" t="s">
        <v>2656</v>
      </c>
      <c r="F691" t="s">
        <v>2657</v>
      </c>
      <c r="H691">
        <v>64.092220800000007</v>
      </c>
      <c r="I691">
        <v>-136.60741229999999</v>
      </c>
      <c r="J691" s="1" t="str">
        <f t="shared" si="116"/>
        <v>NGR bulk stream sediment</v>
      </c>
      <c r="K691" s="1" t="str">
        <f t="shared" si="117"/>
        <v>&lt;177 micron (NGR)</v>
      </c>
      <c r="L691">
        <v>214</v>
      </c>
      <c r="M691" t="s">
        <v>30</v>
      </c>
      <c r="N691">
        <v>39</v>
      </c>
      <c r="O691">
        <v>14</v>
      </c>
      <c r="P691">
        <v>24.08</v>
      </c>
    </row>
    <row r="692" spans="1:16" hidden="1" x14ac:dyDescent="0.3">
      <c r="A692" t="s">
        <v>2658</v>
      </c>
      <c r="B692" t="s">
        <v>2659</v>
      </c>
      <c r="C692" s="1" t="str">
        <f t="shared" si="114"/>
        <v>21:0775</v>
      </c>
      <c r="D692" s="1" t="str">
        <f t="shared" si="115"/>
        <v>21:0128</v>
      </c>
      <c r="E692" t="s">
        <v>2660</v>
      </c>
      <c r="F692" t="s">
        <v>2661</v>
      </c>
      <c r="H692">
        <v>64.120269899999997</v>
      </c>
      <c r="I692">
        <v>-136.96894950000001</v>
      </c>
      <c r="J692" s="1" t="str">
        <f t="shared" si="116"/>
        <v>NGR bulk stream sediment</v>
      </c>
      <c r="K692" s="1" t="str">
        <f t="shared" si="117"/>
        <v>&lt;177 micron (NGR)</v>
      </c>
      <c r="L692">
        <v>215</v>
      </c>
      <c r="M692" t="s">
        <v>20</v>
      </c>
      <c r="N692">
        <v>40</v>
      </c>
      <c r="O692">
        <v>1</v>
      </c>
      <c r="P692">
        <v>2.81</v>
      </c>
    </row>
    <row r="693" spans="1:16" hidden="1" x14ac:dyDescent="0.3">
      <c r="A693" t="s">
        <v>2662</v>
      </c>
      <c r="B693" t="s">
        <v>2663</v>
      </c>
      <c r="C693" s="1" t="str">
        <f t="shared" si="114"/>
        <v>21:0775</v>
      </c>
      <c r="D693" s="1" t="str">
        <f t="shared" si="115"/>
        <v>21:0128</v>
      </c>
      <c r="E693" t="s">
        <v>2664</v>
      </c>
      <c r="F693" t="s">
        <v>2665</v>
      </c>
      <c r="H693">
        <v>64.123680800000002</v>
      </c>
      <c r="I693">
        <v>-136.902897</v>
      </c>
      <c r="J693" s="1" t="str">
        <f t="shared" si="116"/>
        <v>NGR bulk stream sediment</v>
      </c>
      <c r="K693" s="1" t="str">
        <f t="shared" si="117"/>
        <v>&lt;177 micron (NGR)</v>
      </c>
      <c r="L693">
        <v>215</v>
      </c>
      <c r="M693" t="s">
        <v>25</v>
      </c>
      <c r="N693">
        <v>41</v>
      </c>
      <c r="O693">
        <v>1</v>
      </c>
      <c r="P693">
        <v>2.81</v>
      </c>
    </row>
    <row r="694" spans="1:16" hidden="1" x14ac:dyDescent="0.3">
      <c r="A694" t="s">
        <v>2666</v>
      </c>
      <c r="B694" t="s">
        <v>2667</v>
      </c>
      <c r="C694" s="1" t="str">
        <f t="shared" si="114"/>
        <v>21:0775</v>
      </c>
      <c r="D694" s="1" t="str">
        <f t="shared" si="115"/>
        <v>21:0128</v>
      </c>
      <c r="E694" t="s">
        <v>2668</v>
      </c>
      <c r="F694" t="s">
        <v>2669</v>
      </c>
      <c r="H694">
        <v>64.127361100000002</v>
      </c>
      <c r="I694">
        <v>-136.8676045</v>
      </c>
      <c r="J694" s="1" t="str">
        <f t="shared" si="116"/>
        <v>NGR bulk stream sediment</v>
      </c>
      <c r="K694" s="1" t="str">
        <f t="shared" si="117"/>
        <v>&lt;177 micron (NGR)</v>
      </c>
      <c r="L694">
        <v>215</v>
      </c>
      <c r="M694" t="s">
        <v>30</v>
      </c>
      <c r="N694">
        <v>42</v>
      </c>
      <c r="O694">
        <v>9</v>
      </c>
      <c r="P694">
        <v>4.05</v>
      </c>
    </row>
    <row r="695" spans="1:16" hidden="1" x14ac:dyDescent="0.3">
      <c r="A695" t="s">
        <v>2670</v>
      </c>
      <c r="B695" t="s">
        <v>2671</v>
      </c>
      <c r="C695" s="1" t="str">
        <f t="shared" si="114"/>
        <v>21:0775</v>
      </c>
      <c r="D695" s="1" t="str">
        <f t="shared" si="115"/>
        <v>21:0128</v>
      </c>
      <c r="E695" t="s">
        <v>2672</v>
      </c>
      <c r="F695" t="s">
        <v>2673</v>
      </c>
      <c r="H695">
        <v>64.202092399999998</v>
      </c>
      <c r="I695">
        <v>-136.55769509999999</v>
      </c>
      <c r="J695" s="1" t="str">
        <f t="shared" si="116"/>
        <v>NGR bulk stream sediment</v>
      </c>
      <c r="K695" s="1" t="str">
        <f t="shared" si="117"/>
        <v>&lt;177 micron (NGR)</v>
      </c>
      <c r="L695">
        <v>216</v>
      </c>
      <c r="M695" t="s">
        <v>20</v>
      </c>
      <c r="N695">
        <v>43</v>
      </c>
      <c r="O695">
        <v>1</v>
      </c>
      <c r="P695">
        <v>28.94</v>
      </c>
    </row>
    <row r="696" spans="1:16" hidden="1" x14ac:dyDescent="0.3">
      <c r="A696" t="s">
        <v>2674</v>
      </c>
      <c r="B696" t="s">
        <v>2675</v>
      </c>
      <c r="C696" s="1" t="str">
        <f t="shared" si="114"/>
        <v>21:0775</v>
      </c>
      <c r="D696" s="1" t="str">
        <f t="shared" si="115"/>
        <v>21:0128</v>
      </c>
      <c r="E696" t="s">
        <v>2676</v>
      </c>
      <c r="F696" t="s">
        <v>2677</v>
      </c>
      <c r="H696">
        <v>64.173366999999999</v>
      </c>
      <c r="I696">
        <v>-136.8856218</v>
      </c>
      <c r="J696" s="1" t="str">
        <f t="shared" si="116"/>
        <v>NGR bulk stream sediment</v>
      </c>
      <c r="K696" s="1" t="str">
        <f t="shared" si="117"/>
        <v>&lt;177 micron (NGR)</v>
      </c>
      <c r="L696">
        <v>218</v>
      </c>
      <c r="M696" t="s">
        <v>20</v>
      </c>
      <c r="N696">
        <v>44</v>
      </c>
      <c r="O696">
        <v>1</v>
      </c>
      <c r="P696">
        <v>0.51</v>
      </c>
    </row>
    <row r="697" spans="1:16" hidden="1" x14ac:dyDescent="0.3">
      <c r="A697" t="s">
        <v>2678</v>
      </c>
      <c r="B697" t="s">
        <v>2679</v>
      </c>
      <c r="C697" s="1" t="str">
        <f t="shared" si="114"/>
        <v>21:0775</v>
      </c>
      <c r="D697" s="1" t="str">
        <f t="shared" si="115"/>
        <v>21:0128</v>
      </c>
      <c r="E697" t="s">
        <v>2680</v>
      </c>
      <c r="F697" t="s">
        <v>2681</v>
      </c>
      <c r="H697">
        <v>64.305568899999997</v>
      </c>
      <c r="I697">
        <v>-137.61384459999999</v>
      </c>
      <c r="J697" s="1" t="str">
        <f t="shared" si="116"/>
        <v>NGR bulk stream sediment</v>
      </c>
      <c r="K697" s="1" t="str">
        <f t="shared" si="117"/>
        <v>&lt;177 micron (NGR)</v>
      </c>
      <c r="L697">
        <v>219</v>
      </c>
      <c r="M697" t="s">
        <v>20</v>
      </c>
      <c r="N697">
        <v>45</v>
      </c>
      <c r="O697">
        <v>8</v>
      </c>
      <c r="P697">
        <v>29.22</v>
      </c>
    </row>
    <row r="698" spans="1:16" hidden="1" x14ac:dyDescent="0.3">
      <c r="A698" t="s">
        <v>2682</v>
      </c>
      <c r="B698" t="s">
        <v>2683</v>
      </c>
      <c r="C698" s="1" t="str">
        <f t="shared" si="114"/>
        <v>21:0775</v>
      </c>
      <c r="D698" s="1" t="str">
        <f t="shared" si="115"/>
        <v>21:0128</v>
      </c>
      <c r="E698" t="s">
        <v>2684</v>
      </c>
      <c r="F698" t="s">
        <v>2685</v>
      </c>
      <c r="H698">
        <v>64.264025899999993</v>
      </c>
      <c r="I698">
        <v>-137.759185</v>
      </c>
      <c r="J698" s="1" t="str">
        <f t="shared" si="116"/>
        <v>NGR bulk stream sediment</v>
      </c>
      <c r="K698" s="1" t="str">
        <f t="shared" si="117"/>
        <v>&lt;177 micron (NGR)</v>
      </c>
      <c r="L698">
        <v>219</v>
      </c>
      <c r="M698" t="s">
        <v>25</v>
      </c>
      <c r="N698">
        <v>46</v>
      </c>
      <c r="O698">
        <v>12</v>
      </c>
      <c r="P698">
        <v>6.32</v>
      </c>
    </row>
    <row r="699" spans="1:16" hidden="1" x14ac:dyDescent="0.3">
      <c r="A699" t="s">
        <v>2686</v>
      </c>
      <c r="B699" t="s">
        <v>2687</v>
      </c>
      <c r="C699" s="1" t="str">
        <f t="shared" si="114"/>
        <v>21:0775</v>
      </c>
      <c r="D699" s="1" t="str">
        <f t="shared" si="115"/>
        <v>21:0128</v>
      </c>
      <c r="E699" t="s">
        <v>2688</v>
      </c>
      <c r="F699" t="s">
        <v>2689</v>
      </c>
      <c r="H699">
        <v>64.702499700000004</v>
      </c>
      <c r="I699">
        <v>-137.72810949999999</v>
      </c>
      <c r="J699" s="1" t="str">
        <f t="shared" si="116"/>
        <v>NGR bulk stream sediment</v>
      </c>
      <c r="K699" s="1" t="str">
        <f t="shared" si="117"/>
        <v>&lt;177 micron (NGR)</v>
      </c>
      <c r="L699">
        <v>221</v>
      </c>
      <c r="M699" t="s">
        <v>20</v>
      </c>
      <c r="N699">
        <v>47</v>
      </c>
      <c r="O699">
        <v>4</v>
      </c>
      <c r="P699">
        <v>29.17</v>
      </c>
    </row>
    <row r="700" spans="1:16" hidden="1" x14ac:dyDescent="0.3">
      <c r="A700" t="s">
        <v>2690</v>
      </c>
      <c r="B700" t="s">
        <v>2691</v>
      </c>
      <c r="C700" s="1" t="str">
        <f t="shared" si="114"/>
        <v>21:0775</v>
      </c>
      <c r="D700" s="1" t="str">
        <f t="shared" si="115"/>
        <v>21:0128</v>
      </c>
      <c r="E700" t="s">
        <v>2692</v>
      </c>
      <c r="F700" t="s">
        <v>2693</v>
      </c>
      <c r="H700">
        <v>64.6684135</v>
      </c>
      <c r="I700">
        <v>-137.5635982</v>
      </c>
      <c r="J700" s="1" t="str">
        <f t="shared" si="116"/>
        <v>NGR bulk stream sediment</v>
      </c>
      <c r="K700" s="1" t="str">
        <f t="shared" si="117"/>
        <v>&lt;177 micron (NGR)</v>
      </c>
      <c r="L700">
        <v>222</v>
      </c>
      <c r="M700" t="s">
        <v>20</v>
      </c>
      <c r="N700">
        <v>48</v>
      </c>
      <c r="O700">
        <v>1</v>
      </c>
      <c r="P700">
        <v>12.83</v>
      </c>
    </row>
    <row r="701" spans="1:16" hidden="1" x14ac:dyDescent="0.3">
      <c r="A701" t="s">
        <v>2694</v>
      </c>
      <c r="B701" t="s">
        <v>2695</v>
      </c>
      <c r="C701" s="1" t="str">
        <f t="shared" si="114"/>
        <v>21:0775</v>
      </c>
      <c r="D701" s="1" t="str">
        <f t="shared" si="115"/>
        <v>21:0128</v>
      </c>
      <c r="E701" t="s">
        <v>2696</v>
      </c>
      <c r="F701" t="s">
        <v>2697</v>
      </c>
      <c r="H701">
        <v>64.527777499999999</v>
      </c>
      <c r="I701">
        <v>-137.67287440000001</v>
      </c>
      <c r="J701" s="1" t="str">
        <f t="shared" si="116"/>
        <v>NGR bulk stream sediment</v>
      </c>
      <c r="K701" s="1" t="str">
        <f t="shared" si="117"/>
        <v>&lt;177 micron (NGR)</v>
      </c>
      <c r="L701">
        <v>222</v>
      </c>
      <c r="M701" t="s">
        <v>25</v>
      </c>
      <c r="N701">
        <v>49</v>
      </c>
      <c r="O701">
        <v>8</v>
      </c>
      <c r="P701">
        <v>24.64</v>
      </c>
    </row>
    <row r="702" spans="1:16" hidden="1" x14ac:dyDescent="0.3">
      <c r="A702" t="s">
        <v>2698</v>
      </c>
      <c r="B702" t="s">
        <v>2699</v>
      </c>
      <c r="C702" s="1" t="str">
        <f t="shared" si="114"/>
        <v>21:0775</v>
      </c>
      <c r="D702" s="1" t="str">
        <f t="shared" si="115"/>
        <v>21:0128</v>
      </c>
      <c r="E702" t="s">
        <v>2700</v>
      </c>
      <c r="F702" t="s">
        <v>2701</v>
      </c>
      <c r="H702">
        <v>64.584760000000003</v>
      </c>
      <c r="I702">
        <v>-137.7043985</v>
      </c>
      <c r="J702" s="1" t="str">
        <f t="shared" si="116"/>
        <v>NGR bulk stream sediment</v>
      </c>
      <c r="K702" s="1" t="str">
        <f t="shared" si="117"/>
        <v>&lt;177 micron (NGR)</v>
      </c>
      <c r="L702">
        <v>222</v>
      </c>
      <c r="M702" t="s">
        <v>30</v>
      </c>
      <c r="N702">
        <v>50</v>
      </c>
      <c r="O702">
        <v>7</v>
      </c>
      <c r="P702">
        <v>23.52</v>
      </c>
    </row>
    <row r="703" spans="1:16" hidden="1" x14ac:dyDescent="0.3">
      <c r="A703" t="s">
        <v>2702</v>
      </c>
      <c r="B703" t="s">
        <v>2703</v>
      </c>
      <c r="C703" s="1" t="str">
        <f t="shared" si="114"/>
        <v>21:0775</v>
      </c>
      <c r="D703" s="1" t="str">
        <f t="shared" si="115"/>
        <v>21:0128</v>
      </c>
      <c r="E703" t="s">
        <v>2704</v>
      </c>
      <c r="F703" t="s">
        <v>2705</v>
      </c>
      <c r="H703">
        <v>64.583315999999996</v>
      </c>
      <c r="I703">
        <v>-137.74562950000001</v>
      </c>
      <c r="J703" s="1" t="str">
        <f t="shared" si="116"/>
        <v>NGR bulk stream sediment</v>
      </c>
      <c r="K703" s="1" t="str">
        <f t="shared" si="117"/>
        <v>&lt;177 micron (NGR)</v>
      </c>
      <c r="L703">
        <v>222</v>
      </c>
      <c r="M703" t="s">
        <v>35</v>
      </c>
      <c r="N703">
        <v>51</v>
      </c>
      <c r="O703">
        <v>15</v>
      </c>
      <c r="P703">
        <v>20.059999999999999</v>
      </c>
    </row>
    <row r="704" spans="1:16" hidden="1" x14ac:dyDescent="0.3">
      <c r="A704" t="s">
        <v>2706</v>
      </c>
      <c r="B704" t="s">
        <v>2707</v>
      </c>
      <c r="C704" s="1" t="str">
        <f t="shared" si="114"/>
        <v>21:0775</v>
      </c>
      <c r="D704" s="1" t="str">
        <f t="shared" si="115"/>
        <v>21:0128</v>
      </c>
      <c r="E704" t="s">
        <v>2708</v>
      </c>
      <c r="F704" t="s">
        <v>2709</v>
      </c>
      <c r="H704">
        <v>64.565274400000007</v>
      </c>
      <c r="I704">
        <v>-137.79019270000001</v>
      </c>
      <c r="J704" s="1" t="str">
        <f t="shared" si="116"/>
        <v>NGR bulk stream sediment</v>
      </c>
      <c r="K704" s="1" t="str">
        <f t="shared" si="117"/>
        <v>&lt;177 micron (NGR)</v>
      </c>
      <c r="L704">
        <v>222</v>
      </c>
      <c r="M704" t="s">
        <v>40</v>
      </c>
      <c r="N704">
        <v>52</v>
      </c>
      <c r="O704">
        <v>14</v>
      </c>
      <c r="P704">
        <v>7.26</v>
      </c>
    </row>
    <row r="705" spans="1:16" hidden="1" x14ac:dyDescent="0.3">
      <c r="A705" t="s">
        <v>2710</v>
      </c>
      <c r="B705" t="s">
        <v>2711</v>
      </c>
      <c r="C705" s="1" t="str">
        <f t="shared" si="114"/>
        <v>21:0775</v>
      </c>
      <c r="D705" s="1" t="str">
        <f t="shared" si="115"/>
        <v>21:0128</v>
      </c>
      <c r="E705" t="s">
        <v>2712</v>
      </c>
      <c r="F705" t="s">
        <v>2713</v>
      </c>
      <c r="H705">
        <v>64.504010300000004</v>
      </c>
      <c r="I705">
        <v>-137.90137290000001</v>
      </c>
      <c r="J705" s="1" t="str">
        <f t="shared" si="116"/>
        <v>NGR bulk stream sediment</v>
      </c>
      <c r="K705" s="1" t="str">
        <f t="shared" si="117"/>
        <v>&lt;177 micron (NGR)</v>
      </c>
      <c r="L705">
        <v>223</v>
      </c>
      <c r="M705" t="s">
        <v>50</v>
      </c>
      <c r="N705">
        <v>53</v>
      </c>
      <c r="O705">
        <v>9</v>
      </c>
      <c r="P705">
        <v>14.51</v>
      </c>
    </row>
    <row r="706" spans="1:16" hidden="1" x14ac:dyDescent="0.3">
      <c r="A706" t="s">
        <v>2714</v>
      </c>
      <c r="B706" t="s">
        <v>2715</v>
      </c>
      <c r="C706" s="1" t="str">
        <f t="shared" si="114"/>
        <v>21:0775</v>
      </c>
      <c r="D706" s="1" t="str">
        <f t="shared" si="115"/>
        <v>21:0128</v>
      </c>
      <c r="E706" t="s">
        <v>2712</v>
      </c>
      <c r="F706" t="s">
        <v>2716</v>
      </c>
      <c r="H706">
        <v>64.504010300000004</v>
      </c>
      <c r="I706">
        <v>-137.90137290000001</v>
      </c>
      <c r="J706" s="1" t="str">
        <f t="shared" si="116"/>
        <v>NGR bulk stream sediment</v>
      </c>
      <c r="K706" s="1" t="str">
        <f t="shared" si="117"/>
        <v>&lt;177 micron (NGR)</v>
      </c>
      <c r="L706">
        <v>223</v>
      </c>
      <c r="M706" t="s">
        <v>54</v>
      </c>
      <c r="N706">
        <v>54</v>
      </c>
      <c r="O706">
        <v>9</v>
      </c>
      <c r="P706">
        <v>27.31</v>
      </c>
    </row>
    <row r="707" spans="1:16" hidden="1" x14ac:dyDescent="0.3">
      <c r="A707" t="s">
        <v>2717</v>
      </c>
      <c r="B707" t="s">
        <v>2718</v>
      </c>
      <c r="C707" s="1" t="str">
        <f t="shared" si="114"/>
        <v>21:0775</v>
      </c>
      <c r="D707" s="1" t="str">
        <f t="shared" si="115"/>
        <v>21:0128</v>
      </c>
      <c r="E707" t="s">
        <v>2719</v>
      </c>
      <c r="F707" t="s">
        <v>2720</v>
      </c>
      <c r="H707">
        <v>64.607400699999999</v>
      </c>
      <c r="I707">
        <v>-137.9458837</v>
      </c>
      <c r="J707" s="1" t="str">
        <f t="shared" si="116"/>
        <v>NGR bulk stream sediment</v>
      </c>
      <c r="K707" s="1" t="str">
        <f t="shared" si="117"/>
        <v>&lt;177 micron (NGR)</v>
      </c>
      <c r="L707">
        <v>223</v>
      </c>
      <c r="M707" t="s">
        <v>20</v>
      </c>
      <c r="N707">
        <v>55</v>
      </c>
      <c r="O707">
        <v>7</v>
      </c>
      <c r="P707">
        <v>28.85</v>
      </c>
    </row>
    <row r="708" spans="1:16" hidden="1" x14ac:dyDescent="0.3">
      <c r="A708" t="s">
        <v>2721</v>
      </c>
      <c r="B708" t="s">
        <v>2722</v>
      </c>
      <c r="C708" s="1" t="str">
        <f t="shared" si="114"/>
        <v>21:0775</v>
      </c>
      <c r="D708" s="1" t="str">
        <f t="shared" si="115"/>
        <v>21:0128</v>
      </c>
      <c r="E708" t="s">
        <v>2723</v>
      </c>
      <c r="F708" t="s">
        <v>2724</v>
      </c>
      <c r="H708">
        <v>64.621823899999995</v>
      </c>
      <c r="I708">
        <v>-137.84923269999999</v>
      </c>
      <c r="J708" s="1" t="str">
        <f t="shared" si="116"/>
        <v>NGR bulk stream sediment</v>
      </c>
      <c r="K708" s="1" t="str">
        <f t="shared" si="117"/>
        <v>&lt;177 micron (NGR)</v>
      </c>
      <c r="L708">
        <v>223</v>
      </c>
      <c r="M708" t="s">
        <v>25</v>
      </c>
      <c r="N708">
        <v>56</v>
      </c>
      <c r="O708">
        <v>10</v>
      </c>
      <c r="P708">
        <v>14.67</v>
      </c>
    </row>
    <row r="709" spans="1:16" hidden="1" x14ac:dyDescent="0.3">
      <c r="A709" t="s">
        <v>2725</v>
      </c>
      <c r="B709" t="s">
        <v>2726</v>
      </c>
      <c r="C709" s="1" t="str">
        <f t="shared" si="114"/>
        <v>21:0775</v>
      </c>
      <c r="D709" s="1" t="str">
        <f t="shared" si="115"/>
        <v>21:0128</v>
      </c>
      <c r="E709" t="s">
        <v>2727</v>
      </c>
      <c r="F709" t="s">
        <v>2728</v>
      </c>
      <c r="H709">
        <v>64.519050100000001</v>
      </c>
      <c r="I709">
        <v>-137.43853300000001</v>
      </c>
      <c r="J709" s="1" t="str">
        <f t="shared" si="116"/>
        <v>NGR bulk stream sediment</v>
      </c>
      <c r="K709" s="1" t="str">
        <f t="shared" si="117"/>
        <v>&lt;177 micron (NGR)</v>
      </c>
      <c r="L709">
        <v>224</v>
      </c>
      <c r="M709" t="s">
        <v>20</v>
      </c>
      <c r="N709">
        <v>57</v>
      </c>
      <c r="O709">
        <v>12</v>
      </c>
      <c r="P709">
        <v>0.79</v>
      </c>
    </row>
    <row r="710" spans="1:16" hidden="1" x14ac:dyDescent="0.3">
      <c r="A710" t="s">
        <v>2729</v>
      </c>
      <c r="B710" t="s">
        <v>2730</v>
      </c>
      <c r="C710" s="1" t="str">
        <f t="shared" si="114"/>
        <v>21:0775</v>
      </c>
      <c r="D710" s="1" t="str">
        <f t="shared" si="115"/>
        <v>21:0128</v>
      </c>
      <c r="E710" t="s">
        <v>2731</v>
      </c>
      <c r="F710" t="s">
        <v>2732</v>
      </c>
      <c r="H710">
        <v>64.519670599999998</v>
      </c>
      <c r="I710">
        <v>-137.38918760000001</v>
      </c>
      <c r="J710" s="1" t="str">
        <f t="shared" si="116"/>
        <v>NGR bulk stream sediment</v>
      </c>
      <c r="K710" s="1" t="str">
        <f t="shared" si="117"/>
        <v>&lt;177 micron (NGR)</v>
      </c>
      <c r="L710">
        <v>224</v>
      </c>
      <c r="M710" t="s">
        <v>25</v>
      </c>
      <c r="N710">
        <v>58</v>
      </c>
      <c r="O710">
        <v>9</v>
      </c>
      <c r="P710">
        <v>23.72</v>
      </c>
    </row>
    <row r="711" spans="1:16" hidden="1" x14ac:dyDescent="0.3">
      <c r="A711" t="s">
        <v>2733</v>
      </c>
      <c r="B711" t="s">
        <v>2734</v>
      </c>
      <c r="C711" s="1" t="str">
        <f t="shared" si="114"/>
        <v>21:0775</v>
      </c>
      <c r="D711" s="1" t="str">
        <f t="shared" si="115"/>
        <v>21:0128</v>
      </c>
      <c r="E711" t="s">
        <v>2735</v>
      </c>
      <c r="F711" t="s">
        <v>2736</v>
      </c>
      <c r="H711">
        <v>64.527389499999998</v>
      </c>
      <c r="I711">
        <v>-137.13882359999999</v>
      </c>
      <c r="J711" s="1" t="str">
        <f t="shared" si="116"/>
        <v>NGR bulk stream sediment</v>
      </c>
      <c r="K711" s="1" t="str">
        <f t="shared" si="117"/>
        <v>&lt;177 micron (NGR)</v>
      </c>
      <c r="L711">
        <v>225</v>
      </c>
      <c r="M711" t="s">
        <v>20</v>
      </c>
      <c r="N711">
        <v>59</v>
      </c>
      <c r="O711">
        <v>4</v>
      </c>
      <c r="P711">
        <v>24.45</v>
      </c>
    </row>
    <row r="712" spans="1:16" hidden="1" x14ac:dyDescent="0.3">
      <c r="A712" t="s">
        <v>2737</v>
      </c>
      <c r="B712" t="s">
        <v>2738</v>
      </c>
      <c r="C712" s="1" t="str">
        <f t="shared" si="114"/>
        <v>21:0775</v>
      </c>
      <c r="D712" s="1" t="str">
        <f t="shared" si="115"/>
        <v>21:0128</v>
      </c>
      <c r="E712" t="s">
        <v>2739</v>
      </c>
      <c r="F712" t="s">
        <v>2740</v>
      </c>
      <c r="H712">
        <v>64.586841300000003</v>
      </c>
      <c r="I712">
        <v>-137.17955230000001</v>
      </c>
      <c r="J712" s="1" t="str">
        <f t="shared" si="116"/>
        <v>NGR bulk stream sediment</v>
      </c>
      <c r="K712" s="1" t="str">
        <f t="shared" si="117"/>
        <v>&lt;177 micron (NGR)</v>
      </c>
      <c r="L712">
        <v>225</v>
      </c>
      <c r="M712" t="s">
        <v>25</v>
      </c>
      <c r="N712">
        <v>60</v>
      </c>
      <c r="O712">
        <v>5</v>
      </c>
      <c r="P712">
        <v>25.38</v>
      </c>
    </row>
    <row r="713" spans="1:16" hidden="1" x14ac:dyDescent="0.3">
      <c r="A713" t="s">
        <v>2741</v>
      </c>
      <c r="B713" t="s">
        <v>2742</v>
      </c>
      <c r="C713" s="1" t="str">
        <f t="shared" si="114"/>
        <v>21:0775</v>
      </c>
      <c r="D713" s="1" t="str">
        <f t="shared" si="115"/>
        <v>21:0128</v>
      </c>
      <c r="E713" t="s">
        <v>2743</v>
      </c>
      <c r="F713" t="s">
        <v>2744</v>
      </c>
      <c r="H713">
        <v>64.6267031</v>
      </c>
      <c r="I713">
        <v>-137.0623114</v>
      </c>
      <c r="J713" s="1" t="str">
        <f t="shared" si="116"/>
        <v>NGR bulk stream sediment</v>
      </c>
      <c r="K713" s="1" t="str">
        <f t="shared" si="117"/>
        <v>&lt;177 micron (NGR)</v>
      </c>
      <c r="L713">
        <v>225</v>
      </c>
      <c r="M713" t="s">
        <v>50</v>
      </c>
      <c r="N713">
        <v>61</v>
      </c>
      <c r="O713">
        <v>1</v>
      </c>
      <c r="P713">
        <v>27.07</v>
      </c>
    </row>
    <row r="714" spans="1:16" hidden="1" x14ac:dyDescent="0.3">
      <c r="A714" t="s">
        <v>2745</v>
      </c>
      <c r="B714" t="s">
        <v>2746</v>
      </c>
      <c r="C714" s="1" t="str">
        <f t="shared" si="114"/>
        <v>21:0775</v>
      </c>
      <c r="D714" s="1" t="str">
        <f t="shared" si="115"/>
        <v>21:0128</v>
      </c>
      <c r="E714" t="s">
        <v>2743</v>
      </c>
      <c r="F714" t="s">
        <v>2747</v>
      </c>
      <c r="H714">
        <v>64.6267031</v>
      </c>
      <c r="I714">
        <v>-137.0623114</v>
      </c>
      <c r="J714" s="1" t="str">
        <f t="shared" si="116"/>
        <v>NGR bulk stream sediment</v>
      </c>
      <c r="K714" s="1" t="str">
        <f t="shared" si="117"/>
        <v>&lt;177 micron (NGR)</v>
      </c>
      <c r="L714">
        <v>225</v>
      </c>
      <c r="M714" t="s">
        <v>54</v>
      </c>
      <c r="N714">
        <v>62</v>
      </c>
      <c r="O714">
        <v>2</v>
      </c>
      <c r="P714">
        <v>29.25</v>
      </c>
    </row>
    <row r="715" spans="1:16" hidden="1" x14ac:dyDescent="0.3">
      <c r="A715" t="s">
        <v>2748</v>
      </c>
      <c r="B715" t="s">
        <v>2749</v>
      </c>
      <c r="C715" s="1" t="str">
        <f t="shared" si="114"/>
        <v>21:0775</v>
      </c>
      <c r="D715" s="1" t="str">
        <f t="shared" si="115"/>
        <v>21:0128</v>
      </c>
      <c r="E715" t="s">
        <v>2750</v>
      </c>
      <c r="F715" t="s">
        <v>2751</v>
      </c>
      <c r="H715">
        <v>64.661933500000004</v>
      </c>
      <c r="I715">
        <v>-137.24189770000001</v>
      </c>
      <c r="J715" s="1" t="str">
        <f t="shared" si="116"/>
        <v>NGR bulk stream sediment</v>
      </c>
      <c r="K715" s="1" t="str">
        <f t="shared" si="117"/>
        <v>&lt;177 micron (NGR)</v>
      </c>
      <c r="L715">
        <v>226</v>
      </c>
      <c r="M715" t="s">
        <v>20</v>
      </c>
      <c r="N715">
        <v>63</v>
      </c>
      <c r="O715">
        <v>1</v>
      </c>
      <c r="P715">
        <v>30.52</v>
      </c>
    </row>
    <row r="716" spans="1:16" hidden="1" x14ac:dyDescent="0.3">
      <c r="A716" t="s">
        <v>2752</v>
      </c>
      <c r="B716" t="s">
        <v>2753</v>
      </c>
      <c r="C716" s="1" t="str">
        <f t="shared" si="114"/>
        <v>21:0775</v>
      </c>
      <c r="D716" s="1" t="str">
        <f t="shared" si="115"/>
        <v>21:0128</v>
      </c>
      <c r="E716" t="s">
        <v>2754</v>
      </c>
      <c r="F716" t="s">
        <v>2755</v>
      </c>
      <c r="H716">
        <v>64.700605600000003</v>
      </c>
      <c r="I716">
        <v>-137.13137889999999</v>
      </c>
      <c r="J716" s="1" t="str">
        <f t="shared" si="116"/>
        <v>NGR bulk stream sediment</v>
      </c>
      <c r="K716" s="1" t="str">
        <f t="shared" si="117"/>
        <v>&lt;177 micron (NGR)</v>
      </c>
      <c r="L716">
        <v>226</v>
      </c>
      <c r="M716" t="s">
        <v>25</v>
      </c>
      <c r="N716">
        <v>64</v>
      </c>
      <c r="O716">
        <v>4</v>
      </c>
      <c r="P716">
        <v>27.03</v>
      </c>
    </row>
    <row r="717" spans="1:16" hidden="1" x14ac:dyDescent="0.3">
      <c r="A717" t="s">
        <v>2756</v>
      </c>
      <c r="B717" t="s">
        <v>2757</v>
      </c>
      <c r="C717" s="1" t="str">
        <f t="shared" ref="C717:C748" si="118">HYPERLINK("http://geochem.nrcan.gc.ca/cdogs/content/bdl/bdl210775_e.htm", "21:0775")</f>
        <v>21:0775</v>
      </c>
      <c r="D717" s="1" t="str">
        <f t="shared" ref="D717:D748" si="119">HYPERLINK("http://geochem.nrcan.gc.ca/cdogs/content/svy/svy210128_e.htm", "21:0128")</f>
        <v>21:0128</v>
      </c>
      <c r="E717" t="s">
        <v>2758</v>
      </c>
      <c r="F717" t="s">
        <v>2759</v>
      </c>
      <c r="H717">
        <v>64.281282899999994</v>
      </c>
      <c r="I717">
        <v>-137.8980038</v>
      </c>
      <c r="J717" s="1" t="str">
        <f t="shared" si="116"/>
        <v>NGR bulk stream sediment</v>
      </c>
      <c r="K717" s="1" t="str">
        <f t="shared" si="117"/>
        <v>&lt;177 micron (NGR)</v>
      </c>
      <c r="L717">
        <v>226</v>
      </c>
      <c r="M717" t="s">
        <v>30</v>
      </c>
      <c r="N717">
        <v>65</v>
      </c>
      <c r="O717">
        <v>110</v>
      </c>
      <c r="P717">
        <v>25.01</v>
      </c>
    </row>
    <row r="718" spans="1:16" hidden="1" x14ac:dyDescent="0.3">
      <c r="A718" t="s">
        <v>2760</v>
      </c>
      <c r="B718" t="s">
        <v>2761</v>
      </c>
      <c r="C718" s="1" t="str">
        <f t="shared" si="118"/>
        <v>21:0775</v>
      </c>
      <c r="D718" s="1" t="str">
        <f t="shared" si="119"/>
        <v>21:0128</v>
      </c>
      <c r="E718" t="s">
        <v>2762</v>
      </c>
      <c r="F718" t="s">
        <v>2763</v>
      </c>
      <c r="H718">
        <v>64.277833400000006</v>
      </c>
      <c r="I718">
        <v>-137.90619810000001</v>
      </c>
      <c r="J718" s="1" t="str">
        <f t="shared" si="116"/>
        <v>NGR bulk stream sediment</v>
      </c>
      <c r="K718" s="1" t="str">
        <f t="shared" si="117"/>
        <v>&lt;177 micron (NGR)</v>
      </c>
      <c r="L718">
        <v>226</v>
      </c>
      <c r="M718" t="s">
        <v>35</v>
      </c>
      <c r="N718">
        <v>66</v>
      </c>
      <c r="O718">
        <v>180</v>
      </c>
      <c r="P718">
        <v>26.97</v>
      </c>
    </row>
    <row r="719" spans="1:16" hidden="1" x14ac:dyDescent="0.3">
      <c r="A719" t="s">
        <v>2764</v>
      </c>
      <c r="B719" t="s">
        <v>2765</v>
      </c>
      <c r="C719" s="1" t="str">
        <f t="shared" si="118"/>
        <v>21:0775</v>
      </c>
      <c r="D719" s="1" t="str">
        <f t="shared" si="119"/>
        <v>21:0128</v>
      </c>
      <c r="E719" t="s">
        <v>2766</v>
      </c>
      <c r="F719" t="s">
        <v>2767</v>
      </c>
      <c r="H719">
        <v>64.293277099999997</v>
      </c>
      <c r="I719">
        <v>-137.92391169999999</v>
      </c>
      <c r="J719" s="1" t="str">
        <f t="shared" si="116"/>
        <v>NGR bulk stream sediment</v>
      </c>
      <c r="K719" s="1" t="str">
        <f t="shared" si="117"/>
        <v>&lt;177 micron (NGR)</v>
      </c>
      <c r="L719">
        <v>226</v>
      </c>
      <c r="M719" t="s">
        <v>40</v>
      </c>
      <c r="N719">
        <v>67</v>
      </c>
      <c r="O719">
        <v>26</v>
      </c>
      <c r="P719">
        <v>11.09</v>
      </c>
    </row>
    <row r="720" spans="1:16" hidden="1" x14ac:dyDescent="0.3">
      <c r="A720" t="s">
        <v>2768</v>
      </c>
      <c r="B720" t="s">
        <v>2769</v>
      </c>
      <c r="C720" s="1" t="str">
        <f t="shared" si="118"/>
        <v>21:0775</v>
      </c>
      <c r="D720" s="1" t="str">
        <f t="shared" si="119"/>
        <v>21:0128</v>
      </c>
      <c r="E720" t="s">
        <v>2770</v>
      </c>
      <c r="F720" t="s">
        <v>2771</v>
      </c>
      <c r="H720">
        <v>64.309676600000003</v>
      </c>
      <c r="I720">
        <v>-137.9777507</v>
      </c>
      <c r="J720" s="1" t="str">
        <f t="shared" si="116"/>
        <v>NGR bulk stream sediment</v>
      </c>
      <c r="K720" s="1" t="str">
        <f t="shared" si="117"/>
        <v>&lt;177 micron (NGR)</v>
      </c>
      <c r="L720">
        <v>226</v>
      </c>
      <c r="M720" t="s">
        <v>45</v>
      </c>
      <c r="N720">
        <v>68</v>
      </c>
      <c r="O720">
        <v>47</v>
      </c>
      <c r="P720">
        <v>15.76</v>
      </c>
    </row>
    <row r="721" spans="1:16" hidden="1" x14ac:dyDescent="0.3">
      <c r="A721" t="s">
        <v>2772</v>
      </c>
      <c r="B721" t="s">
        <v>2773</v>
      </c>
      <c r="C721" s="1" t="str">
        <f t="shared" si="118"/>
        <v>21:0775</v>
      </c>
      <c r="D721" s="1" t="str">
        <f t="shared" si="119"/>
        <v>21:0128</v>
      </c>
      <c r="E721" t="s">
        <v>2774</v>
      </c>
      <c r="F721" t="s">
        <v>2775</v>
      </c>
      <c r="H721">
        <v>64.330220999999995</v>
      </c>
      <c r="I721">
        <v>-137.969099</v>
      </c>
      <c r="J721" s="1" t="str">
        <f t="shared" si="116"/>
        <v>NGR bulk stream sediment</v>
      </c>
      <c r="K721" s="1" t="str">
        <f t="shared" si="117"/>
        <v>&lt;177 micron (NGR)</v>
      </c>
      <c r="L721">
        <v>226</v>
      </c>
      <c r="M721" t="s">
        <v>59</v>
      </c>
      <c r="N721">
        <v>69</v>
      </c>
      <c r="O721">
        <v>5</v>
      </c>
      <c r="P721">
        <v>14.18</v>
      </c>
    </row>
    <row r="722" spans="1:16" hidden="1" x14ac:dyDescent="0.3">
      <c r="A722" t="s">
        <v>2776</v>
      </c>
      <c r="B722" t="s">
        <v>2777</v>
      </c>
      <c r="C722" s="1" t="str">
        <f t="shared" si="118"/>
        <v>21:0775</v>
      </c>
      <c r="D722" s="1" t="str">
        <f t="shared" si="119"/>
        <v>21:0128</v>
      </c>
      <c r="E722" t="s">
        <v>2778</v>
      </c>
      <c r="F722" t="s">
        <v>2779</v>
      </c>
      <c r="H722">
        <v>64.334463999999997</v>
      </c>
      <c r="I722">
        <v>-137.9786273</v>
      </c>
      <c r="J722" s="1" t="str">
        <f t="shared" ref="J722:J753" si="120">HYPERLINK("http://geochem.nrcan.gc.ca/cdogs/content/kwd/kwd020030_e.htm", "NGR bulk stream sediment")</f>
        <v>NGR bulk stream sediment</v>
      </c>
      <c r="K722" s="1" t="str">
        <f t="shared" ref="K722:K753" si="121">HYPERLINK("http://geochem.nrcan.gc.ca/cdogs/content/kwd/kwd080006_e.htm", "&lt;177 micron (NGR)")</f>
        <v>&lt;177 micron (NGR)</v>
      </c>
      <c r="L722">
        <v>226</v>
      </c>
      <c r="M722" t="s">
        <v>64</v>
      </c>
      <c r="N722">
        <v>70</v>
      </c>
      <c r="O722">
        <v>12</v>
      </c>
      <c r="P722">
        <v>19.489999999999998</v>
      </c>
    </row>
    <row r="723" spans="1:16" hidden="1" x14ac:dyDescent="0.3">
      <c r="A723" t="s">
        <v>2780</v>
      </c>
      <c r="B723" t="s">
        <v>2781</v>
      </c>
      <c r="C723" s="1" t="str">
        <f t="shared" si="118"/>
        <v>21:0775</v>
      </c>
      <c r="D723" s="1" t="str">
        <f t="shared" si="119"/>
        <v>21:0128</v>
      </c>
      <c r="E723" t="s">
        <v>2782</v>
      </c>
      <c r="F723" t="s">
        <v>2783</v>
      </c>
      <c r="H723">
        <v>64.3976136</v>
      </c>
      <c r="I723">
        <v>-137.99028569999999</v>
      </c>
      <c r="J723" s="1" t="str">
        <f t="shared" si="120"/>
        <v>NGR bulk stream sediment</v>
      </c>
      <c r="K723" s="1" t="str">
        <f t="shared" si="121"/>
        <v>&lt;177 micron (NGR)</v>
      </c>
      <c r="L723">
        <v>226</v>
      </c>
      <c r="M723" t="s">
        <v>50</v>
      </c>
      <c r="N723">
        <v>71</v>
      </c>
      <c r="O723">
        <v>4</v>
      </c>
      <c r="P723">
        <v>22.09</v>
      </c>
    </row>
    <row r="724" spans="1:16" hidden="1" x14ac:dyDescent="0.3">
      <c r="A724" t="s">
        <v>2784</v>
      </c>
      <c r="B724" t="s">
        <v>2785</v>
      </c>
      <c r="C724" s="1" t="str">
        <f t="shared" si="118"/>
        <v>21:0775</v>
      </c>
      <c r="D724" s="1" t="str">
        <f t="shared" si="119"/>
        <v>21:0128</v>
      </c>
      <c r="E724" t="s">
        <v>2782</v>
      </c>
      <c r="F724" t="s">
        <v>2786</v>
      </c>
      <c r="H724">
        <v>64.3976136</v>
      </c>
      <c r="I724">
        <v>-137.99028569999999</v>
      </c>
      <c r="J724" s="1" t="str">
        <f t="shared" si="120"/>
        <v>NGR bulk stream sediment</v>
      </c>
      <c r="K724" s="1" t="str">
        <f t="shared" si="121"/>
        <v>&lt;177 micron (NGR)</v>
      </c>
      <c r="L724">
        <v>226</v>
      </c>
      <c r="M724" t="s">
        <v>54</v>
      </c>
      <c r="N724">
        <v>72</v>
      </c>
      <c r="O724">
        <v>2</v>
      </c>
      <c r="P724">
        <v>23.57</v>
      </c>
    </row>
    <row r="725" spans="1:16" hidden="1" x14ac:dyDescent="0.3">
      <c r="A725" t="s">
        <v>2787</v>
      </c>
      <c r="B725" t="s">
        <v>2788</v>
      </c>
      <c r="C725" s="1" t="str">
        <f t="shared" si="118"/>
        <v>21:0775</v>
      </c>
      <c r="D725" s="1" t="str">
        <f t="shared" si="119"/>
        <v>21:0128</v>
      </c>
      <c r="E725" t="s">
        <v>2789</v>
      </c>
      <c r="F725" t="s">
        <v>2790</v>
      </c>
      <c r="H725">
        <v>64.466373300000001</v>
      </c>
      <c r="I725">
        <v>-137.97820809999999</v>
      </c>
      <c r="J725" s="1" t="str">
        <f t="shared" si="120"/>
        <v>NGR bulk stream sediment</v>
      </c>
      <c r="K725" s="1" t="str">
        <f t="shared" si="121"/>
        <v>&lt;177 micron (NGR)</v>
      </c>
      <c r="L725">
        <v>226</v>
      </c>
      <c r="M725" t="s">
        <v>69</v>
      </c>
      <c r="N725">
        <v>73</v>
      </c>
      <c r="O725">
        <v>9</v>
      </c>
      <c r="P725">
        <v>19.649999999999999</v>
      </c>
    </row>
    <row r="726" spans="1:16" hidden="1" x14ac:dyDescent="0.3">
      <c r="A726" t="s">
        <v>2791</v>
      </c>
      <c r="B726" t="s">
        <v>2792</v>
      </c>
      <c r="C726" s="1" t="str">
        <f t="shared" si="118"/>
        <v>21:0775</v>
      </c>
      <c r="D726" s="1" t="str">
        <f t="shared" si="119"/>
        <v>21:0128</v>
      </c>
      <c r="E726" t="s">
        <v>2793</v>
      </c>
      <c r="F726" t="s">
        <v>2794</v>
      </c>
      <c r="H726">
        <v>64.456220200000004</v>
      </c>
      <c r="I726">
        <v>-137.76092199999999</v>
      </c>
      <c r="J726" s="1" t="str">
        <f t="shared" si="120"/>
        <v>NGR bulk stream sediment</v>
      </c>
      <c r="K726" s="1" t="str">
        <f t="shared" si="121"/>
        <v>&lt;177 micron (NGR)</v>
      </c>
      <c r="L726">
        <v>227</v>
      </c>
      <c r="M726" t="s">
        <v>20</v>
      </c>
      <c r="N726">
        <v>74</v>
      </c>
      <c r="O726">
        <v>4</v>
      </c>
      <c r="P726">
        <v>23.33</v>
      </c>
    </row>
    <row r="727" spans="1:16" hidden="1" x14ac:dyDescent="0.3">
      <c r="A727" t="s">
        <v>2795</v>
      </c>
      <c r="B727" t="s">
        <v>2796</v>
      </c>
      <c r="C727" s="1" t="str">
        <f t="shared" si="118"/>
        <v>21:0775</v>
      </c>
      <c r="D727" s="1" t="str">
        <f t="shared" si="119"/>
        <v>21:0128</v>
      </c>
      <c r="E727" t="s">
        <v>2797</v>
      </c>
      <c r="F727" t="s">
        <v>2798</v>
      </c>
      <c r="H727">
        <v>64.491188699999995</v>
      </c>
      <c r="I727">
        <v>-137.4451277</v>
      </c>
      <c r="J727" s="1" t="str">
        <f t="shared" si="120"/>
        <v>NGR bulk stream sediment</v>
      </c>
      <c r="K727" s="1" t="str">
        <f t="shared" si="121"/>
        <v>&lt;177 micron (NGR)</v>
      </c>
      <c r="L727">
        <v>227</v>
      </c>
      <c r="M727" t="s">
        <v>25</v>
      </c>
      <c r="N727">
        <v>75</v>
      </c>
      <c r="O727">
        <v>7</v>
      </c>
      <c r="P727">
        <v>8.2100000000000009</v>
      </c>
    </row>
    <row r="728" spans="1:16" hidden="1" x14ac:dyDescent="0.3">
      <c r="A728" t="s">
        <v>2799</v>
      </c>
      <c r="B728" t="s">
        <v>2800</v>
      </c>
      <c r="C728" s="1" t="str">
        <f t="shared" si="118"/>
        <v>21:0775</v>
      </c>
      <c r="D728" s="1" t="str">
        <f t="shared" si="119"/>
        <v>21:0128</v>
      </c>
      <c r="E728" t="s">
        <v>2801</v>
      </c>
      <c r="F728" t="s">
        <v>2802</v>
      </c>
      <c r="H728">
        <v>64.470259999999996</v>
      </c>
      <c r="I728">
        <v>-137.49382009999999</v>
      </c>
      <c r="J728" s="1" t="str">
        <f t="shared" si="120"/>
        <v>NGR bulk stream sediment</v>
      </c>
      <c r="K728" s="1" t="str">
        <f t="shared" si="121"/>
        <v>&lt;177 micron (NGR)</v>
      </c>
      <c r="L728">
        <v>228</v>
      </c>
      <c r="M728" t="s">
        <v>20</v>
      </c>
      <c r="N728">
        <v>76</v>
      </c>
      <c r="O728">
        <v>6</v>
      </c>
      <c r="P728">
        <v>24.34</v>
      </c>
    </row>
    <row r="729" spans="1:16" hidden="1" x14ac:dyDescent="0.3">
      <c r="A729" t="s">
        <v>2803</v>
      </c>
      <c r="B729" t="s">
        <v>2804</v>
      </c>
      <c r="C729" s="1" t="str">
        <f t="shared" si="118"/>
        <v>21:0775</v>
      </c>
      <c r="D729" s="1" t="str">
        <f t="shared" si="119"/>
        <v>21:0128</v>
      </c>
      <c r="E729" t="s">
        <v>2805</v>
      </c>
      <c r="F729" t="s">
        <v>2806</v>
      </c>
      <c r="H729">
        <v>64.400278200000002</v>
      </c>
      <c r="I729">
        <v>-137.2982341</v>
      </c>
      <c r="J729" s="1" t="str">
        <f t="shared" si="120"/>
        <v>NGR bulk stream sediment</v>
      </c>
      <c r="K729" s="1" t="str">
        <f t="shared" si="121"/>
        <v>&lt;177 micron (NGR)</v>
      </c>
      <c r="L729">
        <v>228</v>
      </c>
      <c r="M729" t="s">
        <v>25</v>
      </c>
      <c r="N729">
        <v>77</v>
      </c>
      <c r="O729">
        <v>1</v>
      </c>
      <c r="P729">
        <v>24.56</v>
      </c>
    </row>
    <row r="730" spans="1:16" hidden="1" x14ac:dyDescent="0.3">
      <c r="A730" t="s">
        <v>2807</v>
      </c>
      <c r="B730" t="s">
        <v>2808</v>
      </c>
      <c r="C730" s="1" t="str">
        <f t="shared" si="118"/>
        <v>21:0775</v>
      </c>
      <c r="D730" s="1" t="str">
        <f t="shared" si="119"/>
        <v>21:0128</v>
      </c>
      <c r="E730" t="s">
        <v>2809</v>
      </c>
      <c r="F730" t="s">
        <v>2810</v>
      </c>
      <c r="H730">
        <v>64.393367600000005</v>
      </c>
      <c r="I730">
        <v>-137.24242770000001</v>
      </c>
      <c r="J730" s="1" t="str">
        <f t="shared" si="120"/>
        <v>NGR bulk stream sediment</v>
      </c>
      <c r="K730" s="1" t="str">
        <f t="shared" si="121"/>
        <v>&lt;177 micron (NGR)</v>
      </c>
      <c r="L730">
        <v>228</v>
      </c>
      <c r="M730" t="s">
        <v>50</v>
      </c>
      <c r="N730">
        <v>78</v>
      </c>
      <c r="O730">
        <v>5</v>
      </c>
      <c r="P730">
        <v>13.45</v>
      </c>
    </row>
    <row r="731" spans="1:16" hidden="1" x14ac:dyDescent="0.3">
      <c r="A731" t="s">
        <v>2811</v>
      </c>
      <c r="B731" t="s">
        <v>2812</v>
      </c>
      <c r="C731" s="1" t="str">
        <f t="shared" si="118"/>
        <v>21:0775</v>
      </c>
      <c r="D731" s="1" t="str">
        <f t="shared" si="119"/>
        <v>21:0128</v>
      </c>
      <c r="E731" t="s">
        <v>2809</v>
      </c>
      <c r="F731" t="s">
        <v>2813</v>
      </c>
      <c r="H731">
        <v>64.393367600000005</v>
      </c>
      <c r="I731">
        <v>-137.24242770000001</v>
      </c>
      <c r="J731" s="1" t="str">
        <f t="shared" si="120"/>
        <v>NGR bulk stream sediment</v>
      </c>
      <c r="K731" s="1" t="str">
        <f t="shared" si="121"/>
        <v>&lt;177 micron (NGR)</v>
      </c>
      <c r="L731">
        <v>228</v>
      </c>
      <c r="M731" t="s">
        <v>54</v>
      </c>
      <c r="N731">
        <v>79</v>
      </c>
    </row>
    <row r="732" spans="1:16" hidden="1" x14ac:dyDescent="0.3">
      <c r="A732" t="s">
        <v>2814</v>
      </c>
      <c r="B732" t="s">
        <v>2815</v>
      </c>
      <c r="C732" s="1" t="str">
        <f t="shared" si="118"/>
        <v>21:0775</v>
      </c>
      <c r="D732" s="1" t="str">
        <f t="shared" si="119"/>
        <v>21:0128</v>
      </c>
      <c r="E732" t="s">
        <v>2816</v>
      </c>
      <c r="F732" t="s">
        <v>2817</v>
      </c>
      <c r="H732">
        <v>64.368377300000006</v>
      </c>
      <c r="I732">
        <v>-137.02012400000001</v>
      </c>
      <c r="J732" s="1" t="str">
        <f t="shared" si="120"/>
        <v>NGR bulk stream sediment</v>
      </c>
      <c r="K732" s="1" t="str">
        <f t="shared" si="121"/>
        <v>&lt;177 micron (NGR)</v>
      </c>
      <c r="L732">
        <v>229</v>
      </c>
      <c r="M732" t="s">
        <v>20</v>
      </c>
      <c r="N732">
        <v>80</v>
      </c>
      <c r="O732">
        <v>3</v>
      </c>
      <c r="P732">
        <v>13.74</v>
      </c>
    </row>
    <row r="733" spans="1:16" hidden="1" x14ac:dyDescent="0.3">
      <c r="A733" t="s">
        <v>2818</v>
      </c>
      <c r="B733" t="s">
        <v>2819</v>
      </c>
      <c r="C733" s="1" t="str">
        <f t="shared" si="118"/>
        <v>21:0775</v>
      </c>
      <c r="D733" s="1" t="str">
        <f t="shared" si="119"/>
        <v>21:0128</v>
      </c>
      <c r="E733" t="s">
        <v>2820</v>
      </c>
      <c r="F733" t="s">
        <v>2821</v>
      </c>
      <c r="H733">
        <v>64.3422585</v>
      </c>
      <c r="I733">
        <v>-137.20782460000001</v>
      </c>
      <c r="J733" s="1" t="str">
        <f t="shared" si="120"/>
        <v>NGR bulk stream sediment</v>
      </c>
      <c r="K733" s="1" t="str">
        <f t="shared" si="121"/>
        <v>&lt;177 micron (NGR)</v>
      </c>
      <c r="L733">
        <v>229</v>
      </c>
      <c r="M733" t="s">
        <v>25</v>
      </c>
      <c r="N733">
        <v>81</v>
      </c>
      <c r="O733">
        <v>1</v>
      </c>
      <c r="P733">
        <v>13.6</v>
      </c>
    </row>
    <row r="734" spans="1:16" hidden="1" x14ac:dyDescent="0.3">
      <c r="A734" t="s">
        <v>2822</v>
      </c>
      <c r="B734" t="s">
        <v>2823</v>
      </c>
      <c r="C734" s="1" t="str">
        <f t="shared" si="118"/>
        <v>21:0775</v>
      </c>
      <c r="D734" s="1" t="str">
        <f t="shared" si="119"/>
        <v>21:0128</v>
      </c>
      <c r="E734" t="s">
        <v>2824</v>
      </c>
      <c r="F734" t="s">
        <v>2825</v>
      </c>
      <c r="H734">
        <v>64.484088400000005</v>
      </c>
      <c r="I734">
        <v>-137.01126149999999</v>
      </c>
      <c r="J734" s="1" t="str">
        <f t="shared" si="120"/>
        <v>NGR bulk stream sediment</v>
      </c>
      <c r="K734" s="1" t="str">
        <f t="shared" si="121"/>
        <v>&lt;177 micron (NGR)</v>
      </c>
      <c r="L734">
        <v>230</v>
      </c>
      <c r="M734" t="s">
        <v>20</v>
      </c>
      <c r="N734">
        <v>82</v>
      </c>
      <c r="O734">
        <v>81</v>
      </c>
      <c r="P734">
        <v>0.16</v>
      </c>
    </row>
    <row r="735" spans="1:16" hidden="1" x14ac:dyDescent="0.3">
      <c r="A735" t="s">
        <v>2826</v>
      </c>
      <c r="B735" t="s">
        <v>2827</v>
      </c>
      <c r="C735" s="1" t="str">
        <f t="shared" si="118"/>
        <v>21:0775</v>
      </c>
      <c r="D735" s="1" t="str">
        <f t="shared" si="119"/>
        <v>21:0128</v>
      </c>
      <c r="E735" t="s">
        <v>2828</v>
      </c>
      <c r="F735" t="s">
        <v>2829</v>
      </c>
      <c r="H735">
        <v>64.7462886</v>
      </c>
      <c r="I735">
        <v>-137.47235430000001</v>
      </c>
      <c r="J735" s="1" t="str">
        <f t="shared" si="120"/>
        <v>NGR bulk stream sediment</v>
      </c>
      <c r="K735" s="1" t="str">
        <f t="shared" si="121"/>
        <v>&lt;177 micron (NGR)</v>
      </c>
      <c r="L735">
        <v>230</v>
      </c>
      <c r="M735" t="s">
        <v>50</v>
      </c>
      <c r="N735">
        <v>83</v>
      </c>
      <c r="O735">
        <v>3</v>
      </c>
      <c r="P735">
        <v>7.99</v>
      </c>
    </row>
    <row r="736" spans="1:16" hidden="1" x14ac:dyDescent="0.3">
      <c r="A736" t="s">
        <v>2830</v>
      </c>
      <c r="B736" t="s">
        <v>2831</v>
      </c>
      <c r="C736" s="1" t="str">
        <f t="shared" si="118"/>
        <v>21:0775</v>
      </c>
      <c r="D736" s="1" t="str">
        <f t="shared" si="119"/>
        <v>21:0128</v>
      </c>
      <c r="E736" t="s">
        <v>2828</v>
      </c>
      <c r="F736" t="s">
        <v>2832</v>
      </c>
      <c r="H736">
        <v>64.7462886</v>
      </c>
      <c r="I736">
        <v>-137.47235430000001</v>
      </c>
      <c r="J736" s="1" t="str">
        <f t="shared" si="120"/>
        <v>NGR bulk stream sediment</v>
      </c>
      <c r="K736" s="1" t="str">
        <f t="shared" si="121"/>
        <v>&lt;177 micron (NGR)</v>
      </c>
      <c r="L736">
        <v>230</v>
      </c>
      <c r="M736" t="s">
        <v>54</v>
      </c>
      <c r="N736">
        <v>84</v>
      </c>
      <c r="O736">
        <v>4</v>
      </c>
      <c r="P736">
        <v>4.8</v>
      </c>
    </row>
    <row r="737" spans="1:16" hidden="1" x14ac:dyDescent="0.3">
      <c r="A737" t="s">
        <v>2833</v>
      </c>
      <c r="B737" t="s">
        <v>2834</v>
      </c>
      <c r="C737" s="1" t="str">
        <f t="shared" si="118"/>
        <v>21:0775</v>
      </c>
      <c r="D737" s="1" t="str">
        <f t="shared" si="119"/>
        <v>21:0128</v>
      </c>
      <c r="E737" t="s">
        <v>2835</v>
      </c>
      <c r="F737" t="s">
        <v>2836</v>
      </c>
      <c r="H737">
        <v>64.171715899999995</v>
      </c>
      <c r="I737">
        <v>-137.9642369</v>
      </c>
      <c r="J737" s="1" t="str">
        <f t="shared" si="120"/>
        <v>NGR bulk stream sediment</v>
      </c>
      <c r="K737" s="1" t="str">
        <f t="shared" si="121"/>
        <v>&lt;177 micron (NGR)</v>
      </c>
      <c r="L737">
        <v>231</v>
      </c>
      <c r="M737" t="s">
        <v>20</v>
      </c>
      <c r="N737">
        <v>85</v>
      </c>
      <c r="O737">
        <v>8</v>
      </c>
      <c r="P737">
        <v>23.63</v>
      </c>
    </row>
    <row r="738" spans="1:16" hidden="1" x14ac:dyDescent="0.3">
      <c r="A738" t="s">
        <v>2837</v>
      </c>
      <c r="B738" t="s">
        <v>2838</v>
      </c>
      <c r="C738" s="1" t="str">
        <f t="shared" si="118"/>
        <v>21:0775</v>
      </c>
      <c r="D738" s="1" t="str">
        <f t="shared" si="119"/>
        <v>21:0128</v>
      </c>
      <c r="E738" t="s">
        <v>2839</v>
      </c>
      <c r="F738" t="s">
        <v>2840</v>
      </c>
      <c r="H738">
        <v>64.174050399999999</v>
      </c>
      <c r="I738">
        <v>-137.9130729</v>
      </c>
      <c r="J738" s="1" t="str">
        <f t="shared" si="120"/>
        <v>NGR bulk stream sediment</v>
      </c>
      <c r="K738" s="1" t="str">
        <f t="shared" si="121"/>
        <v>&lt;177 micron (NGR)</v>
      </c>
      <c r="L738">
        <v>231</v>
      </c>
      <c r="M738" t="s">
        <v>25</v>
      </c>
      <c r="N738">
        <v>86</v>
      </c>
      <c r="O738">
        <v>4</v>
      </c>
      <c r="P738">
        <v>27.3</v>
      </c>
    </row>
    <row r="739" spans="1:16" hidden="1" x14ac:dyDescent="0.3">
      <c r="A739" t="s">
        <v>2841</v>
      </c>
      <c r="B739" t="s">
        <v>2842</v>
      </c>
      <c r="C739" s="1" t="str">
        <f t="shared" si="118"/>
        <v>21:0775</v>
      </c>
      <c r="D739" s="1" t="str">
        <f t="shared" si="119"/>
        <v>21:0128</v>
      </c>
      <c r="E739" t="s">
        <v>2843</v>
      </c>
      <c r="F739" t="s">
        <v>2844</v>
      </c>
      <c r="H739">
        <v>64.198171099999996</v>
      </c>
      <c r="I739">
        <v>-137.8896833</v>
      </c>
      <c r="J739" s="1" t="str">
        <f t="shared" si="120"/>
        <v>NGR bulk stream sediment</v>
      </c>
      <c r="K739" s="1" t="str">
        <f t="shared" si="121"/>
        <v>&lt;177 micron (NGR)</v>
      </c>
      <c r="L739">
        <v>231</v>
      </c>
      <c r="M739" t="s">
        <v>30</v>
      </c>
      <c r="N739">
        <v>87</v>
      </c>
      <c r="O739">
        <v>4</v>
      </c>
      <c r="P739">
        <v>20.39</v>
      </c>
    </row>
    <row r="740" spans="1:16" hidden="1" x14ac:dyDescent="0.3">
      <c r="A740" t="s">
        <v>2845</v>
      </c>
      <c r="B740" t="s">
        <v>2846</v>
      </c>
      <c r="C740" s="1" t="str">
        <f t="shared" si="118"/>
        <v>21:0775</v>
      </c>
      <c r="D740" s="1" t="str">
        <f t="shared" si="119"/>
        <v>21:0128</v>
      </c>
      <c r="E740" t="s">
        <v>2847</v>
      </c>
      <c r="F740" t="s">
        <v>2848</v>
      </c>
      <c r="H740">
        <v>64.128530299999994</v>
      </c>
      <c r="I740">
        <v>-137.7552694</v>
      </c>
      <c r="J740" s="1" t="str">
        <f t="shared" si="120"/>
        <v>NGR bulk stream sediment</v>
      </c>
      <c r="K740" s="1" t="str">
        <f t="shared" si="121"/>
        <v>&lt;177 micron (NGR)</v>
      </c>
      <c r="L740">
        <v>231</v>
      </c>
      <c r="M740" t="s">
        <v>35</v>
      </c>
      <c r="N740">
        <v>88</v>
      </c>
      <c r="O740">
        <v>28</v>
      </c>
      <c r="P740">
        <v>26.39</v>
      </c>
    </row>
    <row r="741" spans="1:16" hidden="1" x14ac:dyDescent="0.3">
      <c r="A741" t="s">
        <v>2849</v>
      </c>
      <c r="B741" t="s">
        <v>2850</v>
      </c>
      <c r="C741" s="1" t="str">
        <f t="shared" si="118"/>
        <v>21:0775</v>
      </c>
      <c r="D741" s="1" t="str">
        <f t="shared" si="119"/>
        <v>21:0128</v>
      </c>
      <c r="E741" t="s">
        <v>2851</v>
      </c>
      <c r="F741" t="s">
        <v>2852</v>
      </c>
      <c r="H741">
        <v>64.136558600000001</v>
      </c>
      <c r="I741">
        <v>-137.699793</v>
      </c>
      <c r="J741" s="1" t="str">
        <f t="shared" si="120"/>
        <v>NGR bulk stream sediment</v>
      </c>
      <c r="K741" s="1" t="str">
        <f t="shared" si="121"/>
        <v>&lt;177 micron (NGR)</v>
      </c>
      <c r="L741">
        <v>231</v>
      </c>
      <c r="M741" t="s">
        <v>40</v>
      </c>
      <c r="N741">
        <v>89</v>
      </c>
      <c r="O741">
        <v>35</v>
      </c>
      <c r="P741">
        <v>25.3</v>
      </c>
    </row>
    <row r="742" spans="1:16" hidden="1" x14ac:dyDescent="0.3">
      <c r="A742" t="s">
        <v>2853</v>
      </c>
      <c r="B742" t="s">
        <v>2854</v>
      </c>
      <c r="C742" s="1" t="str">
        <f t="shared" si="118"/>
        <v>21:0775</v>
      </c>
      <c r="D742" s="1" t="str">
        <f t="shared" si="119"/>
        <v>21:0128</v>
      </c>
      <c r="E742" t="s">
        <v>2855</v>
      </c>
      <c r="F742" t="s">
        <v>2856</v>
      </c>
      <c r="H742">
        <v>64.138086299999998</v>
      </c>
      <c r="I742">
        <v>-137.705534</v>
      </c>
      <c r="J742" s="1" t="str">
        <f t="shared" si="120"/>
        <v>NGR bulk stream sediment</v>
      </c>
      <c r="K742" s="1" t="str">
        <f t="shared" si="121"/>
        <v>&lt;177 micron (NGR)</v>
      </c>
      <c r="L742">
        <v>231</v>
      </c>
      <c r="M742" t="s">
        <v>45</v>
      </c>
      <c r="N742">
        <v>90</v>
      </c>
      <c r="O742">
        <v>56</v>
      </c>
      <c r="P742">
        <v>26.01</v>
      </c>
    </row>
    <row r="743" spans="1:16" hidden="1" x14ac:dyDescent="0.3">
      <c r="A743" t="s">
        <v>2857</v>
      </c>
      <c r="B743" t="s">
        <v>2858</v>
      </c>
      <c r="C743" s="1" t="str">
        <f t="shared" si="118"/>
        <v>21:0775</v>
      </c>
      <c r="D743" s="1" t="str">
        <f t="shared" si="119"/>
        <v>21:0128</v>
      </c>
      <c r="E743" t="s">
        <v>2859</v>
      </c>
      <c r="F743" t="s">
        <v>2860</v>
      </c>
      <c r="H743">
        <v>64.152466700000005</v>
      </c>
      <c r="I743">
        <v>-137.65569300000001</v>
      </c>
      <c r="J743" s="1" t="str">
        <f t="shared" si="120"/>
        <v>NGR bulk stream sediment</v>
      </c>
      <c r="K743" s="1" t="str">
        <f t="shared" si="121"/>
        <v>&lt;177 micron (NGR)</v>
      </c>
      <c r="L743">
        <v>232</v>
      </c>
      <c r="M743" t="s">
        <v>20</v>
      </c>
      <c r="N743">
        <v>91</v>
      </c>
      <c r="O743">
        <v>140</v>
      </c>
      <c r="P743">
        <v>0.73</v>
      </c>
    </row>
    <row r="744" spans="1:16" hidden="1" x14ac:dyDescent="0.3">
      <c r="A744" t="s">
        <v>2861</v>
      </c>
      <c r="B744" t="s">
        <v>2862</v>
      </c>
      <c r="C744" s="1" t="str">
        <f t="shared" si="118"/>
        <v>21:0775</v>
      </c>
      <c r="D744" s="1" t="str">
        <f t="shared" si="119"/>
        <v>21:0128</v>
      </c>
      <c r="E744" t="s">
        <v>2863</v>
      </c>
      <c r="F744" t="s">
        <v>2864</v>
      </c>
      <c r="H744">
        <v>64.143559199999999</v>
      </c>
      <c r="I744">
        <v>-137.66841339999999</v>
      </c>
      <c r="J744" s="1" t="str">
        <f t="shared" si="120"/>
        <v>NGR bulk stream sediment</v>
      </c>
      <c r="K744" s="1" t="str">
        <f t="shared" si="121"/>
        <v>&lt;177 micron (NGR)</v>
      </c>
      <c r="L744">
        <v>232</v>
      </c>
      <c r="M744" t="s">
        <v>25</v>
      </c>
      <c r="N744">
        <v>92</v>
      </c>
      <c r="O744">
        <v>299</v>
      </c>
      <c r="P744">
        <v>24.57</v>
      </c>
    </row>
    <row r="745" spans="1:16" hidden="1" x14ac:dyDescent="0.3">
      <c r="A745" t="s">
        <v>2865</v>
      </c>
      <c r="B745" t="s">
        <v>2866</v>
      </c>
      <c r="C745" s="1" t="str">
        <f t="shared" si="118"/>
        <v>21:0775</v>
      </c>
      <c r="D745" s="1" t="str">
        <f t="shared" si="119"/>
        <v>21:0128</v>
      </c>
      <c r="E745" t="s">
        <v>2867</v>
      </c>
      <c r="F745" t="s">
        <v>2868</v>
      </c>
      <c r="H745">
        <v>64.095424800000004</v>
      </c>
      <c r="I745">
        <v>-137.72403019999999</v>
      </c>
      <c r="J745" s="1" t="str">
        <f t="shared" si="120"/>
        <v>NGR bulk stream sediment</v>
      </c>
      <c r="K745" s="1" t="str">
        <f t="shared" si="121"/>
        <v>&lt;177 micron (NGR)</v>
      </c>
      <c r="L745">
        <v>232</v>
      </c>
      <c r="M745" t="s">
        <v>30</v>
      </c>
      <c r="N745">
        <v>93</v>
      </c>
      <c r="O745">
        <v>16</v>
      </c>
      <c r="P745">
        <v>23.19</v>
      </c>
    </row>
    <row r="746" spans="1:16" hidden="1" x14ac:dyDescent="0.3">
      <c r="A746" t="s">
        <v>2869</v>
      </c>
      <c r="B746" t="s">
        <v>2870</v>
      </c>
      <c r="C746" s="1" t="str">
        <f t="shared" si="118"/>
        <v>21:0775</v>
      </c>
      <c r="D746" s="1" t="str">
        <f t="shared" si="119"/>
        <v>21:0128</v>
      </c>
      <c r="E746" t="s">
        <v>2871</v>
      </c>
      <c r="F746" t="s">
        <v>2872</v>
      </c>
      <c r="H746">
        <v>64.101983500000003</v>
      </c>
      <c r="I746">
        <v>-137.69111899999999</v>
      </c>
      <c r="J746" s="1" t="str">
        <f t="shared" si="120"/>
        <v>NGR bulk stream sediment</v>
      </c>
      <c r="K746" s="1" t="str">
        <f t="shared" si="121"/>
        <v>&lt;177 micron (NGR)</v>
      </c>
      <c r="L746">
        <v>232</v>
      </c>
      <c r="M746" t="s">
        <v>35</v>
      </c>
      <c r="N746">
        <v>94</v>
      </c>
      <c r="O746">
        <v>10</v>
      </c>
      <c r="P746">
        <v>24.98</v>
      </c>
    </row>
    <row r="747" spans="1:16" hidden="1" x14ac:dyDescent="0.3">
      <c r="A747" t="s">
        <v>2873</v>
      </c>
      <c r="B747" t="s">
        <v>2874</v>
      </c>
      <c r="C747" s="1" t="str">
        <f t="shared" si="118"/>
        <v>21:0775</v>
      </c>
      <c r="D747" s="1" t="str">
        <f t="shared" si="119"/>
        <v>21:0128</v>
      </c>
      <c r="E747" t="s">
        <v>2875</v>
      </c>
      <c r="F747" t="s">
        <v>2876</v>
      </c>
      <c r="H747">
        <v>64.097116200000002</v>
      </c>
      <c r="I747">
        <v>-137.55884810000001</v>
      </c>
      <c r="J747" s="1" t="str">
        <f t="shared" si="120"/>
        <v>NGR bulk stream sediment</v>
      </c>
      <c r="K747" s="1" t="str">
        <f t="shared" si="121"/>
        <v>&lt;177 micron (NGR)</v>
      </c>
      <c r="L747">
        <v>232</v>
      </c>
      <c r="M747" t="s">
        <v>40</v>
      </c>
      <c r="N747">
        <v>95</v>
      </c>
      <c r="O747">
        <v>6</v>
      </c>
      <c r="P747">
        <v>28.15</v>
      </c>
    </row>
    <row r="748" spans="1:16" hidden="1" x14ac:dyDescent="0.3">
      <c r="A748" t="s">
        <v>2877</v>
      </c>
      <c r="B748" t="s">
        <v>2878</v>
      </c>
      <c r="C748" s="1" t="str">
        <f t="shared" si="118"/>
        <v>21:0775</v>
      </c>
      <c r="D748" s="1" t="str">
        <f t="shared" si="119"/>
        <v>21:0128</v>
      </c>
      <c r="E748" t="s">
        <v>2879</v>
      </c>
      <c r="F748" t="s">
        <v>2880</v>
      </c>
      <c r="H748">
        <v>64.165311500000001</v>
      </c>
      <c r="I748">
        <v>-137.4473648</v>
      </c>
      <c r="J748" s="1" t="str">
        <f t="shared" si="120"/>
        <v>NGR bulk stream sediment</v>
      </c>
      <c r="K748" s="1" t="str">
        <f t="shared" si="121"/>
        <v>&lt;177 micron (NGR)</v>
      </c>
      <c r="L748">
        <v>232</v>
      </c>
      <c r="M748" t="s">
        <v>45</v>
      </c>
      <c r="N748">
        <v>96</v>
      </c>
      <c r="O748">
        <v>4</v>
      </c>
      <c r="P748">
        <v>21.65</v>
      </c>
    </row>
    <row r="749" spans="1:16" hidden="1" x14ac:dyDescent="0.3">
      <c r="A749" t="s">
        <v>2881</v>
      </c>
      <c r="B749" t="s">
        <v>2882</v>
      </c>
      <c r="C749" s="1" t="str">
        <f t="shared" ref="C749:C772" si="122">HYPERLINK("http://geochem.nrcan.gc.ca/cdogs/content/bdl/bdl210775_e.htm", "21:0775")</f>
        <v>21:0775</v>
      </c>
      <c r="D749" s="1" t="str">
        <f t="shared" ref="D749:D772" si="123">HYPERLINK("http://geochem.nrcan.gc.ca/cdogs/content/svy/svy210128_e.htm", "21:0128")</f>
        <v>21:0128</v>
      </c>
      <c r="E749" t="s">
        <v>2883</v>
      </c>
      <c r="F749" t="s">
        <v>2884</v>
      </c>
      <c r="H749">
        <v>64.142789100000002</v>
      </c>
      <c r="I749">
        <v>-137.5139121</v>
      </c>
      <c r="J749" s="1" t="str">
        <f t="shared" si="120"/>
        <v>NGR bulk stream sediment</v>
      </c>
      <c r="K749" s="1" t="str">
        <f t="shared" si="121"/>
        <v>&lt;177 micron (NGR)</v>
      </c>
      <c r="L749">
        <v>232</v>
      </c>
      <c r="M749" t="s">
        <v>59</v>
      </c>
      <c r="N749">
        <v>97</v>
      </c>
      <c r="O749">
        <v>36</v>
      </c>
      <c r="P749">
        <v>26.45</v>
      </c>
    </row>
    <row r="750" spans="1:16" hidden="1" x14ac:dyDescent="0.3">
      <c r="A750" t="s">
        <v>2885</v>
      </c>
      <c r="B750" t="s">
        <v>2886</v>
      </c>
      <c r="C750" s="1" t="str">
        <f t="shared" si="122"/>
        <v>21:0775</v>
      </c>
      <c r="D750" s="1" t="str">
        <f t="shared" si="123"/>
        <v>21:0128</v>
      </c>
      <c r="E750" t="s">
        <v>2887</v>
      </c>
      <c r="F750" t="s">
        <v>2888</v>
      </c>
      <c r="H750">
        <v>64.162092900000005</v>
      </c>
      <c r="I750">
        <v>-137.55378949999999</v>
      </c>
      <c r="J750" s="1" t="str">
        <f t="shared" si="120"/>
        <v>NGR bulk stream sediment</v>
      </c>
      <c r="K750" s="1" t="str">
        <f t="shared" si="121"/>
        <v>&lt;177 micron (NGR)</v>
      </c>
      <c r="L750">
        <v>232</v>
      </c>
      <c r="M750" t="s">
        <v>64</v>
      </c>
      <c r="N750">
        <v>98</v>
      </c>
      <c r="O750">
        <v>32</v>
      </c>
      <c r="P750">
        <v>22.29</v>
      </c>
    </row>
    <row r="751" spans="1:16" hidden="1" x14ac:dyDescent="0.3">
      <c r="A751" t="s">
        <v>2889</v>
      </c>
      <c r="B751" t="s">
        <v>2890</v>
      </c>
      <c r="C751" s="1" t="str">
        <f t="shared" si="122"/>
        <v>21:0775</v>
      </c>
      <c r="D751" s="1" t="str">
        <f t="shared" si="123"/>
        <v>21:0128</v>
      </c>
      <c r="E751" t="s">
        <v>2891</v>
      </c>
      <c r="F751" t="s">
        <v>2892</v>
      </c>
      <c r="H751">
        <v>64.253580099999994</v>
      </c>
      <c r="I751">
        <v>-137.47215890000001</v>
      </c>
      <c r="J751" s="1" t="str">
        <f t="shared" si="120"/>
        <v>NGR bulk stream sediment</v>
      </c>
      <c r="K751" s="1" t="str">
        <f t="shared" si="121"/>
        <v>&lt;177 micron (NGR)</v>
      </c>
      <c r="L751">
        <v>233</v>
      </c>
      <c r="M751" t="s">
        <v>20</v>
      </c>
      <c r="N751">
        <v>99</v>
      </c>
      <c r="O751">
        <v>6</v>
      </c>
      <c r="P751">
        <v>16.239999999999998</v>
      </c>
    </row>
    <row r="752" spans="1:16" hidden="1" x14ac:dyDescent="0.3">
      <c r="A752" t="s">
        <v>2893</v>
      </c>
      <c r="B752" t="s">
        <v>2894</v>
      </c>
      <c r="C752" s="1" t="str">
        <f t="shared" si="122"/>
        <v>21:0775</v>
      </c>
      <c r="D752" s="1" t="str">
        <f t="shared" si="123"/>
        <v>21:0128</v>
      </c>
      <c r="E752" t="s">
        <v>2895</v>
      </c>
      <c r="F752" t="s">
        <v>2896</v>
      </c>
      <c r="H752">
        <v>64.230626900000004</v>
      </c>
      <c r="I752">
        <v>-137.28230790000001</v>
      </c>
      <c r="J752" s="1" t="str">
        <f t="shared" si="120"/>
        <v>NGR bulk stream sediment</v>
      </c>
      <c r="K752" s="1" t="str">
        <f t="shared" si="121"/>
        <v>&lt;177 micron (NGR)</v>
      </c>
      <c r="L752">
        <v>233</v>
      </c>
      <c r="M752" t="s">
        <v>25</v>
      </c>
      <c r="N752">
        <v>100</v>
      </c>
      <c r="O752">
        <v>3</v>
      </c>
      <c r="P752">
        <v>26.01</v>
      </c>
    </row>
    <row r="753" spans="1:16" hidden="1" x14ac:dyDescent="0.3">
      <c r="A753" t="s">
        <v>2897</v>
      </c>
      <c r="B753" t="s">
        <v>2898</v>
      </c>
      <c r="C753" s="1" t="str">
        <f t="shared" si="122"/>
        <v>21:0775</v>
      </c>
      <c r="D753" s="1" t="str">
        <f t="shared" si="123"/>
        <v>21:0128</v>
      </c>
      <c r="E753" t="s">
        <v>2899</v>
      </c>
      <c r="F753" t="s">
        <v>2900</v>
      </c>
      <c r="H753">
        <v>64.237006300000004</v>
      </c>
      <c r="I753">
        <v>-137.05314419999999</v>
      </c>
      <c r="J753" s="1" t="str">
        <f t="shared" si="120"/>
        <v>NGR bulk stream sediment</v>
      </c>
      <c r="K753" s="1" t="str">
        <f t="shared" si="121"/>
        <v>&lt;177 micron (NGR)</v>
      </c>
      <c r="L753">
        <v>233</v>
      </c>
      <c r="M753" t="s">
        <v>50</v>
      </c>
      <c r="N753">
        <v>101</v>
      </c>
      <c r="O753">
        <v>5</v>
      </c>
      <c r="P753">
        <v>23.73</v>
      </c>
    </row>
    <row r="754" spans="1:16" hidden="1" x14ac:dyDescent="0.3">
      <c r="A754" t="s">
        <v>2901</v>
      </c>
      <c r="B754" t="s">
        <v>2902</v>
      </c>
      <c r="C754" s="1" t="str">
        <f t="shared" si="122"/>
        <v>21:0775</v>
      </c>
      <c r="D754" s="1" t="str">
        <f t="shared" si="123"/>
        <v>21:0128</v>
      </c>
      <c r="E754" t="s">
        <v>2899</v>
      </c>
      <c r="F754" t="s">
        <v>2903</v>
      </c>
      <c r="H754">
        <v>64.237006300000004</v>
      </c>
      <c r="I754">
        <v>-137.05314419999999</v>
      </c>
      <c r="J754" s="1" t="str">
        <f t="shared" ref="J754:J772" si="124">HYPERLINK("http://geochem.nrcan.gc.ca/cdogs/content/kwd/kwd020030_e.htm", "NGR bulk stream sediment")</f>
        <v>NGR bulk stream sediment</v>
      </c>
      <c r="K754" s="1" t="str">
        <f t="shared" ref="K754:K782" si="125">HYPERLINK("http://geochem.nrcan.gc.ca/cdogs/content/kwd/kwd080006_e.htm", "&lt;177 micron (NGR)")</f>
        <v>&lt;177 micron (NGR)</v>
      </c>
      <c r="L754">
        <v>233</v>
      </c>
      <c r="M754" t="s">
        <v>54</v>
      </c>
      <c r="N754">
        <v>102</v>
      </c>
      <c r="O754">
        <v>5</v>
      </c>
      <c r="P754">
        <v>22.89</v>
      </c>
    </row>
    <row r="755" spans="1:16" hidden="1" x14ac:dyDescent="0.3">
      <c r="A755" t="s">
        <v>2904</v>
      </c>
      <c r="B755" t="s">
        <v>2905</v>
      </c>
      <c r="C755" s="1" t="str">
        <f t="shared" si="122"/>
        <v>21:0775</v>
      </c>
      <c r="D755" s="1" t="str">
        <f t="shared" si="123"/>
        <v>21:0128</v>
      </c>
      <c r="E755" t="s">
        <v>2906</v>
      </c>
      <c r="F755" t="s">
        <v>2907</v>
      </c>
      <c r="H755">
        <v>64.208428400000003</v>
      </c>
      <c r="I755">
        <v>-137.1312307</v>
      </c>
      <c r="J755" s="1" t="str">
        <f t="shared" si="124"/>
        <v>NGR bulk stream sediment</v>
      </c>
      <c r="K755" s="1" t="str">
        <f t="shared" si="125"/>
        <v>&lt;177 micron (NGR)</v>
      </c>
      <c r="L755">
        <v>233</v>
      </c>
      <c r="M755" t="s">
        <v>30</v>
      </c>
      <c r="N755">
        <v>103</v>
      </c>
      <c r="O755">
        <v>1</v>
      </c>
      <c r="P755">
        <v>26.59</v>
      </c>
    </row>
    <row r="756" spans="1:16" hidden="1" x14ac:dyDescent="0.3">
      <c r="A756" t="s">
        <v>2908</v>
      </c>
      <c r="B756" t="s">
        <v>2909</v>
      </c>
      <c r="C756" s="1" t="str">
        <f t="shared" si="122"/>
        <v>21:0775</v>
      </c>
      <c r="D756" s="1" t="str">
        <f t="shared" si="123"/>
        <v>21:0128</v>
      </c>
      <c r="E756" t="s">
        <v>2910</v>
      </c>
      <c r="F756" t="s">
        <v>2911</v>
      </c>
      <c r="H756">
        <v>64.152383900000004</v>
      </c>
      <c r="I756">
        <v>-137.1183948</v>
      </c>
      <c r="J756" s="1" t="str">
        <f t="shared" si="124"/>
        <v>NGR bulk stream sediment</v>
      </c>
      <c r="K756" s="1" t="str">
        <f t="shared" si="125"/>
        <v>&lt;177 micron (NGR)</v>
      </c>
      <c r="L756">
        <v>233</v>
      </c>
      <c r="M756" t="s">
        <v>35</v>
      </c>
      <c r="N756">
        <v>104</v>
      </c>
      <c r="O756">
        <v>12</v>
      </c>
      <c r="P756">
        <v>16.850000000000001</v>
      </c>
    </row>
    <row r="757" spans="1:16" hidden="1" x14ac:dyDescent="0.3">
      <c r="A757" t="s">
        <v>2912</v>
      </c>
      <c r="B757" t="s">
        <v>2913</v>
      </c>
      <c r="C757" s="1" t="str">
        <f t="shared" si="122"/>
        <v>21:0775</v>
      </c>
      <c r="D757" s="1" t="str">
        <f t="shared" si="123"/>
        <v>21:0128</v>
      </c>
      <c r="E757" t="s">
        <v>2914</v>
      </c>
      <c r="F757" t="s">
        <v>2915</v>
      </c>
      <c r="H757">
        <v>64.087738299999998</v>
      </c>
      <c r="I757">
        <v>-137.04424700000001</v>
      </c>
      <c r="J757" s="1" t="str">
        <f t="shared" si="124"/>
        <v>NGR bulk stream sediment</v>
      </c>
      <c r="K757" s="1" t="str">
        <f t="shared" si="125"/>
        <v>&lt;177 micron (NGR)</v>
      </c>
      <c r="L757">
        <v>233</v>
      </c>
      <c r="M757" t="s">
        <v>40</v>
      </c>
      <c r="N757">
        <v>105</v>
      </c>
      <c r="O757">
        <v>9</v>
      </c>
      <c r="P757">
        <v>31.42</v>
      </c>
    </row>
    <row r="758" spans="1:16" hidden="1" x14ac:dyDescent="0.3">
      <c r="A758" t="s">
        <v>2916</v>
      </c>
      <c r="B758" t="s">
        <v>2917</v>
      </c>
      <c r="C758" s="1" t="str">
        <f t="shared" si="122"/>
        <v>21:0775</v>
      </c>
      <c r="D758" s="1" t="str">
        <f t="shared" si="123"/>
        <v>21:0128</v>
      </c>
      <c r="E758" t="s">
        <v>2918</v>
      </c>
      <c r="F758" t="s">
        <v>2919</v>
      </c>
      <c r="H758">
        <v>64.070510200000001</v>
      </c>
      <c r="I758">
        <v>-137.0803032</v>
      </c>
      <c r="J758" s="1" t="str">
        <f t="shared" si="124"/>
        <v>NGR bulk stream sediment</v>
      </c>
      <c r="K758" s="1" t="str">
        <f t="shared" si="125"/>
        <v>&lt;177 micron (NGR)</v>
      </c>
      <c r="L758">
        <v>233</v>
      </c>
      <c r="M758" t="s">
        <v>45</v>
      </c>
      <c r="N758">
        <v>106</v>
      </c>
      <c r="O758">
        <v>17</v>
      </c>
      <c r="P758">
        <v>25.03</v>
      </c>
    </row>
    <row r="759" spans="1:16" hidden="1" x14ac:dyDescent="0.3">
      <c r="A759" t="s">
        <v>2920</v>
      </c>
      <c r="B759" t="s">
        <v>2921</v>
      </c>
      <c r="C759" s="1" t="str">
        <f t="shared" si="122"/>
        <v>21:0775</v>
      </c>
      <c r="D759" s="1" t="str">
        <f t="shared" si="123"/>
        <v>21:0128</v>
      </c>
      <c r="E759" t="s">
        <v>2922</v>
      </c>
      <c r="F759" t="s">
        <v>2923</v>
      </c>
      <c r="H759">
        <v>64.003189699999993</v>
      </c>
      <c r="I759">
        <v>-137.07635629999999</v>
      </c>
      <c r="J759" s="1" t="str">
        <f t="shared" si="124"/>
        <v>NGR bulk stream sediment</v>
      </c>
      <c r="K759" s="1" t="str">
        <f t="shared" si="125"/>
        <v>&lt;177 micron (NGR)</v>
      </c>
      <c r="L759">
        <v>234</v>
      </c>
      <c r="M759" t="s">
        <v>20</v>
      </c>
      <c r="N759">
        <v>107</v>
      </c>
      <c r="O759">
        <v>15</v>
      </c>
      <c r="P759">
        <v>29.74</v>
      </c>
    </row>
    <row r="760" spans="1:16" hidden="1" x14ac:dyDescent="0.3">
      <c r="A760" t="s">
        <v>2924</v>
      </c>
      <c r="B760" t="s">
        <v>2925</v>
      </c>
      <c r="C760" s="1" t="str">
        <f t="shared" si="122"/>
        <v>21:0775</v>
      </c>
      <c r="D760" s="1" t="str">
        <f t="shared" si="123"/>
        <v>21:0128</v>
      </c>
      <c r="E760" t="s">
        <v>2926</v>
      </c>
      <c r="F760" t="s">
        <v>2927</v>
      </c>
      <c r="H760">
        <v>64.018239699999995</v>
      </c>
      <c r="I760">
        <v>-137.24310120000001</v>
      </c>
      <c r="J760" s="1" t="str">
        <f t="shared" si="124"/>
        <v>NGR bulk stream sediment</v>
      </c>
      <c r="K760" s="1" t="str">
        <f t="shared" si="125"/>
        <v>&lt;177 micron (NGR)</v>
      </c>
      <c r="L760">
        <v>234</v>
      </c>
      <c r="M760" t="s">
        <v>25</v>
      </c>
      <c r="N760">
        <v>108</v>
      </c>
      <c r="O760">
        <v>3</v>
      </c>
      <c r="P760">
        <v>24.33</v>
      </c>
    </row>
    <row r="761" spans="1:16" hidden="1" x14ac:dyDescent="0.3">
      <c r="A761" t="s">
        <v>2928</v>
      </c>
      <c r="B761" t="s">
        <v>2929</v>
      </c>
      <c r="C761" s="1" t="str">
        <f t="shared" si="122"/>
        <v>21:0775</v>
      </c>
      <c r="D761" s="1" t="str">
        <f t="shared" si="123"/>
        <v>21:0128</v>
      </c>
      <c r="E761" t="s">
        <v>2930</v>
      </c>
      <c r="F761" t="s">
        <v>2931</v>
      </c>
      <c r="H761">
        <v>64.0188062</v>
      </c>
      <c r="I761">
        <v>-137.28674580000001</v>
      </c>
      <c r="J761" s="1" t="str">
        <f t="shared" si="124"/>
        <v>NGR bulk stream sediment</v>
      </c>
      <c r="K761" s="1" t="str">
        <f t="shared" si="125"/>
        <v>&lt;177 micron (NGR)</v>
      </c>
      <c r="L761">
        <v>234</v>
      </c>
      <c r="M761" t="s">
        <v>30</v>
      </c>
      <c r="N761">
        <v>109</v>
      </c>
      <c r="O761">
        <v>12</v>
      </c>
      <c r="P761">
        <v>31.41</v>
      </c>
    </row>
    <row r="762" spans="1:16" hidden="1" x14ac:dyDescent="0.3">
      <c r="A762" t="s">
        <v>2932</v>
      </c>
      <c r="B762" t="s">
        <v>2933</v>
      </c>
      <c r="C762" s="1" t="str">
        <f t="shared" si="122"/>
        <v>21:0775</v>
      </c>
      <c r="D762" s="1" t="str">
        <f t="shared" si="123"/>
        <v>21:0128</v>
      </c>
      <c r="E762" t="s">
        <v>2934</v>
      </c>
      <c r="F762" t="s">
        <v>2935</v>
      </c>
      <c r="H762">
        <v>64.015143399999999</v>
      </c>
      <c r="I762">
        <v>-137.48849899999999</v>
      </c>
      <c r="J762" s="1" t="str">
        <f t="shared" si="124"/>
        <v>NGR bulk stream sediment</v>
      </c>
      <c r="K762" s="1" t="str">
        <f t="shared" si="125"/>
        <v>&lt;177 micron (NGR)</v>
      </c>
      <c r="L762">
        <v>234</v>
      </c>
      <c r="M762" t="s">
        <v>35</v>
      </c>
      <c r="N762">
        <v>110</v>
      </c>
      <c r="O762">
        <v>11</v>
      </c>
      <c r="P762">
        <v>29.63</v>
      </c>
    </row>
    <row r="763" spans="1:16" hidden="1" x14ac:dyDescent="0.3">
      <c r="A763" t="s">
        <v>2936</v>
      </c>
      <c r="B763" t="s">
        <v>2937</v>
      </c>
      <c r="C763" s="1" t="str">
        <f t="shared" si="122"/>
        <v>21:0775</v>
      </c>
      <c r="D763" s="1" t="str">
        <f t="shared" si="123"/>
        <v>21:0128</v>
      </c>
      <c r="E763" t="s">
        <v>2938</v>
      </c>
      <c r="F763" t="s">
        <v>2939</v>
      </c>
      <c r="H763">
        <v>64.147726399999996</v>
      </c>
      <c r="I763">
        <v>-137.2971311</v>
      </c>
      <c r="J763" s="1" t="str">
        <f t="shared" si="124"/>
        <v>NGR bulk stream sediment</v>
      </c>
      <c r="K763" s="1" t="str">
        <f t="shared" si="125"/>
        <v>&lt;177 micron (NGR)</v>
      </c>
      <c r="L763">
        <v>234</v>
      </c>
      <c r="M763" t="s">
        <v>40</v>
      </c>
      <c r="N763">
        <v>111</v>
      </c>
      <c r="O763">
        <v>5</v>
      </c>
      <c r="P763">
        <v>28.05</v>
      </c>
    </row>
    <row r="764" spans="1:16" hidden="1" x14ac:dyDescent="0.3">
      <c r="A764" t="s">
        <v>2940</v>
      </c>
      <c r="B764" t="s">
        <v>2941</v>
      </c>
      <c r="C764" s="1" t="str">
        <f t="shared" si="122"/>
        <v>21:0775</v>
      </c>
      <c r="D764" s="1" t="str">
        <f t="shared" si="123"/>
        <v>21:0128</v>
      </c>
      <c r="E764" t="s">
        <v>2942</v>
      </c>
      <c r="F764" t="s">
        <v>2943</v>
      </c>
      <c r="H764">
        <v>64.089635700000002</v>
      </c>
      <c r="I764">
        <v>-137.27827769999999</v>
      </c>
      <c r="J764" s="1" t="str">
        <f t="shared" si="124"/>
        <v>NGR bulk stream sediment</v>
      </c>
      <c r="K764" s="1" t="str">
        <f t="shared" si="125"/>
        <v>&lt;177 micron (NGR)</v>
      </c>
      <c r="L764">
        <v>235</v>
      </c>
      <c r="M764" t="s">
        <v>20</v>
      </c>
      <c r="N764">
        <v>112</v>
      </c>
      <c r="O764">
        <v>9</v>
      </c>
      <c r="P764">
        <v>29.75</v>
      </c>
    </row>
    <row r="765" spans="1:16" hidden="1" x14ac:dyDescent="0.3">
      <c r="A765" t="s">
        <v>2944</v>
      </c>
      <c r="B765" t="s">
        <v>2945</v>
      </c>
      <c r="C765" s="1" t="str">
        <f t="shared" si="122"/>
        <v>21:0775</v>
      </c>
      <c r="D765" s="1" t="str">
        <f t="shared" si="123"/>
        <v>21:0128</v>
      </c>
      <c r="E765" t="s">
        <v>2946</v>
      </c>
      <c r="F765" t="s">
        <v>2947</v>
      </c>
      <c r="H765">
        <v>64.108733700000002</v>
      </c>
      <c r="I765">
        <v>-137.24298099999999</v>
      </c>
      <c r="J765" s="1" t="str">
        <f t="shared" si="124"/>
        <v>NGR bulk stream sediment</v>
      </c>
      <c r="K765" s="1" t="str">
        <f t="shared" si="125"/>
        <v>&lt;177 micron (NGR)</v>
      </c>
      <c r="L765">
        <v>235</v>
      </c>
      <c r="M765" t="s">
        <v>25</v>
      </c>
      <c r="N765">
        <v>113</v>
      </c>
      <c r="O765">
        <v>3</v>
      </c>
      <c r="P765">
        <v>28.12</v>
      </c>
    </row>
    <row r="766" spans="1:16" hidden="1" x14ac:dyDescent="0.3">
      <c r="A766" t="s">
        <v>2948</v>
      </c>
      <c r="B766" t="s">
        <v>2949</v>
      </c>
      <c r="C766" s="1" t="str">
        <f t="shared" si="122"/>
        <v>21:0775</v>
      </c>
      <c r="D766" s="1" t="str">
        <f t="shared" si="123"/>
        <v>21:0128</v>
      </c>
      <c r="E766" t="s">
        <v>2950</v>
      </c>
      <c r="F766" t="s">
        <v>2951</v>
      </c>
      <c r="H766">
        <v>64.035090600000004</v>
      </c>
      <c r="I766">
        <v>-137.68571180000001</v>
      </c>
      <c r="J766" s="1" t="str">
        <f t="shared" si="124"/>
        <v>NGR bulk stream sediment</v>
      </c>
      <c r="K766" s="1" t="str">
        <f t="shared" si="125"/>
        <v>&lt;177 micron (NGR)</v>
      </c>
      <c r="L766">
        <v>235</v>
      </c>
      <c r="M766" t="s">
        <v>30</v>
      </c>
      <c r="N766">
        <v>114</v>
      </c>
      <c r="O766">
        <v>8</v>
      </c>
      <c r="P766">
        <v>31.31</v>
      </c>
    </row>
    <row r="767" spans="1:16" hidden="1" x14ac:dyDescent="0.3">
      <c r="A767" t="s">
        <v>2952</v>
      </c>
      <c r="B767" t="s">
        <v>2953</v>
      </c>
      <c r="C767" s="1" t="str">
        <f t="shared" si="122"/>
        <v>21:0775</v>
      </c>
      <c r="D767" s="1" t="str">
        <f t="shared" si="123"/>
        <v>21:0128</v>
      </c>
      <c r="E767" t="s">
        <v>2954</v>
      </c>
      <c r="F767" t="s">
        <v>2955</v>
      </c>
      <c r="H767">
        <v>64.100245599999994</v>
      </c>
      <c r="I767">
        <v>-137.96849370000001</v>
      </c>
      <c r="J767" s="1" t="str">
        <f t="shared" si="124"/>
        <v>NGR bulk stream sediment</v>
      </c>
      <c r="K767" s="1" t="str">
        <f t="shared" si="125"/>
        <v>&lt;177 micron (NGR)</v>
      </c>
      <c r="L767">
        <v>235</v>
      </c>
      <c r="M767" t="s">
        <v>35</v>
      </c>
      <c r="N767">
        <v>115</v>
      </c>
      <c r="O767">
        <v>14</v>
      </c>
      <c r="P767">
        <v>30.17</v>
      </c>
    </row>
    <row r="768" spans="1:16" hidden="1" x14ac:dyDescent="0.3">
      <c r="A768" t="s">
        <v>2956</v>
      </c>
      <c r="B768" t="s">
        <v>2957</v>
      </c>
      <c r="C768" s="1" t="str">
        <f t="shared" si="122"/>
        <v>21:0775</v>
      </c>
      <c r="D768" s="1" t="str">
        <f t="shared" si="123"/>
        <v>21:0128</v>
      </c>
      <c r="E768" t="s">
        <v>2958</v>
      </c>
      <c r="F768" t="s">
        <v>2959</v>
      </c>
      <c r="H768">
        <v>64.126186099999998</v>
      </c>
      <c r="I768">
        <v>-137.96441809999999</v>
      </c>
      <c r="J768" s="1" t="str">
        <f t="shared" si="124"/>
        <v>NGR bulk stream sediment</v>
      </c>
      <c r="K768" s="1" t="str">
        <f t="shared" si="125"/>
        <v>&lt;177 micron (NGR)</v>
      </c>
      <c r="L768">
        <v>236</v>
      </c>
      <c r="M768" t="s">
        <v>20</v>
      </c>
      <c r="N768">
        <v>116</v>
      </c>
      <c r="O768">
        <v>17</v>
      </c>
      <c r="P768">
        <v>25.67</v>
      </c>
    </row>
    <row r="769" spans="1:16" hidden="1" x14ac:dyDescent="0.3">
      <c r="A769" t="s">
        <v>2960</v>
      </c>
      <c r="B769" t="s">
        <v>2961</v>
      </c>
      <c r="C769" s="1" t="str">
        <f t="shared" si="122"/>
        <v>21:0775</v>
      </c>
      <c r="D769" s="1" t="str">
        <f t="shared" si="123"/>
        <v>21:0128</v>
      </c>
      <c r="E769" t="s">
        <v>2962</v>
      </c>
      <c r="F769" t="s">
        <v>2963</v>
      </c>
      <c r="H769">
        <v>64.141067800000002</v>
      </c>
      <c r="I769">
        <v>-137.96090530000001</v>
      </c>
      <c r="J769" s="1" t="str">
        <f t="shared" si="124"/>
        <v>NGR bulk stream sediment</v>
      </c>
      <c r="K769" s="1" t="str">
        <f t="shared" si="125"/>
        <v>&lt;177 micron (NGR)</v>
      </c>
      <c r="L769">
        <v>236</v>
      </c>
      <c r="M769" t="s">
        <v>25</v>
      </c>
      <c r="N769">
        <v>117</v>
      </c>
      <c r="O769">
        <v>7</v>
      </c>
      <c r="P769">
        <v>28.68</v>
      </c>
    </row>
    <row r="770" spans="1:16" hidden="1" x14ac:dyDescent="0.3">
      <c r="A770" t="s">
        <v>2964</v>
      </c>
      <c r="B770" t="s">
        <v>2965</v>
      </c>
      <c r="C770" s="1" t="str">
        <f t="shared" si="122"/>
        <v>21:0775</v>
      </c>
      <c r="D770" s="1" t="str">
        <f t="shared" si="123"/>
        <v>21:0128</v>
      </c>
      <c r="E770" t="s">
        <v>2966</v>
      </c>
      <c r="F770" t="s">
        <v>2967</v>
      </c>
      <c r="H770">
        <v>64.107919100000004</v>
      </c>
      <c r="I770">
        <v>-137.8452255</v>
      </c>
      <c r="J770" s="1" t="str">
        <f t="shared" si="124"/>
        <v>NGR bulk stream sediment</v>
      </c>
      <c r="K770" s="1" t="str">
        <f t="shared" si="125"/>
        <v>&lt;177 micron (NGR)</v>
      </c>
      <c r="L770">
        <v>236</v>
      </c>
      <c r="M770" t="s">
        <v>30</v>
      </c>
      <c r="N770">
        <v>118</v>
      </c>
      <c r="O770">
        <v>10</v>
      </c>
      <c r="P770">
        <v>26.16</v>
      </c>
    </row>
    <row r="771" spans="1:16" hidden="1" x14ac:dyDescent="0.3">
      <c r="A771" t="s">
        <v>2968</v>
      </c>
      <c r="B771" t="s">
        <v>2969</v>
      </c>
      <c r="C771" s="1" t="str">
        <f t="shared" si="122"/>
        <v>21:0775</v>
      </c>
      <c r="D771" s="1" t="str">
        <f t="shared" si="123"/>
        <v>21:0128</v>
      </c>
      <c r="E771" t="s">
        <v>2970</v>
      </c>
      <c r="F771" t="s">
        <v>2971</v>
      </c>
      <c r="H771">
        <v>64.088532000000001</v>
      </c>
      <c r="I771">
        <v>-137.80260380000001</v>
      </c>
      <c r="J771" s="1" t="str">
        <f t="shared" si="124"/>
        <v>NGR bulk stream sediment</v>
      </c>
      <c r="K771" s="1" t="str">
        <f t="shared" si="125"/>
        <v>&lt;177 micron (NGR)</v>
      </c>
      <c r="L771">
        <v>236</v>
      </c>
      <c r="M771" t="s">
        <v>35</v>
      </c>
      <c r="N771">
        <v>119</v>
      </c>
      <c r="O771">
        <v>22</v>
      </c>
      <c r="P771">
        <v>26.92</v>
      </c>
    </row>
    <row r="772" spans="1:16" hidden="1" x14ac:dyDescent="0.3">
      <c r="A772" t="s">
        <v>2972</v>
      </c>
      <c r="B772" t="s">
        <v>2973</v>
      </c>
      <c r="C772" s="1" t="str">
        <f t="shared" si="122"/>
        <v>21:0775</v>
      </c>
      <c r="D772" s="1" t="str">
        <f t="shared" si="123"/>
        <v>21:0128</v>
      </c>
      <c r="E772" t="s">
        <v>2974</v>
      </c>
      <c r="F772" t="s">
        <v>2975</v>
      </c>
      <c r="H772">
        <v>64.069893399999998</v>
      </c>
      <c r="I772">
        <v>-137.85170120000001</v>
      </c>
      <c r="J772" s="1" t="str">
        <f t="shared" si="124"/>
        <v>NGR bulk stream sediment</v>
      </c>
      <c r="K772" s="1" t="str">
        <f t="shared" si="125"/>
        <v>&lt;177 micron (NGR)</v>
      </c>
      <c r="L772">
        <v>236</v>
      </c>
      <c r="M772" t="s">
        <v>40</v>
      </c>
      <c r="N772">
        <v>120</v>
      </c>
      <c r="O772">
        <v>8</v>
      </c>
      <c r="P772">
        <v>30.2</v>
      </c>
    </row>
    <row r="773" spans="1:16" hidden="1" x14ac:dyDescent="0.3">
      <c r="A773" t="s">
        <v>2976</v>
      </c>
      <c r="B773" t="s">
        <v>2977</v>
      </c>
      <c r="C773" s="1" t="str">
        <f t="shared" ref="C773:C836" si="126">HYPERLINK("http://geochem.nrcan.gc.ca/cdogs/content/bdl/bdl210777_e.htm", "21:0777")</f>
        <v>21:0777</v>
      </c>
      <c r="D773" s="1" t="str">
        <f t="shared" ref="D773:D782" si="127">HYPERLINK("http://geochem.nrcan.gc.ca/cdogs/content/svy/svy210221_e.htm", "21:0221")</f>
        <v>21:0221</v>
      </c>
      <c r="E773" t="s">
        <v>2978</v>
      </c>
      <c r="F773" t="s">
        <v>2979</v>
      </c>
      <c r="H773">
        <v>49.674821799999997</v>
      </c>
      <c r="I773">
        <v>-87.595709400000004</v>
      </c>
      <c r="J773" s="1" t="str">
        <f t="shared" ref="J773:J782" si="128">HYPERLINK("http://geochem.nrcan.gc.ca/cdogs/content/kwd/kwd020027_e.htm", "NGR lake sediment grab sample")</f>
        <v>NGR lake sediment grab sample</v>
      </c>
      <c r="K773" s="1" t="str">
        <f t="shared" si="125"/>
        <v>&lt;177 micron (NGR)</v>
      </c>
      <c r="L773">
        <v>1</v>
      </c>
      <c r="M773" t="s">
        <v>20</v>
      </c>
      <c r="N773">
        <v>1</v>
      </c>
      <c r="O773">
        <v>1</v>
      </c>
      <c r="P773">
        <v>13.21</v>
      </c>
    </row>
    <row r="774" spans="1:16" hidden="1" x14ac:dyDescent="0.3">
      <c r="A774" t="s">
        <v>2980</v>
      </c>
      <c r="B774" t="s">
        <v>2981</v>
      </c>
      <c r="C774" s="1" t="str">
        <f t="shared" si="126"/>
        <v>21:0777</v>
      </c>
      <c r="D774" s="1" t="str">
        <f t="shared" si="127"/>
        <v>21:0221</v>
      </c>
      <c r="E774" t="s">
        <v>2982</v>
      </c>
      <c r="F774" t="s">
        <v>2983</v>
      </c>
      <c r="H774">
        <v>49.667782199999998</v>
      </c>
      <c r="I774">
        <v>-87.628965199999996</v>
      </c>
      <c r="J774" s="1" t="str">
        <f t="shared" si="128"/>
        <v>NGR lake sediment grab sample</v>
      </c>
      <c r="K774" s="1" t="str">
        <f t="shared" si="125"/>
        <v>&lt;177 micron (NGR)</v>
      </c>
      <c r="L774">
        <v>1</v>
      </c>
      <c r="M774" t="s">
        <v>25</v>
      </c>
      <c r="N774">
        <v>2</v>
      </c>
      <c r="O774">
        <v>1</v>
      </c>
      <c r="P774">
        <v>28.43</v>
      </c>
    </row>
    <row r="775" spans="1:16" hidden="1" x14ac:dyDescent="0.3">
      <c r="A775" t="s">
        <v>2984</v>
      </c>
      <c r="B775" t="s">
        <v>2985</v>
      </c>
      <c r="C775" s="1" t="str">
        <f t="shared" si="126"/>
        <v>21:0777</v>
      </c>
      <c r="D775" s="1" t="str">
        <f t="shared" si="127"/>
        <v>21:0221</v>
      </c>
      <c r="E775" t="s">
        <v>2986</v>
      </c>
      <c r="F775" t="s">
        <v>2987</v>
      </c>
      <c r="H775">
        <v>49.664131300000001</v>
      </c>
      <c r="I775">
        <v>-87.708013199999996</v>
      </c>
      <c r="J775" s="1" t="str">
        <f t="shared" si="128"/>
        <v>NGR lake sediment grab sample</v>
      </c>
      <c r="K775" s="1" t="str">
        <f t="shared" si="125"/>
        <v>&lt;177 micron (NGR)</v>
      </c>
      <c r="L775">
        <v>1</v>
      </c>
      <c r="M775" t="s">
        <v>30</v>
      </c>
      <c r="N775">
        <v>3</v>
      </c>
      <c r="O775">
        <v>1</v>
      </c>
      <c r="P775">
        <v>29.98</v>
      </c>
    </row>
    <row r="776" spans="1:16" hidden="1" x14ac:dyDescent="0.3">
      <c r="A776" t="s">
        <v>2988</v>
      </c>
      <c r="B776" t="s">
        <v>2989</v>
      </c>
      <c r="C776" s="1" t="str">
        <f t="shared" si="126"/>
        <v>21:0777</v>
      </c>
      <c r="D776" s="1" t="str">
        <f t="shared" si="127"/>
        <v>21:0221</v>
      </c>
      <c r="E776" t="s">
        <v>2990</v>
      </c>
      <c r="F776" t="s">
        <v>2991</v>
      </c>
      <c r="H776">
        <v>49.638437600000003</v>
      </c>
      <c r="I776">
        <v>-87.836637999999994</v>
      </c>
      <c r="J776" s="1" t="str">
        <f t="shared" si="128"/>
        <v>NGR lake sediment grab sample</v>
      </c>
      <c r="K776" s="1" t="str">
        <f t="shared" si="125"/>
        <v>&lt;177 micron (NGR)</v>
      </c>
      <c r="L776">
        <v>1</v>
      </c>
      <c r="M776" t="s">
        <v>35</v>
      </c>
      <c r="N776">
        <v>4</v>
      </c>
      <c r="O776">
        <v>1</v>
      </c>
      <c r="P776">
        <v>5.25</v>
      </c>
    </row>
    <row r="777" spans="1:16" hidden="1" x14ac:dyDescent="0.3">
      <c r="A777" t="s">
        <v>2992</v>
      </c>
      <c r="B777" t="s">
        <v>2993</v>
      </c>
      <c r="C777" s="1" t="str">
        <f t="shared" si="126"/>
        <v>21:0777</v>
      </c>
      <c r="D777" s="1" t="str">
        <f t="shared" si="127"/>
        <v>21:0221</v>
      </c>
      <c r="E777" t="s">
        <v>2994</v>
      </c>
      <c r="F777" t="s">
        <v>2995</v>
      </c>
      <c r="H777">
        <v>49.6359201</v>
      </c>
      <c r="I777">
        <v>-87.920618599999997</v>
      </c>
      <c r="J777" s="1" t="str">
        <f t="shared" si="128"/>
        <v>NGR lake sediment grab sample</v>
      </c>
      <c r="K777" s="1" t="str">
        <f t="shared" si="125"/>
        <v>&lt;177 micron (NGR)</v>
      </c>
      <c r="L777">
        <v>1</v>
      </c>
      <c r="M777" t="s">
        <v>40</v>
      </c>
      <c r="N777">
        <v>5</v>
      </c>
      <c r="O777">
        <v>3</v>
      </c>
      <c r="P777">
        <v>5.14</v>
      </c>
    </row>
    <row r="778" spans="1:16" hidden="1" x14ac:dyDescent="0.3">
      <c r="A778" t="s">
        <v>2996</v>
      </c>
      <c r="B778" t="s">
        <v>2997</v>
      </c>
      <c r="C778" s="1" t="str">
        <f t="shared" si="126"/>
        <v>21:0777</v>
      </c>
      <c r="D778" s="1" t="str">
        <f t="shared" si="127"/>
        <v>21:0221</v>
      </c>
      <c r="E778" t="s">
        <v>2998</v>
      </c>
      <c r="F778" t="s">
        <v>2999</v>
      </c>
      <c r="H778">
        <v>49.6160134</v>
      </c>
      <c r="I778">
        <v>-87.937562200000002</v>
      </c>
      <c r="J778" s="1" t="str">
        <f t="shared" si="128"/>
        <v>NGR lake sediment grab sample</v>
      </c>
      <c r="K778" s="1" t="str">
        <f t="shared" si="125"/>
        <v>&lt;177 micron (NGR)</v>
      </c>
      <c r="L778">
        <v>1</v>
      </c>
      <c r="M778" t="s">
        <v>45</v>
      </c>
      <c r="N778">
        <v>6</v>
      </c>
      <c r="O778">
        <v>6</v>
      </c>
      <c r="P778">
        <v>14.52</v>
      </c>
    </row>
    <row r="779" spans="1:16" hidden="1" x14ac:dyDescent="0.3">
      <c r="A779" t="s">
        <v>3000</v>
      </c>
      <c r="B779" t="s">
        <v>3001</v>
      </c>
      <c r="C779" s="1" t="str">
        <f t="shared" si="126"/>
        <v>21:0777</v>
      </c>
      <c r="D779" s="1" t="str">
        <f t="shared" si="127"/>
        <v>21:0221</v>
      </c>
      <c r="E779" t="s">
        <v>3002</v>
      </c>
      <c r="F779" t="s">
        <v>3003</v>
      </c>
      <c r="H779">
        <v>49.514167700000002</v>
      </c>
      <c r="I779">
        <v>-87.992161199999998</v>
      </c>
      <c r="J779" s="1" t="str">
        <f t="shared" si="128"/>
        <v>NGR lake sediment grab sample</v>
      </c>
      <c r="K779" s="1" t="str">
        <f t="shared" si="125"/>
        <v>&lt;177 micron (NGR)</v>
      </c>
      <c r="L779">
        <v>2</v>
      </c>
      <c r="M779" t="s">
        <v>857</v>
      </c>
      <c r="N779">
        <v>7</v>
      </c>
      <c r="O779">
        <v>1</v>
      </c>
      <c r="P779">
        <v>5.17</v>
      </c>
    </row>
    <row r="780" spans="1:16" hidden="1" x14ac:dyDescent="0.3">
      <c r="A780" t="s">
        <v>3004</v>
      </c>
      <c r="B780" t="s">
        <v>3005</v>
      </c>
      <c r="C780" s="1" t="str">
        <f t="shared" si="126"/>
        <v>21:0777</v>
      </c>
      <c r="D780" s="1" t="str">
        <f t="shared" si="127"/>
        <v>21:0221</v>
      </c>
      <c r="E780" t="s">
        <v>3002</v>
      </c>
      <c r="F780" t="s">
        <v>3006</v>
      </c>
      <c r="H780">
        <v>49.514167700000002</v>
      </c>
      <c r="I780">
        <v>-87.992161199999998</v>
      </c>
      <c r="J780" s="1" t="str">
        <f t="shared" si="128"/>
        <v>NGR lake sediment grab sample</v>
      </c>
      <c r="K780" s="1" t="str">
        <f t="shared" si="125"/>
        <v>&lt;177 micron (NGR)</v>
      </c>
      <c r="L780">
        <v>2</v>
      </c>
      <c r="M780" t="s">
        <v>861</v>
      </c>
      <c r="N780">
        <v>8</v>
      </c>
      <c r="O780">
        <v>1</v>
      </c>
      <c r="P780">
        <v>15.57</v>
      </c>
    </row>
    <row r="781" spans="1:16" hidden="1" x14ac:dyDescent="0.3">
      <c r="A781" t="s">
        <v>3007</v>
      </c>
      <c r="B781" t="s">
        <v>3008</v>
      </c>
      <c r="C781" s="1" t="str">
        <f t="shared" si="126"/>
        <v>21:0777</v>
      </c>
      <c r="D781" s="1" t="str">
        <f t="shared" si="127"/>
        <v>21:0221</v>
      </c>
      <c r="E781" t="s">
        <v>3002</v>
      </c>
      <c r="F781" t="s">
        <v>3009</v>
      </c>
      <c r="H781">
        <v>49.514167700000002</v>
      </c>
      <c r="I781">
        <v>-87.992161199999998</v>
      </c>
      <c r="J781" s="1" t="str">
        <f t="shared" si="128"/>
        <v>NGR lake sediment grab sample</v>
      </c>
      <c r="K781" s="1" t="str">
        <f t="shared" si="125"/>
        <v>&lt;177 micron (NGR)</v>
      </c>
      <c r="L781">
        <v>2</v>
      </c>
      <c r="M781" t="s">
        <v>865</v>
      </c>
      <c r="N781">
        <v>9</v>
      </c>
      <c r="O781">
        <v>1</v>
      </c>
      <c r="P781">
        <v>5.52</v>
      </c>
    </row>
    <row r="782" spans="1:16" hidden="1" x14ac:dyDescent="0.3">
      <c r="A782" t="s">
        <v>3010</v>
      </c>
      <c r="B782" t="s">
        <v>3011</v>
      </c>
      <c r="C782" s="1" t="str">
        <f t="shared" si="126"/>
        <v>21:0777</v>
      </c>
      <c r="D782" s="1" t="str">
        <f t="shared" si="127"/>
        <v>21:0221</v>
      </c>
      <c r="E782" t="s">
        <v>3012</v>
      </c>
      <c r="F782" t="s">
        <v>3013</v>
      </c>
      <c r="H782">
        <v>49.540446899999999</v>
      </c>
      <c r="I782">
        <v>-87.945364299999994</v>
      </c>
      <c r="J782" s="1" t="str">
        <f t="shared" si="128"/>
        <v>NGR lake sediment grab sample</v>
      </c>
      <c r="K782" s="1" t="str">
        <f t="shared" si="125"/>
        <v>&lt;177 micron (NGR)</v>
      </c>
      <c r="L782">
        <v>2</v>
      </c>
      <c r="M782" t="s">
        <v>20</v>
      </c>
      <c r="N782">
        <v>10</v>
      </c>
      <c r="O782">
        <v>1</v>
      </c>
      <c r="P782">
        <v>5.8</v>
      </c>
    </row>
    <row r="783" spans="1:16" hidden="1" x14ac:dyDescent="0.3">
      <c r="A783" t="s">
        <v>3014</v>
      </c>
      <c r="B783" t="s">
        <v>3015</v>
      </c>
      <c r="C783" s="1" t="str">
        <f t="shared" si="126"/>
        <v>21:0777</v>
      </c>
      <c r="D783" s="1" t="str">
        <f>HYPERLINK("http://geochem.nrcan.gc.ca/cdogs/content/svy/svy_e.htm", "")</f>
        <v/>
      </c>
      <c r="G783" s="1" t="str">
        <f>HYPERLINK("http://geochem.nrcan.gc.ca/cdogs/content/cr_/cr_00055_e.htm", "55")</f>
        <v>55</v>
      </c>
      <c r="J783" t="s">
        <v>779</v>
      </c>
      <c r="K783" t="s">
        <v>780</v>
      </c>
      <c r="L783">
        <v>2</v>
      </c>
      <c r="M783" t="s">
        <v>781</v>
      </c>
      <c r="N783">
        <v>11</v>
      </c>
      <c r="O783">
        <v>1</v>
      </c>
      <c r="P783">
        <v>6.89</v>
      </c>
    </row>
    <row r="784" spans="1:16" hidden="1" x14ac:dyDescent="0.3">
      <c r="A784" t="s">
        <v>3016</v>
      </c>
      <c r="B784" t="s">
        <v>3017</v>
      </c>
      <c r="C784" s="1" t="str">
        <f t="shared" si="126"/>
        <v>21:0777</v>
      </c>
      <c r="D784" s="1" t="str">
        <f>HYPERLINK("http://geochem.nrcan.gc.ca/cdogs/content/svy/svy210221_e.htm", "21:0221")</f>
        <v>21:0221</v>
      </c>
      <c r="E784" t="s">
        <v>3018</v>
      </c>
      <c r="F784" t="s">
        <v>3019</v>
      </c>
      <c r="H784">
        <v>49.637118800000003</v>
      </c>
      <c r="I784">
        <v>-87.780871399999995</v>
      </c>
      <c r="J784" s="1" t="str">
        <f>HYPERLINK("http://geochem.nrcan.gc.ca/cdogs/content/kwd/kwd020027_e.htm", "NGR lake sediment grab sample")</f>
        <v>NGR lake sediment grab sample</v>
      </c>
      <c r="K784" s="1" t="str">
        <f>HYPERLINK("http://geochem.nrcan.gc.ca/cdogs/content/kwd/kwd080006_e.htm", "&lt;177 micron (NGR)")</f>
        <v>&lt;177 micron (NGR)</v>
      </c>
      <c r="L784">
        <v>2</v>
      </c>
      <c r="M784" t="s">
        <v>25</v>
      </c>
      <c r="N784">
        <v>12</v>
      </c>
      <c r="O784">
        <v>3</v>
      </c>
      <c r="P784">
        <v>7.71</v>
      </c>
    </row>
    <row r="785" spans="1:16" hidden="1" x14ac:dyDescent="0.3">
      <c r="A785" t="s">
        <v>3020</v>
      </c>
      <c r="B785" t="s">
        <v>3021</v>
      </c>
      <c r="C785" s="1" t="str">
        <f t="shared" si="126"/>
        <v>21:0777</v>
      </c>
      <c r="D785" s="1" t="str">
        <f>HYPERLINK("http://geochem.nrcan.gc.ca/cdogs/content/svy/svy210221_e.htm", "21:0221")</f>
        <v>21:0221</v>
      </c>
      <c r="E785" t="s">
        <v>3022</v>
      </c>
      <c r="F785" t="s">
        <v>3023</v>
      </c>
      <c r="H785">
        <v>49.649016500000002</v>
      </c>
      <c r="I785">
        <v>-87.707212699999999</v>
      </c>
      <c r="J785" s="1" t="str">
        <f>HYPERLINK("http://geochem.nrcan.gc.ca/cdogs/content/kwd/kwd020027_e.htm", "NGR lake sediment grab sample")</f>
        <v>NGR lake sediment grab sample</v>
      </c>
      <c r="K785" s="1" t="str">
        <f>HYPERLINK("http://geochem.nrcan.gc.ca/cdogs/content/kwd/kwd080006_e.htm", "&lt;177 micron (NGR)")</f>
        <v>&lt;177 micron (NGR)</v>
      </c>
      <c r="L785">
        <v>3</v>
      </c>
      <c r="M785" t="s">
        <v>50</v>
      </c>
      <c r="N785">
        <v>13</v>
      </c>
      <c r="O785">
        <v>5</v>
      </c>
      <c r="P785">
        <v>5.82</v>
      </c>
    </row>
    <row r="786" spans="1:16" hidden="1" x14ac:dyDescent="0.3">
      <c r="A786" t="s">
        <v>3024</v>
      </c>
      <c r="B786" t="s">
        <v>3025</v>
      </c>
      <c r="C786" s="1" t="str">
        <f t="shared" si="126"/>
        <v>21:0777</v>
      </c>
      <c r="D786" s="1" t="str">
        <f>HYPERLINK("http://geochem.nrcan.gc.ca/cdogs/content/svy/svy210221_e.htm", "21:0221")</f>
        <v>21:0221</v>
      </c>
      <c r="E786" t="s">
        <v>3022</v>
      </c>
      <c r="F786" t="s">
        <v>3026</v>
      </c>
      <c r="H786">
        <v>49.649016500000002</v>
      </c>
      <c r="I786">
        <v>-87.707212699999999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3</v>
      </c>
      <c r="M786" t="s">
        <v>54</v>
      </c>
      <c r="N786">
        <v>14</v>
      </c>
      <c r="O786">
        <v>7</v>
      </c>
      <c r="P786">
        <v>6.85</v>
      </c>
    </row>
    <row r="787" spans="1:16" hidden="1" x14ac:dyDescent="0.3">
      <c r="A787" t="s">
        <v>3027</v>
      </c>
      <c r="B787" t="s">
        <v>3028</v>
      </c>
      <c r="C787" s="1" t="str">
        <f t="shared" si="126"/>
        <v>21:0777</v>
      </c>
      <c r="D787" s="1" t="str">
        <f>HYPERLINK("http://geochem.nrcan.gc.ca/cdogs/content/svy/svy210221_e.htm", "21:0221")</f>
        <v>21:0221</v>
      </c>
      <c r="E787" t="s">
        <v>3029</v>
      </c>
      <c r="F787" t="s">
        <v>3030</v>
      </c>
      <c r="H787">
        <v>49.6450934</v>
      </c>
      <c r="I787">
        <v>-87.660393600000006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3</v>
      </c>
      <c r="M787" t="s">
        <v>20</v>
      </c>
      <c r="N787">
        <v>15</v>
      </c>
      <c r="O787">
        <v>10</v>
      </c>
      <c r="P787">
        <v>5.54</v>
      </c>
    </row>
    <row r="788" spans="1:16" hidden="1" x14ac:dyDescent="0.3">
      <c r="A788" t="s">
        <v>3031</v>
      </c>
      <c r="B788" t="s">
        <v>3032</v>
      </c>
      <c r="C788" s="1" t="str">
        <f t="shared" si="126"/>
        <v>21:0777</v>
      </c>
      <c r="D788" s="1" t="str">
        <f>HYPERLINK("http://geochem.nrcan.gc.ca/cdogs/content/svy/svy_e.htm", "")</f>
        <v/>
      </c>
      <c r="G788" s="1" t="str">
        <f>HYPERLINK("http://geochem.nrcan.gc.ca/cdogs/content/cr_/cr_00056_e.htm", "56")</f>
        <v>56</v>
      </c>
      <c r="J788" t="s">
        <v>779</v>
      </c>
      <c r="K788" t="s">
        <v>780</v>
      </c>
      <c r="L788">
        <v>3</v>
      </c>
      <c r="M788" t="s">
        <v>781</v>
      </c>
      <c r="N788">
        <v>16</v>
      </c>
      <c r="O788">
        <v>5</v>
      </c>
      <c r="P788">
        <v>5.75</v>
      </c>
    </row>
    <row r="789" spans="1:16" hidden="1" x14ac:dyDescent="0.3">
      <c r="A789" t="s">
        <v>3033</v>
      </c>
      <c r="B789" t="s">
        <v>3034</v>
      </c>
      <c r="C789" s="1" t="str">
        <f t="shared" si="126"/>
        <v>21:0777</v>
      </c>
      <c r="D789" s="1" t="str">
        <f>HYPERLINK("http://geochem.nrcan.gc.ca/cdogs/content/svy/svy210221_e.htm", "21:0221")</f>
        <v>21:0221</v>
      </c>
      <c r="E789" t="s">
        <v>3035</v>
      </c>
      <c r="F789" t="s">
        <v>3036</v>
      </c>
      <c r="H789">
        <v>49.6818831</v>
      </c>
      <c r="I789">
        <v>-87.696793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3</v>
      </c>
      <c r="M789" t="s">
        <v>25</v>
      </c>
      <c r="N789">
        <v>17</v>
      </c>
      <c r="O789">
        <v>5</v>
      </c>
      <c r="P789">
        <v>10.27</v>
      </c>
    </row>
    <row r="790" spans="1:16" hidden="1" x14ac:dyDescent="0.3">
      <c r="A790" t="s">
        <v>3037</v>
      </c>
      <c r="B790" t="s">
        <v>3038</v>
      </c>
      <c r="C790" s="1" t="str">
        <f t="shared" si="126"/>
        <v>21:0777</v>
      </c>
      <c r="D790" s="1" t="str">
        <f>HYPERLINK("http://geochem.nrcan.gc.ca/cdogs/content/svy/svy210221_e.htm", "21:0221")</f>
        <v>21:0221</v>
      </c>
      <c r="E790" t="s">
        <v>3039</v>
      </c>
      <c r="F790" t="s">
        <v>3040</v>
      </c>
      <c r="H790">
        <v>49.677104100000001</v>
      </c>
      <c r="I790">
        <v>-87.753165600000003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3</v>
      </c>
      <c r="M790" t="s">
        <v>30</v>
      </c>
      <c r="N790">
        <v>18</v>
      </c>
      <c r="O790">
        <v>1</v>
      </c>
      <c r="P790">
        <v>6.1</v>
      </c>
    </row>
    <row r="791" spans="1:16" hidden="1" x14ac:dyDescent="0.3">
      <c r="A791" t="s">
        <v>3041</v>
      </c>
      <c r="B791" t="s">
        <v>3042</v>
      </c>
      <c r="C791" s="1" t="str">
        <f t="shared" si="126"/>
        <v>21:0777</v>
      </c>
      <c r="D791" s="1" t="str">
        <f>HYPERLINK("http://geochem.nrcan.gc.ca/cdogs/content/svy/svy210221_e.htm", "21:0221")</f>
        <v>21:0221</v>
      </c>
      <c r="E791" t="s">
        <v>3043</v>
      </c>
      <c r="F791" t="s">
        <v>3044</v>
      </c>
      <c r="H791">
        <v>49.672615700000001</v>
      </c>
      <c r="I791">
        <v>-87.805235999999994</v>
      </c>
      <c r="J791" s="1" t="str">
        <f>HYPERLINK("http://geochem.nrcan.gc.ca/cdogs/content/kwd/kwd020027_e.htm", "NGR lake sediment grab sample")</f>
        <v>NGR lake sediment grab sample</v>
      </c>
      <c r="K791" s="1" t="str">
        <f>HYPERLINK("http://geochem.nrcan.gc.ca/cdogs/content/kwd/kwd080006_e.htm", "&lt;177 micron (NGR)")</f>
        <v>&lt;177 micron (NGR)</v>
      </c>
      <c r="L791">
        <v>3</v>
      </c>
      <c r="M791" t="s">
        <v>35</v>
      </c>
      <c r="N791">
        <v>19</v>
      </c>
      <c r="O791">
        <v>1</v>
      </c>
      <c r="P791">
        <v>17.73</v>
      </c>
    </row>
    <row r="792" spans="1:16" hidden="1" x14ac:dyDescent="0.3">
      <c r="A792" t="s">
        <v>3045</v>
      </c>
      <c r="B792" t="s">
        <v>3046</v>
      </c>
      <c r="C792" s="1" t="str">
        <f t="shared" si="126"/>
        <v>21:0777</v>
      </c>
      <c r="D792" s="1" t="str">
        <f>HYPERLINK("http://geochem.nrcan.gc.ca/cdogs/content/svy/svy210221_e.htm", "21:0221")</f>
        <v>21:0221</v>
      </c>
      <c r="E792" t="s">
        <v>3047</v>
      </c>
      <c r="F792" t="s">
        <v>3048</v>
      </c>
      <c r="H792">
        <v>49.646773099999997</v>
      </c>
      <c r="I792">
        <v>-87.913135100000005</v>
      </c>
      <c r="J792" s="1" t="str">
        <f>HYPERLINK("http://geochem.nrcan.gc.ca/cdogs/content/kwd/kwd020027_e.htm", "NGR lake sediment grab sample")</f>
        <v>NGR lake sediment grab sample</v>
      </c>
      <c r="K792" s="1" t="str">
        <f>HYPERLINK("http://geochem.nrcan.gc.ca/cdogs/content/kwd/kwd080006_e.htm", "&lt;177 micron (NGR)")</f>
        <v>&lt;177 micron (NGR)</v>
      </c>
      <c r="L792">
        <v>3</v>
      </c>
      <c r="M792" t="s">
        <v>40</v>
      </c>
      <c r="N792">
        <v>20</v>
      </c>
      <c r="O792">
        <v>3</v>
      </c>
      <c r="P792">
        <v>9.2100000000000009</v>
      </c>
    </row>
    <row r="793" spans="1:16" hidden="1" x14ac:dyDescent="0.3">
      <c r="A793" t="s">
        <v>3049</v>
      </c>
      <c r="B793" t="s">
        <v>3050</v>
      </c>
      <c r="C793" s="1" t="str">
        <f t="shared" si="126"/>
        <v>21:0777</v>
      </c>
      <c r="D793" s="1" t="str">
        <f>HYPERLINK("http://geochem.nrcan.gc.ca/cdogs/content/svy/svy210221_e.htm", "21:0221")</f>
        <v>21:0221</v>
      </c>
      <c r="E793" t="s">
        <v>3051</v>
      </c>
      <c r="F793" t="s">
        <v>3052</v>
      </c>
      <c r="H793">
        <v>49.726505400000001</v>
      </c>
      <c r="I793">
        <v>-87.987349100000003</v>
      </c>
      <c r="J793" s="1" t="str">
        <f>HYPERLINK("http://geochem.nrcan.gc.ca/cdogs/content/kwd/kwd020027_e.htm", "NGR lake sediment grab sample")</f>
        <v>NGR lake sediment grab sample</v>
      </c>
      <c r="K793" s="1" t="str">
        <f>HYPERLINK("http://geochem.nrcan.gc.ca/cdogs/content/kwd/kwd080006_e.htm", "&lt;177 micron (NGR)")</f>
        <v>&lt;177 micron (NGR)</v>
      </c>
      <c r="L793">
        <v>4</v>
      </c>
      <c r="M793" t="s">
        <v>2143</v>
      </c>
      <c r="N793">
        <v>21</v>
      </c>
      <c r="O793">
        <v>1</v>
      </c>
      <c r="P793">
        <v>8.36</v>
      </c>
    </row>
    <row r="794" spans="1:16" hidden="1" x14ac:dyDescent="0.3">
      <c r="A794" t="s">
        <v>3053</v>
      </c>
      <c r="B794" t="s">
        <v>3054</v>
      </c>
      <c r="C794" s="1" t="str">
        <f t="shared" si="126"/>
        <v>21:0777</v>
      </c>
      <c r="D794" s="1" t="str">
        <f>HYPERLINK("http://geochem.nrcan.gc.ca/cdogs/content/svy/svy_e.htm", "")</f>
        <v/>
      </c>
      <c r="G794" s="1" t="str">
        <f>HYPERLINK("http://geochem.nrcan.gc.ca/cdogs/content/cr_/cr_00056_e.htm", "56")</f>
        <v>56</v>
      </c>
      <c r="J794" t="s">
        <v>779</v>
      </c>
      <c r="K794" t="s">
        <v>780</v>
      </c>
      <c r="L794">
        <v>4</v>
      </c>
      <c r="M794" t="s">
        <v>781</v>
      </c>
      <c r="N794">
        <v>22</v>
      </c>
      <c r="O794">
        <v>1</v>
      </c>
      <c r="P794">
        <v>7.27</v>
      </c>
    </row>
    <row r="795" spans="1:16" hidden="1" x14ac:dyDescent="0.3">
      <c r="A795" t="s">
        <v>3055</v>
      </c>
      <c r="B795" t="s">
        <v>3056</v>
      </c>
      <c r="C795" s="1" t="str">
        <f t="shared" si="126"/>
        <v>21:0777</v>
      </c>
      <c r="D795" s="1" t="str">
        <f t="shared" ref="D795:D804" si="129">HYPERLINK("http://geochem.nrcan.gc.ca/cdogs/content/svy/svy210221_e.htm", "21:0221")</f>
        <v>21:0221</v>
      </c>
      <c r="E795" t="s">
        <v>3051</v>
      </c>
      <c r="F795" t="s">
        <v>3057</v>
      </c>
      <c r="H795">
        <v>49.726505400000001</v>
      </c>
      <c r="I795">
        <v>-87.987349100000003</v>
      </c>
      <c r="J795" s="1" t="str">
        <f t="shared" ref="J795:J804" si="130">HYPERLINK("http://geochem.nrcan.gc.ca/cdogs/content/kwd/kwd020027_e.htm", "NGR lake sediment grab sample")</f>
        <v>NGR lake sediment grab sample</v>
      </c>
      <c r="K795" s="1" t="str">
        <f t="shared" ref="K795:K804" si="131">HYPERLINK("http://geochem.nrcan.gc.ca/cdogs/content/kwd/kwd080006_e.htm", "&lt;177 micron (NGR)")</f>
        <v>&lt;177 micron (NGR)</v>
      </c>
      <c r="L795">
        <v>4</v>
      </c>
      <c r="M795" t="s">
        <v>2151</v>
      </c>
      <c r="N795">
        <v>23</v>
      </c>
      <c r="O795">
        <v>1</v>
      </c>
      <c r="P795">
        <v>9.57</v>
      </c>
    </row>
    <row r="796" spans="1:16" hidden="1" x14ac:dyDescent="0.3">
      <c r="A796" t="s">
        <v>3058</v>
      </c>
      <c r="B796" t="s">
        <v>3059</v>
      </c>
      <c r="C796" s="1" t="str">
        <f t="shared" si="126"/>
        <v>21:0777</v>
      </c>
      <c r="D796" s="1" t="str">
        <f t="shared" si="129"/>
        <v>21:0221</v>
      </c>
      <c r="E796" t="s">
        <v>3060</v>
      </c>
      <c r="F796" t="s">
        <v>3061</v>
      </c>
      <c r="H796">
        <v>49.750758400000002</v>
      </c>
      <c r="I796">
        <v>-87.944890099999995</v>
      </c>
      <c r="J796" s="1" t="str">
        <f t="shared" si="130"/>
        <v>NGR lake sediment grab sample</v>
      </c>
      <c r="K796" s="1" t="str">
        <f t="shared" si="131"/>
        <v>&lt;177 micron (NGR)</v>
      </c>
      <c r="L796">
        <v>4</v>
      </c>
      <c r="M796" t="s">
        <v>20</v>
      </c>
      <c r="N796">
        <v>24</v>
      </c>
      <c r="O796">
        <v>8</v>
      </c>
      <c r="P796">
        <v>17.39</v>
      </c>
    </row>
    <row r="797" spans="1:16" hidden="1" x14ac:dyDescent="0.3">
      <c r="A797" t="s">
        <v>3062</v>
      </c>
      <c r="B797" t="s">
        <v>3063</v>
      </c>
      <c r="C797" s="1" t="str">
        <f t="shared" si="126"/>
        <v>21:0777</v>
      </c>
      <c r="D797" s="1" t="str">
        <f t="shared" si="129"/>
        <v>21:0221</v>
      </c>
      <c r="E797" t="s">
        <v>3064</v>
      </c>
      <c r="F797" t="s">
        <v>3065</v>
      </c>
      <c r="H797">
        <v>49.752006600000001</v>
      </c>
      <c r="I797">
        <v>-87.930712700000001</v>
      </c>
      <c r="J797" s="1" t="str">
        <f t="shared" si="130"/>
        <v>NGR lake sediment grab sample</v>
      </c>
      <c r="K797" s="1" t="str">
        <f t="shared" si="131"/>
        <v>&lt;177 micron (NGR)</v>
      </c>
      <c r="L797">
        <v>4</v>
      </c>
      <c r="M797" t="s">
        <v>25</v>
      </c>
      <c r="N797">
        <v>25</v>
      </c>
      <c r="O797">
        <v>5</v>
      </c>
      <c r="P797">
        <v>10.7</v>
      </c>
    </row>
    <row r="798" spans="1:16" hidden="1" x14ac:dyDescent="0.3">
      <c r="A798" t="s">
        <v>3066</v>
      </c>
      <c r="B798" t="s">
        <v>3067</v>
      </c>
      <c r="C798" s="1" t="str">
        <f t="shared" si="126"/>
        <v>21:0777</v>
      </c>
      <c r="D798" s="1" t="str">
        <f t="shared" si="129"/>
        <v>21:0221</v>
      </c>
      <c r="E798" t="s">
        <v>3068</v>
      </c>
      <c r="F798" t="s">
        <v>3069</v>
      </c>
      <c r="H798">
        <v>49.762516300000001</v>
      </c>
      <c r="I798">
        <v>-87.891382800000002</v>
      </c>
      <c r="J798" s="1" t="str">
        <f t="shared" si="130"/>
        <v>NGR lake sediment grab sample</v>
      </c>
      <c r="K798" s="1" t="str">
        <f t="shared" si="131"/>
        <v>&lt;177 micron (NGR)</v>
      </c>
      <c r="L798">
        <v>4</v>
      </c>
      <c r="M798" t="s">
        <v>30</v>
      </c>
      <c r="N798">
        <v>26</v>
      </c>
      <c r="O798">
        <v>6</v>
      </c>
      <c r="P798">
        <v>5.82</v>
      </c>
    </row>
    <row r="799" spans="1:16" hidden="1" x14ac:dyDescent="0.3">
      <c r="A799" t="s">
        <v>3070</v>
      </c>
      <c r="B799" t="s">
        <v>3071</v>
      </c>
      <c r="C799" s="1" t="str">
        <f t="shared" si="126"/>
        <v>21:0777</v>
      </c>
      <c r="D799" s="1" t="str">
        <f t="shared" si="129"/>
        <v>21:0221</v>
      </c>
      <c r="E799" t="s">
        <v>3072</v>
      </c>
      <c r="F799" t="s">
        <v>3073</v>
      </c>
      <c r="H799">
        <v>49.794659899999999</v>
      </c>
      <c r="I799">
        <v>-87.799674800000005</v>
      </c>
      <c r="J799" s="1" t="str">
        <f t="shared" si="130"/>
        <v>NGR lake sediment grab sample</v>
      </c>
      <c r="K799" s="1" t="str">
        <f t="shared" si="131"/>
        <v>&lt;177 micron (NGR)</v>
      </c>
      <c r="L799">
        <v>4</v>
      </c>
      <c r="M799" t="s">
        <v>35</v>
      </c>
      <c r="N799">
        <v>27</v>
      </c>
      <c r="O799">
        <v>1</v>
      </c>
      <c r="P799">
        <v>34.799999999999997</v>
      </c>
    </row>
    <row r="800" spans="1:16" hidden="1" x14ac:dyDescent="0.3">
      <c r="A800" t="s">
        <v>3074</v>
      </c>
      <c r="B800" t="s">
        <v>3075</v>
      </c>
      <c r="C800" s="1" t="str">
        <f t="shared" si="126"/>
        <v>21:0777</v>
      </c>
      <c r="D800" s="1" t="str">
        <f t="shared" si="129"/>
        <v>21:0221</v>
      </c>
      <c r="E800" t="s">
        <v>3076</v>
      </c>
      <c r="F800" t="s">
        <v>3077</v>
      </c>
      <c r="H800">
        <v>49.793175900000001</v>
      </c>
      <c r="I800">
        <v>-87.850098599999995</v>
      </c>
      <c r="J800" s="1" t="str">
        <f t="shared" si="130"/>
        <v>NGR lake sediment grab sample</v>
      </c>
      <c r="K800" s="1" t="str">
        <f t="shared" si="131"/>
        <v>&lt;177 micron (NGR)</v>
      </c>
      <c r="L800">
        <v>4</v>
      </c>
      <c r="M800" t="s">
        <v>40</v>
      </c>
      <c r="N800">
        <v>28</v>
      </c>
      <c r="O800">
        <v>1</v>
      </c>
      <c r="P800">
        <v>8.44</v>
      </c>
    </row>
    <row r="801" spans="1:16" hidden="1" x14ac:dyDescent="0.3">
      <c r="A801" t="s">
        <v>3078</v>
      </c>
      <c r="B801" t="s">
        <v>3079</v>
      </c>
      <c r="C801" s="1" t="str">
        <f t="shared" si="126"/>
        <v>21:0777</v>
      </c>
      <c r="D801" s="1" t="str">
        <f t="shared" si="129"/>
        <v>21:0221</v>
      </c>
      <c r="E801" t="s">
        <v>3080</v>
      </c>
      <c r="F801" t="s">
        <v>3081</v>
      </c>
      <c r="H801">
        <v>49.770550100000001</v>
      </c>
      <c r="I801">
        <v>-87.928971500000003</v>
      </c>
      <c r="J801" s="1" t="str">
        <f t="shared" si="130"/>
        <v>NGR lake sediment grab sample</v>
      </c>
      <c r="K801" s="1" t="str">
        <f t="shared" si="131"/>
        <v>&lt;177 micron (NGR)</v>
      </c>
      <c r="L801">
        <v>4</v>
      </c>
      <c r="M801" t="s">
        <v>45</v>
      </c>
      <c r="N801">
        <v>29</v>
      </c>
      <c r="O801">
        <v>5</v>
      </c>
      <c r="P801">
        <v>12.98</v>
      </c>
    </row>
    <row r="802" spans="1:16" hidden="1" x14ac:dyDescent="0.3">
      <c r="A802" t="s">
        <v>3082</v>
      </c>
      <c r="B802" t="s">
        <v>3083</v>
      </c>
      <c r="C802" s="1" t="str">
        <f t="shared" si="126"/>
        <v>21:0777</v>
      </c>
      <c r="D802" s="1" t="str">
        <f t="shared" si="129"/>
        <v>21:0221</v>
      </c>
      <c r="E802" t="s">
        <v>3084</v>
      </c>
      <c r="F802" t="s">
        <v>3085</v>
      </c>
      <c r="H802">
        <v>49.7826156</v>
      </c>
      <c r="I802">
        <v>-87.7918497</v>
      </c>
      <c r="J802" s="1" t="str">
        <f t="shared" si="130"/>
        <v>NGR lake sediment grab sample</v>
      </c>
      <c r="K802" s="1" t="str">
        <f t="shared" si="131"/>
        <v>&lt;177 micron (NGR)</v>
      </c>
      <c r="L802">
        <v>5</v>
      </c>
      <c r="M802" t="s">
        <v>20</v>
      </c>
      <c r="N802">
        <v>30</v>
      </c>
      <c r="O802">
        <v>1</v>
      </c>
      <c r="P802">
        <v>8.9600000000000009</v>
      </c>
    </row>
    <row r="803" spans="1:16" hidden="1" x14ac:dyDescent="0.3">
      <c r="A803" t="s">
        <v>3086</v>
      </c>
      <c r="B803" t="s">
        <v>3087</v>
      </c>
      <c r="C803" s="1" t="str">
        <f t="shared" si="126"/>
        <v>21:0777</v>
      </c>
      <c r="D803" s="1" t="str">
        <f t="shared" si="129"/>
        <v>21:0221</v>
      </c>
      <c r="E803" t="s">
        <v>3088</v>
      </c>
      <c r="F803" t="s">
        <v>3089</v>
      </c>
      <c r="H803">
        <v>49.707306600000003</v>
      </c>
      <c r="I803">
        <v>-87.916709999999995</v>
      </c>
      <c r="J803" s="1" t="str">
        <f t="shared" si="130"/>
        <v>NGR lake sediment grab sample</v>
      </c>
      <c r="K803" s="1" t="str">
        <f t="shared" si="131"/>
        <v>&lt;177 micron (NGR)</v>
      </c>
      <c r="L803">
        <v>6</v>
      </c>
      <c r="M803" t="s">
        <v>2143</v>
      </c>
      <c r="N803">
        <v>31</v>
      </c>
      <c r="O803">
        <v>1</v>
      </c>
      <c r="P803">
        <v>11.08</v>
      </c>
    </row>
    <row r="804" spans="1:16" hidden="1" x14ac:dyDescent="0.3">
      <c r="A804" t="s">
        <v>3090</v>
      </c>
      <c r="B804" t="s">
        <v>3091</v>
      </c>
      <c r="C804" s="1" t="str">
        <f t="shared" si="126"/>
        <v>21:0777</v>
      </c>
      <c r="D804" s="1" t="str">
        <f t="shared" si="129"/>
        <v>21:0221</v>
      </c>
      <c r="E804" t="s">
        <v>3088</v>
      </c>
      <c r="F804" t="s">
        <v>3092</v>
      </c>
      <c r="H804">
        <v>49.707306600000003</v>
      </c>
      <c r="I804">
        <v>-87.916709999999995</v>
      </c>
      <c r="J804" s="1" t="str">
        <f t="shared" si="130"/>
        <v>NGR lake sediment grab sample</v>
      </c>
      <c r="K804" s="1" t="str">
        <f t="shared" si="131"/>
        <v>&lt;177 micron (NGR)</v>
      </c>
      <c r="L804">
        <v>6</v>
      </c>
      <c r="M804" t="s">
        <v>2151</v>
      </c>
      <c r="N804">
        <v>32</v>
      </c>
      <c r="O804">
        <v>1</v>
      </c>
      <c r="P804">
        <v>10.24</v>
      </c>
    </row>
    <row r="805" spans="1:16" hidden="1" x14ac:dyDescent="0.3">
      <c r="A805" t="s">
        <v>3093</v>
      </c>
      <c r="B805" t="s">
        <v>3094</v>
      </c>
      <c r="C805" s="1" t="str">
        <f t="shared" si="126"/>
        <v>21:0777</v>
      </c>
      <c r="D805" s="1" t="str">
        <f>HYPERLINK("http://geochem.nrcan.gc.ca/cdogs/content/svy/svy_e.htm", "")</f>
        <v/>
      </c>
      <c r="G805" s="1" t="str">
        <f>HYPERLINK("http://geochem.nrcan.gc.ca/cdogs/content/cr_/cr_00055_e.htm", "55")</f>
        <v>55</v>
      </c>
      <c r="J805" t="s">
        <v>779</v>
      </c>
      <c r="K805" t="s">
        <v>780</v>
      </c>
      <c r="L805">
        <v>6</v>
      </c>
      <c r="M805" t="s">
        <v>781</v>
      </c>
      <c r="N805">
        <v>33</v>
      </c>
      <c r="O805">
        <v>1</v>
      </c>
      <c r="P805">
        <v>5.49</v>
      </c>
    </row>
    <row r="806" spans="1:16" hidden="1" x14ac:dyDescent="0.3">
      <c r="A806" t="s">
        <v>3095</v>
      </c>
      <c r="B806" t="s">
        <v>3096</v>
      </c>
      <c r="C806" s="1" t="str">
        <f t="shared" si="126"/>
        <v>21:0777</v>
      </c>
      <c r="D806" s="1" t="str">
        <f t="shared" ref="D806:D819" si="132">HYPERLINK("http://geochem.nrcan.gc.ca/cdogs/content/svy/svy210221_e.htm", "21:0221")</f>
        <v>21:0221</v>
      </c>
      <c r="E806" t="s">
        <v>3097</v>
      </c>
      <c r="F806" t="s">
        <v>3098</v>
      </c>
      <c r="H806">
        <v>49.659120000000001</v>
      </c>
      <c r="I806">
        <v>-87.924838800000003</v>
      </c>
      <c r="J806" s="1" t="str">
        <f t="shared" ref="J806:J819" si="133">HYPERLINK("http://geochem.nrcan.gc.ca/cdogs/content/kwd/kwd020027_e.htm", "NGR lake sediment grab sample")</f>
        <v>NGR lake sediment grab sample</v>
      </c>
      <c r="K806" s="1" t="str">
        <f t="shared" ref="K806:K819" si="134">HYPERLINK("http://geochem.nrcan.gc.ca/cdogs/content/kwd/kwd080006_e.htm", "&lt;177 micron (NGR)")</f>
        <v>&lt;177 micron (NGR)</v>
      </c>
      <c r="L806">
        <v>6</v>
      </c>
      <c r="M806" t="s">
        <v>20</v>
      </c>
      <c r="N806">
        <v>34</v>
      </c>
      <c r="O806">
        <v>1</v>
      </c>
      <c r="P806">
        <v>4.9800000000000004</v>
      </c>
    </row>
    <row r="807" spans="1:16" hidden="1" x14ac:dyDescent="0.3">
      <c r="A807" t="s">
        <v>3099</v>
      </c>
      <c r="B807" t="s">
        <v>3100</v>
      </c>
      <c r="C807" s="1" t="str">
        <f t="shared" si="126"/>
        <v>21:0777</v>
      </c>
      <c r="D807" s="1" t="str">
        <f t="shared" si="132"/>
        <v>21:0221</v>
      </c>
      <c r="E807" t="s">
        <v>3101</v>
      </c>
      <c r="F807" t="s">
        <v>3102</v>
      </c>
      <c r="H807">
        <v>49.678701799999999</v>
      </c>
      <c r="I807">
        <v>-87.885718699999998</v>
      </c>
      <c r="J807" s="1" t="str">
        <f t="shared" si="133"/>
        <v>NGR lake sediment grab sample</v>
      </c>
      <c r="K807" s="1" t="str">
        <f t="shared" si="134"/>
        <v>&lt;177 micron (NGR)</v>
      </c>
      <c r="L807">
        <v>6</v>
      </c>
      <c r="M807" t="s">
        <v>25</v>
      </c>
      <c r="N807">
        <v>35</v>
      </c>
      <c r="O807">
        <v>2</v>
      </c>
      <c r="P807">
        <v>18.899999999999999</v>
      </c>
    </row>
    <row r="808" spans="1:16" hidden="1" x14ac:dyDescent="0.3">
      <c r="A808" t="s">
        <v>3103</v>
      </c>
      <c r="B808" t="s">
        <v>3104</v>
      </c>
      <c r="C808" s="1" t="str">
        <f t="shared" si="126"/>
        <v>21:0777</v>
      </c>
      <c r="D808" s="1" t="str">
        <f t="shared" si="132"/>
        <v>21:0221</v>
      </c>
      <c r="E808" t="s">
        <v>3105</v>
      </c>
      <c r="F808" t="s">
        <v>3106</v>
      </c>
      <c r="H808">
        <v>49.6216334</v>
      </c>
      <c r="I808">
        <v>-87.779018199999996</v>
      </c>
      <c r="J808" s="1" t="str">
        <f t="shared" si="133"/>
        <v>NGR lake sediment grab sample</v>
      </c>
      <c r="K808" s="1" t="str">
        <f t="shared" si="134"/>
        <v>&lt;177 micron (NGR)</v>
      </c>
      <c r="L808">
        <v>7</v>
      </c>
      <c r="M808" t="s">
        <v>2143</v>
      </c>
      <c r="N808">
        <v>36</v>
      </c>
      <c r="O808">
        <v>2</v>
      </c>
      <c r="P808">
        <v>5.71</v>
      </c>
    </row>
    <row r="809" spans="1:16" hidden="1" x14ac:dyDescent="0.3">
      <c r="A809" t="s">
        <v>3107</v>
      </c>
      <c r="B809" t="s">
        <v>3108</v>
      </c>
      <c r="C809" s="1" t="str">
        <f t="shared" si="126"/>
        <v>21:0777</v>
      </c>
      <c r="D809" s="1" t="str">
        <f t="shared" si="132"/>
        <v>21:0221</v>
      </c>
      <c r="E809" t="s">
        <v>3109</v>
      </c>
      <c r="F809" t="s">
        <v>3110</v>
      </c>
      <c r="H809">
        <v>49.711962800000002</v>
      </c>
      <c r="I809">
        <v>-87.858456599999997</v>
      </c>
      <c r="J809" s="1" t="str">
        <f t="shared" si="133"/>
        <v>NGR lake sediment grab sample</v>
      </c>
      <c r="K809" s="1" t="str">
        <f t="shared" si="134"/>
        <v>&lt;177 micron (NGR)</v>
      </c>
      <c r="L809">
        <v>7</v>
      </c>
      <c r="M809" t="s">
        <v>20</v>
      </c>
      <c r="N809">
        <v>37</v>
      </c>
      <c r="O809">
        <v>9</v>
      </c>
      <c r="P809">
        <v>6.37</v>
      </c>
    </row>
    <row r="810" spans="1:16" hidden="1" x14ac:dyDescent="0.3">
      <c r="A810" t="s">
        <v>3111</v>
      </c>
      <c r="B810" t="s">
        <v>3112</v>
      </c>
      <c r="C810" s="1" t="str">
        <f t="shared" si="126"/>
        <v>21:0777</v>
      </c>
      <c r="D810" s="1" t="str">
        <f t="shared" si="132"/>
        <v>21:0221</v>
      </c>
      <c r="E810" t="s">
        <v>3113</v>
      </c>
      <c r="F810" t="s">
        <v>3114</v>
      </c>
      <c r="H810">
        <v>49.710372900000003</v>
      </c>
      <c r="I810">
        <v>-87.882091599999995</v>
      </c>
      <c r="J810" s="1" t="str">
        <f t="shared" si="133"/>
        <v>NGR lake sediment grab sample</v>
      </c>
      <c r="K810" s="1" t="str">
        <f t="shared" si="134"/>
        <v>&lt;177 micron (NGR)</v>
      </c>
      <c r="L810">
        <v>7</v>
      </c>
      <c r="M810" t="s">
        <v>25</v>
      </c>
      <c r="N810">
        <v>38</v>
      </c>
      <c r="O810">
        <v>6</v>
      </c>
      <c r="P810">
        <v>11.37</v>
      </c>
    </row>
    <row r="811" spans="1:16" hidden="1" x14ac:dyDescent="0.3">
      <c r="A811" t="s">
        <v>3115</v>
      </c>
      <c r="B811" t="s">
        <v>3116</v>
      </c>
      <c r="C811" s="1" t="str">
        <f t="shared" si="126"/>
        <v>21:0777</v>
      </c>
      <c r="D811" s="1" t="str">
        <f t="shared" si="132"/>
        <v>21:0221</v>
      </c>
      <c r="E811" t="s">
        <v>3117</v>
      </c>
      <c r="F811" t="s">
        <v>3118</v>
      </c>
      <c r="H811">
        <v>49.730300200000002</v>
      </c>
      <c r="I811">
        <v>-87.864871500000007</v>
      </c>
      <c r="J811" s="1" t="str">
        <f t="shared" si="133"/>
        <v>NGR lake sediment grab sample</v>
      </c>
      <c r="K811" s="1" t="str">
        <f t="shared" si="134"/>
        <v>&lt;177 micron (NGR)</v>
      </c>
      <c r="L811">
        <v>7</v>
      </c>
      <c r="M811" t="s">
        <v>50</v>
      </c>
      <c r="N811">
        <v>39</v>
      </c>
      <c r="O811">
        <v>1</v>
      </c>
      <c r="P811">
        <v>6.56</v>
      </c>
    </row>
    <row r="812" spans="1:16" hidden="1" x14ac:dyDescent="0.3">
      <c r="A812" t="s">
        <v>3119</v>
      </c>
      <c r="B812" t="s">
        <v>3120</v>
      </c>
      <c r="C812" s="1" t="str">
        <f t="shared" si="126"/>
        <v>21:0777</v>
      </c>
      <c r="D812" s="1" t="str">
        <f t="shared" si="132"/>
        <v>21:0221</v>
      </c>
      <c r="E812" t="s">
        <v>3117</v>
      </c>
      <c r="F812" t="s">
        <v>3121</v>
      </c>
      <c r="H812">
        <v>49.730300200000002</v>
      </c>
      <c r="I812">
        <v>-87.864871500000007</v>
      </c>
      <c r="J812" s="1" t="str">
        <f t="shared" si="133"/>
        <v>NGR lake sediment grab sample</v>
      </c>
      <c r="K812" s="1" t="str">
        <f t="shared" si="134"/>
        <v>&lt;177 micron (NGR)</v>
      </c>
      <c r="L812">
        <v>7</v>
      </c>
      <c r="M812" t="s">
        <v>54</v>
      </c>
      <c r="N812">
        <v>40</v>
      </c>
      <c r="O812">
        <v>1</v>
      </c>
      <c r="P812">
        <v>7.02</v>
      </c>
    </row>
    <row r="813" spans="1:16" hidden="1" x14ac:dyDescent="0.3">
      <c r="A813" t="s">
        <v>3122</v>
      </c>
      <c r="B813" t="s">
        <v>3123</v>
      </c>
      <c r="C813" s="1" t="str">
        <f t="shared" si="126"/>
        <v>21:0777</v>
      </c>
      <c r="D813" s="1" t="str">
        <f t="shared" si="132"/>
        <v>21:0221</v>
      </c>
      <c r="E813" t="s">
        <v>3124</v>
      </c>
      <c r="F813" t="s">
        <v>3125</v>
      </c>
      <c r="H813">
        <v>49.724455499999998</v>
      </c>
      <c r="I813">
        <v>-87.808645999999996</v>
      </c>
      <c r="J813" s="1" t="str">
        <f t="shared" si="133"/>
        <v>NGR lake sediment grab sample</v>
      </c>
      <c r="K813" s="1" t="str">
        <f t="shared" si="134"/>
        <v>&lt;177 micron (NGR)</v>
      </c>
      <c r="L813">
        <v>7</v>
      </c>
      <c r="M813" t="s">
        <v>30</v>
      </c>
      <c r="N813">
        <v>41</v>
      </c>
      <c r="O813">
        <v>1</v>
      </c>
      <c r="P813">
        <v>8.08</v>
      </c>
    </row>
    <row r="814" spans="1:16" hidden="1" x14ac:dyDescent="0.3">
      <c r="A814" t="s">
        <v>3126</v>
      </c>
      <c r="B814" t="s">
        <v>3127</v>
      </c>
      <c r="C814" s="1" t="str">
        <f t="shared" si="126"/>
        <v>21:0777</v>
      </c>
      <c r="D814" s="1" t="str">
        <f t="shared" si="132"/>
        <v>21:0221</v>
      </c>
      <c r="E814" t="s">
        <v>3128</v>
      </c>
      <c r="F814" t="s">
        <v>3129</v>
      </c>
      <c r="H814">
        <v>49.635987999999998</v>
      </c>
      <c r="I814">
        <v>-87.715209299999998</v>
      </c>
      <c r="J814" s="1" t="str">
        <f t="shared" si="133"/>
        <v>NGR lake sediment grab sample</v>
      </c>
      <c r="K814" s="1" t="str">
        <f t="shared" si="134"/>
        <v>&lt;177 micron (NGR)</v>
      </c>
      <c r="L814">
        <v>7</v>
      </c>
      <c r="M814" t="s">
        <v>35</v>
      </c>
      <c r="N814">
        <v>42</v>
      </c>
      <c r="O814">
        <v>1</v>
      </c>
      <c r="P814">
        <v>11.75</v>
      </c>
    </row>
    <row r="815" spans="1:16" hidden="1" x14ac:dyDescent="0.3">
      <c r="A815" t="s">
        <v>3130</v>
      </c>
      <c r="B815" t="s">
        <v>3131</v>
      </c>
      <c r="C815" s="1" t="str">
        <f t="shared" si="126"/>
        <v>21:0777</v>
      </c>
      <c r="D815" s="1" t="str">
        <f t="shared" si="132"/>
        <v>21:0221</v>
      </c>
      <c r="E815" t="s">
        <v>3105</v>
      </c>
      <c r="F815" t="s">
        <v>3132</v>
      </c>
      <c r="H815">
        <v>49.6216334</v>
      </c>
      <c r="I815">
        <v>-87.779018199999996</v>
      </c>
      <c r="J815" s="1" t="str">
        <f t="shared" si="133"/>
        <v>NGR lake sediment grab sample</v>
      </c>
      <c r="K815" s="1" t="str">
        <f t="shared" si="134"/>
        <v>&lt;177 micron (NGR)</v>
      </c>
      <c r="L815">
        <v>7</v>
      </c>
      <c r="M815" t="s">
        <v>2151</v>
      </c>
      <c r="N815">
        <v>43</v>
      </c>
      <c r="O815">
        <v>1</v>
      </c>
      <c r="P815">
        <v>7.46</v>
      </c>
    </row>
    <row r="816" spans="1:16" hidden="1" x14ac:dyDescent="0.3">
      <c r="A816" t="s">
        <v>3133</v>
      </c>
      <c r="B816" t="s">
        <v>3134</v>
      </c>
      <c r="C816" s="1" t="str">
        <f t="shared" si="126"/>
        <v>21:0777</v>
      </c>
      <c r="D816" s="1" t="str">
        <f t="shared" si="132"/>
        <v>21:0221</v>
      </c>
      <c r="E816" t="s">
        <v>3135</v>
      </c>
      <c r="F816" t="s">
        <v>3136</v>
      </c>
      <c r="H816">
        <v>49.572326699999998</v>
      </c>
      <c r="I816">
        <v>-87.864622900000001</v>
      </c>
      <c r="J816" s="1" t="str">
        <f t="shared" si="133"/>
        <v>NGR lake sediment grab sample</v>
      </c>
      <c r="K816" s="1" t="str">
        <f t="shared" si="134"/>
        <v>&lt;177 micron (NGR)</v>
      </c>
      <c r="L816">
        <v>8</v>
      </c>
      <c r="M816" t="s">
        <v>2143</v>
      </c>
      <c r="N816">
        <v>44</v>
      </c>
      <c r="O816">
        <v>1</v>
      </c>
      <c r="P816">
        <v>10.8</v>
      </c>
    </row>
    <row r="817" spans="1:16" hidden="1" x14ac:dyDescent="0.3">
      <c r="A817" t="s">
        <v>3137</v>
      </c>
      <c r="B817" t="s">
        <v>3138</v>
      </c>
      <c r="C817" s="1" t="str">
        <f t="shared" si="126"/>
        <v>21:0777</v>
      </c>
      <c r="D817" s="1" t="str">
        <f t="shared" si="132"/>
        <v>21:0221</v>
      </c>
      <c r="E817" t="s">
        <v>3139</v>
      </c>
      <c r="F817" t="s">
        <v>3140</v>
      </c>
      <c r="H817">
        <v>49.615536900000002</v>
      </c>
      <c r="I817">
        <v>-87.801097999999996</v>
      </c>
      <c r="J817" s="1" t="str">
        <f t="shared" si="133"/>
        <v>NGR lake sediment grab sample</v>
      </c>
      <c r="K817" s="1" t="str">
        <f t="shared" si="134"/>
        <v>&lt;177 micron (NGR)</v>
      </c>
      <c r="L817">
        <v>8</v>
      </c>
      <c r="M817" t="s">
        <v>20</v>
      </c>
      <c r="N817">
        <v>45</v>
      </c>
      <c r="O817">
        <v>1</v>
      </c>
      <c r="P817">
        <v>8.5399999999999991</v>
      </c>
    </row>
    <row r="818" spans="1:16" hidden="1" x14ac:dyDescent="0.3">
      <c r="A818" t="s">
        <v>3141</v>
      </c>
      <c r="B818" t="s">
        <v>3142</v>
      </c>
      <c r="C818" s="1" t="str">
        <f t="shared" si="126"/>
        <v>21:0777</v>
      </c>
      <c r="D818" s="1" t="str">
        <f t="shared" si="132"/>
        <v>21:0221</v>
      </c>
      <c r="E818" t="s">
        <v>3135</v>
      </c>
      <c r="F818" t="s">
        <v>3143</v>
      </c>
      <c r="H818">
        <v>49.572326699999998</v>
      </c>
      <c r="I818">
        <v>-87.864622900000001</v>
      </c>
      <c r="J818" s="1" t="str">
        <f t="shared" si="133"/>
        <v>NGR lake sediment grab sample</v>
      </c>
      <c r="K818" s="1" t="str">
        <f t="shared" si="134"/>
        <v>&lt;177 micron (NGR)</v>
      </c>
      <c r="L818">
        <v>8</v>
      </c>
      <c r="M818" t="s">
        <v>2151</v>
      </c>
      <c r="N818">
        <v>46</v>
      </c>
      <c r="O818">
        <v>1</v>
      </c>
      <c r="P818">
        <v>8.83</v>
      </c>
    </row>
    <row r="819" spans="1:16" hidden="1" x14ac:dyDescent="0.3">
      <c r="A819" t="s">
        <v>3144</v>
      </c>
      <c r="B819" t="s">
        <v>3145</v>
      </c>
      <c r="C819" s="1" t="str">
        <f t="shared" si="126"/>
        <v>21:0777</v>
      </c>
      <c r="D819" s="1" t="str">
        <f t="shared" si="132"/>
        <v>21:0221</v>
      </c>
      <c r="E819" t="s">
        <v>3146</v>
      </c>
      <c r="F819" t="s">
        <v>3147</v>
      </c>
      <c r="H819">
        <v>49.530271800000001</v>
      </c>
      <c r="I819">
        <v>-87.830784800000004</v>
      </c>
      <c r="J819" s="1" t="str">
        <f t="shared" si="133"/>
        <v>NGR lake sediment grab sample</v>
      </c>
      <c r="K819" s="1" t="str">
        <f t="shared" si="134"/>
        <v>&lt;177 micron (NGR)</v>
      </c>
      <c r="L819">
        <v>8</v>
      </c>
      <c r="M819" t="s">
        <v>25</v>
      </c>
      <c r="N819">
        <v>47</v>
      </c>
      <c r="O819">
        <v>1</v>
      </c>
      <c r="P819">
        <v>19.97</v>
      </c>
    </row>
    <row r="820" spans="1:16" hidden="1" x14ac:dyDescent="0.3">
      <c r="A820" t="s">
        <v>3148</v>
      </c>
      <c r="B820" t="s">
        <v>3149</v>
      </c>
      <c r="C820" s="1" t="str">
        <f t="shared" si="126"/>
        <v>21:0777</v>
      </c>
      <c r="D820" s="1" t="str">
        <f>HYPERLINK("http://geochem.nrcan.gc.ca/cdogs/content/svy/svy_e.htm", "")</f>
        <v/>
      </c>
      <c r="G820" s="1" t="str">
        <f>HYPERLINK("http://geochem.nrcan.gc.ca/cdogs/content/cr_/cr_00060_e.htm", "60")</f>
        <v>60</v>
      </c>
      <c r="J820" t="s">
        <v>779</v>
      </c>
      <c r="K820" t="s">
        <v>780</v>
      </c>
      <c r="L820">
        <v>8</v>
      </c>
      <c r="M820" t="s">
        <v>781</v>
      </c>
      <c r="N820">
        <v>48</v>
      </c>
      <c r="O820">
        <v>1</v>
      </c>
      <c r="P820">
        <v>6.95</v>
      </c>
    </row>
    <row r="821" spans="1:16" hidden="1" x14ac:dyDescent="0.3">
      <c r="A821" t="s">
        <v>3150</v>
      </c>
      <c r="B821" t="s">
        <v>3151</v>
      </c>
      <c r="C821" s="1" t="str">
        <f t="shared" si="126"/>
        <v>21:0777</v>
      </c>
      <c r="D821" s="1" t="str">
        <f t="shared" ref="D821:D834" si="135">HYPERLINK("http://geochem.nrcan.gc.ca/cdogs/content/svy/svy210221_e.htm", "21:0221")</f>
        <v>21:0221</v>
      </c>
      <c r="E821" t="s">
        <v>3152</v>
      </c>
      <c r="F821" t="s">
        <v>3153</v>
      </c>
      <c r="H821">
        <v>49.534639900000002</v>
      </c>
      <c r="I821">
        <v>-87.756754299999997</v>
      </c>
      <c r="J821" s="1" t="str">
        <f t="shared" ref="J821:J834" si="136">HYPERLINK("http://geochem.nrcan.gc.ca/cdogs/content/kwd/kwd020027_e.htm", "NGR lake sediment grab sample")</f>
        <v>NGR lake sediment grab sample</v>
      </c>
      <c r="K821" s="1" t="str">
        <f t="shared" ref="K821:K834" si="137">HYPERLINK("http://geochem.nrcan.gc.ca/cdogs/content/kwd/kwd080006_e.htm", "&lt;177 micron (NGR)")</f>
        <v>&lt;177 micron (NGR)</v>
      </c>
      <c r="L821">
        <v>8</v>
      </c>
      <c r="M821" t="s">
        <v>30</v>
      </c>
      <c r="N821">
        <v>49</v>
      </c>
      <c r="O821">
        <v>1</v>
      </c>
      <c r="P821">
        <v>13.85</v>
      </c>
    </row>
    <row r="822" spans="1:16" hidden="1" x14ac:dyDescent="0.3">
      <c r="A822" t="s">
        <v>3154</v>
      </c>
      <c r="B822" t="s">
        <v>3155</v>
      </c>
      <c r="C822" s="1" t="str">
        <f t="shared" si="126"/>
        <v>21:0777</v>
      </c>
      <c r="D822" s="1" t="str">
        <f t="shared" si="135"/>
        <v>21:0221</v>
      </c>
      <c r="E822" t="s">
        <v>3156</v>
      </c>
      <c r="F822" t="s">
        <v>3157</v>
      </c>
      <c r="H822">
        <v>49.556710099999997</v>
      </c>
      <c r="I822">
        <v>-87.421808600000006</v>
      </c>
      <c r="J822" s="1" t="str">
        <f t="shared" si="136"/>
        <v>NGR lake sediment grab sample</v>
      </c>
      <c r="K822" s="1" t="str">
        <f t="shared" si="137"/>
        <v>&lt;177 micron (NGR)</v>
      </c>
      <c r="L822">
        <v>12</v>
      </c>
      <c r="M822" t="s">
        <v>2143</v>
      </c>
      <c r="N822">
        <v>50</v>
      </c>
      <c r="O822">
        <v>1</v>
      </c>
      <c r="P822">
        <v>12.93</v>
      </c>
    </row>
    <row r="823" spans="1:16" hidden="1" x14ac:dyDescent="0.3">
      <c r="A823" t="s">
        <v>3158</v>
      </c>
      <c r="B823" t="s">
        <v>3159</v>
      </c>
      <c r="C823" s="1" t="str">
        <f t="shared" si="126"/>
        <v>21:0777</v>
      </c>
      <c r="D823" s="1" t="str">
        <f t="shared" si="135"/>
        <v>21:0221</v>
      </c>
      <c r="E823" t="s">
        <v>3160</v>
      </c>
      <c r="F823" t="s">
        <v>3161</v>
      </c>
      <c r="H823">
        <v>49.583786400000001</v>
      </c>
      <c r="I823">
        <v>-87.454288399999996</v>
      </c>
      <c r="J823" s="1" t="str">
        <f t="shared" si="136"/>
        <v>NGR lake sediment grab sample</v>
      </c>
      <c r="K823" s="1" t="str">
        <f t="shared" si="137"/>
        <v>&lt;177 micron (NGR)</v>
      </c>
      <c r="L823">
        <v>12</v>
      </c>
      <c r="M823" t="s">
        <v>50</v>
      </c>
      <c r="N823">
        <v>51</v>
      </c>
      <c r="O823">
        <v>1</v>
      </c>
      <c r="P823">
        <v>8.2799999999999994</v>
      </c>
    </row>
    <row r="824" spans="1:16" hidden="1" x14ac:dyDescent="0.3">
      <c r="A824" t="s">
        <v>3162</v>
      </c>
      <c r="B824" t="s">
        <v>3163</v>
      </c>
      <c r="C824" s="1" t="str">
        <f t="shared" si="126"/>
        <v>21:0777</v>
      </c>
      <c r="D824" s="1" t="str">
        <f t="shared" si="135"/>
        <v>21:0221</v>
      </c>
      <c r="E824" t="s">
        <v>3160</v>
      </c>
      <c r="F824" t="s">
        <v>3164</v>
      </c>
      <c r="H824">
        <v>49.583786400000001</v>
      </c>
      <c r="I824">
        <v>-87.454288399999996</v>
      </c>
      <c r="J824" s="1" t="str">
        <f t="shared" si="136"/>
        <v>NGR lake sediment grab sample</v>
      </c>
      <c r="K824" s="1" t="str">
        <f t="shared" si="137"/>
        <v>&lt;177 micron (NGR)</v>
      </c>
      <c r="L824">
        <v>12</v>
      </c>
      <c r="M824" t="s">
        <v>54</v>
      </c>
      <c r="N824">
        <v>52</v>
      </c>
      <c r="O824">
        <v>1</v>
      </c>
      <c r="P824">
        <v>2.23</v>
      </c>
    </row>
    <row r="825" spans="1:16" hidden="1" x14ac:dyDescent="0.3">
      <c r="A825" t="s">
        <v>3165</v>
      </c>
      <c r="B825" t="s">
        <v>3166</v>
      </c>
      <c r="C825" s="1" t="str">
        <f t="shared" si="126"/>
        <v>21:0777</v>
      </c>
      <c r="D825" s="1" t="str">
        <f t="shared" si="135"/>
        <v>21:0221</v>
      </c>
      <c r="E825" t="s">
        <v>3156</v>
      </c>
      <c r="F825" t="s">
        <v>3167</v>
      </c>
      <c r="H825">
        <v>49.556710099999997</v>
      </c>
      <c r="I825">
        <v>-87.421808600000006</v>
      </c>
      <c r="J825" s="1" t="str">
        <f t="shared" si="136"/>
        <v>NGR lake sediment grab sample</v>
      </c>
      <c r="K825" s="1" t="str">
        <f t="shared" si="137"/>
        <v>&lt;177 micron (NGR)</v>
      </c>
      <c r="L825">
        <v>12</v>
      </c>
      <c r="M825" t="s">
        <v>2151</v>
      </c>
      <c r="N825">
        <v>53</v>
      </c>
      <c r="O825">
        <v>1</v>
      </c>
      <c r="P825">
        <v>12.88</v>
      </c>
    </row>
    <row r="826" spans="1:16" hidden="1" x14ac:dyDescent="0.3">
      <c r="A826" t="s">
        <v>3168</v>
      </c>
      <c r="B826" t="s">
        <v>3169</v>
      </c>
      <c r="C826" s="1" t="str">
        <f t="shared" si="126"/>
        <v>21:0777</v>
      </c>
      <c r="D826" s="1" t="str">
        <f t="shared" si="135"/>
        <v>21:0221</v>
      </c>
      <c r="E826" t="s">
        <v>3170</v>
      </c>
      <c r="F826" t="s">
        <v>3171</v>
      </c>
      <c r="H826">
        <v>49.5365866</v>
      </c>
      <c r="I826">
        <v>-87.375501099999994</v>
      </c>
      <c r="J826" s="1" t="str">
        <f t="shared" si="136"/>
        <v>NGR lake sediment grab sample</v>
      </c>
      <c r="K826" s="1" t="str">
        <f t="shared" si="137"/>
        <v>&lt;177 micron (NGR)</v>
      </c>
      <c r="L826">
        <v>12</v>
      </c>
      <c r="M826" t="s">
        <v>20</v>
      </c>
      <c r="N826">
        <v>54</v>
      </c>
      <c r="O826">
        <v>1</v>
      </c>
      <c r="P826">
        <v>9.73</v>
      </c>
    </row>
    <row r="827" spans="1:16" hidden="1" x14ac:dyDescent="0.3">
      <c r="A827" t="s">
        <v>3172</v>
      </c>
      <c r="B827" t="s">
        <v>3173</v>
      </c>
      <c r="C827" s="1" t="str">
        <f t="shared" si="126"/>
        <v>21:0777</v>
      </c>
      <c r="D827" s="1" t="str">
        <f t="shared" si="135"/>
        <v>21:0221</v>
      </c>
      <c r="E827" t="s">
        <v>3174</v>
      </c>
      <c r="F827" t="s">
        <v>3175</v>
      </c>
      <c r="H827">
        <v>49.521176500000003</v>
      </c>
      <c r="I827">
        <v>-87.394989100000004</v>
      </c>
      <c r="J827" s="1" t="str">
        <f t="shared" si="136"/>
        <v>NGR lake sediment grab sample</v>
      </c>
      <c r="K827" s="1" t="str">
        <f t="shared" si="137"/>
        <v>&lt;177 micron (NGR)</v>
      </c>
      <c r="L827">
        <v>12</v>
      </c>
      <c r="M827" t="s">
        <v>25</v>
      </c>
      <c r="N827">
        <v>55</v>
      </c>
      <c r="O827">
        <v>1</v>
      </c>
      <c r="P827">
        <v>10.39</v>
      </c>
    </row>
    <row r="828" spans="1:16" hidden="1" x14ac:dyDescent="0.3">
      <c r="A828" t="s">
        <v>3176</v>
      </c>
      <c r="B828" t="s">
        <v>3177</v>
      </c>
      <c r="C828" s="1" t="str">
        <f t="shared" si="126"/>
        <v>21:0777</v>
      </c>
      <c r="D828" s="1" t="str">
        <f t="shared" si="135"/>
        <v>21:0221</v>
      </c>
      <c r="E828" t="s">
        <v>3178</v>
      </c>
      <c r="F828" t="s">
        <v>3179</v>
      </c>
      <c r="H828">
        <v>49.5085111</v>
      </c>
      <c r="I828">
        <v>-87.387207000000004</v>
      </c>
      <c r="J828" s="1" t="str">
        <f t="shared" si="136"/>
        <v>NGR lake sediment grab sample</v>
      </c>
      <c r="K828" s="1" t="str">
        <f t="shared" si="137"/>
        <v>&lt;177 micron (NGR)</v>
      </c>
      <c r="L828">
        <v>12</v>
      </c>
      <c r="M828" t="s">
        <v>30</v>
      </c>
      <c r="N828">
        <v>56</v>
      </c>
      <c r="O828">
        <v>1</v>
      </c>
      <c r="P828">
        <v>5.75</v>
      </c>
    </row>
    <row r="829" spans="1:16" hidden="1" x14ac:dyDescent="0.3">
      <c r="A829" t="s">
        <v>3180</v>
      </c>
      <c r="B829" t="s">
        <v>3181</v>
      </c>
      <c r="C829" s="1" t="str">
        <f t="shared" si="126"/>
        <v>21:0777</v>
      </c>
      <c r="D829" s="1" t="str">
        <f t="shared" si="135"/>
        <v>21:0221</v>
      </c>
      <c r="E829" t="s">
        <v>3182</v>
      </c>
      <c r="F829" t="s">
        <v>3183</v>
      </c>
      <c r="H829">
        <v>49.504195699999997</v>
      </c>
      <c r="I829">
        <v>-87.352781300000004</v>
      </c>
      <c r="J829" s="1" t="str">
        <f t="shared" si="136"/>
        <v>NGR lake sediment grab sample</v>
      </c>
      <c r="K829" s="1" t="str">
        <f t="shared" si="137"/>
        <v>&lt;177 micron (NGR)</v>
      </c>
      <c r="L829">
        <v>12</v>
      </c>
      <c r="M829" t="s">
        <v>35</v>
      </c>
      <c r="N829">
        <v>57</v>
      </c>
      <c r="O829">
        <v>1</v>
      </c>
      <c r="P829">
        <v>21.92</v>
      </c>
    </row>
    <row r="830" spans="1:16" hidden="1" x14ac:dyDescent="0.3">
      <c r="A830" t="s">
        <v>3184</v>
      </c>
      <c r="B830" t="s">
        <v>3185</v>
      </c>
      <c r="C830" s="1" t="str">
        <f t="shared" si="126"/>
        <v>21:0777</v>
      </c>
      <c r="D830" s="1" t="str">
        <f t="shared" si="135"/>
        <v>21:0221</v>
      </c>
      <c r="E830" t="s">
        <v>3186</v>
      </c>
      <c r="F830" t="s">
        <v>3187</v>
      </c>
      <c r="H830">
        <v>49.524717199999998</v>
      </c>
      <c r="I830">
        <v>-87.342399700000001</v>
      </c>
      <c r="J830" s="1" t="str">
        <f t="shared" si="136"/>
        <v>NGR lake sediment grab sample</v>
      </c>
      <c r="K830" s="1" t="str">
        <f t="shared" si="137"/>
        <v>&lt;177 micron (NGR)</v>
      </c>
      <c r="L830">
        <v>12</v>
      </c>
      <c r="M830" t="s">
        <v>40</v>
      </c>
      <c r="N830">
        <v>58</v>
      </c>
      <c r="O830">
        <v>3</v>
      </c>
      <c r="P830">
        <v>20.18</v>
      </c>
    </row>
    <row r="831" spans="1:16" hidden="1" x14ac:dyDescent="0.3">
      <c r="A831" t="s">
        <v>3188</v>
      </c>
      <c r="B831" t="s">
        <v>3189</v>
      </c>
      <c r="C831" s="1" t="str">
        <f t="shared" si="126"/>
        <v>21:0777</v>
      </c>
      <c r="D831" s="1" t="str">
        <f t="shared" si="135"/>
        <v>21:0221</v>
      </c>
      <c r="E831" t="s">
        <v>3190</v>
      </c>
      <c r="F831" t="s">
        <v>3191</v>
      </c>
      <c r="H831">
        <v>49.508143699999998</v>
      </c>
      <c r="I831">
        <v>-87.302254199999993</v>
      </c>
      <c r="J831" s="1" t="str">
        <f t="shared" si="136"/>
        <v>NGR lake sediment grab sample</v>
      </c>
      <c r="K831" s="1" t="str">
        <f t="shared" si="137"/>
        <v>&lt;177 micron (NGR)</v>
      </c>
      <c r="L831">
        <v>12</v>
      </c>
      <c r="M831" t="s">
        <v>45</v>
      </c>
      <c r="N831">
        <v>59</v>
      </c>
      <c r="O831">
        <v>3</v>
      </c>
      <c r="P831">
        <v>13.73</v>
      </c>
    </row>
    <row r="832" spans="1:16" hidden="1" x14ac:dyDescent="0.3">
      <c r="A832" t="s">
        <v>3192</v>
      </c>
      <c r="B832" t="s">
        <v>3193</v>
      </c>
      <c r="C832" s="1" t="str">
        <f t="shared" si="126"/>
        <v>21:0777</v>
      </c>
      <c r="D832" s="1" t="str">
        <f t="shared" si="135"/>
        <v>21:0221</v>
      </c>
      <c r="E832" t="s">
        <v>3194</v>
      </c>
      <c r="F832" t="s">
        <v>3195</v>
      </c>
      <c r="H832">
        <v>49.518972699999999</v>
      </c>
      <c r="I832">
        <v>-87.258095900000001</v>
      </c>
      <c r="J832" s="1" t="str">
        <f t="shared" si="136"/>
        <v>NGR lake sediment grab sample</v>
      </c>
      <c r="K832" s="1" t="str">
        <f t="shared" si="137"/>
        <v>&lt;177 micron (NGR)</v>
      </c>
      <c r="L832">
        <v>12</v>
      </c>
      <c r="M832" t="s">
        <v>59</v>
      </c>
      <c r="N832">
        <v>60</v>
      </c>
      <c r="O832">
        <v>1</v>
      </c>
      <c r="P832">
        <v>5.55</v>
      </c>
    </row>
    <row r="833" spans="1:16" hidden="1" x14ac:dyDescent="0.3">
      <c r="A833" t="s">
        <v>3196</v>
      </c>
      <c r="B833" t="s">
        <v>3197</v>
      </c>
      <c r="C833" s="1" t="str">
        <f t="shared" si="126"/>
        <v>21:0777</v>
      </c>
      <c r="D833" s="1" t="str">
        <f t="shared" si="135"/>
        <v>21:0221</v>
      </c>
      <c r="E833" t="s">
        <v>3198</v>
      </c>
      <c r="F833" t="s">
        <v>3199</v>
      </c>
      <c r="H833">
        <v>49.508345800000001</v>
      </c>
      <c r="I833">
        <v>-87.247569799999994</v>
      </c>
      <c r="J833" s="1" t="str">
        <f t="shared" si="136"/>
        <v>NGR lake sediment grab sample</v>
      </c>
      <c r="K833" s="1" t="str">
        <f t="shared" si="137"/>
        <v>&lt;177 micron (NGR)</v>
      </c>
      <c r="L833">
        <v>12</v>
      </c>
      <c r="M833" t="s">
        <v>64</v>
      </c>
      <c r="N833">
        <v>61</v>
      </c>
      <c r="O833">
        <v>1</v>
      </c>
      <c r="P833">
        <v>23.78</v>
      </c>
    </row>
    <row r="834" spans="1:16" hidden="1" x14ac:dyDescent="0.3">
      <c r="A834" t="s">
        <v>3200</v>
      </c>
      <c r="B834" t="s">
        <v>3201</v>
      </c>
      <c r="C834" s="1" t="str">
        <f t="shared" si="126"/>
        <v>21:0777</v>
      </c>
      <c r="D834" s="1" t="str">
        <f t="shared" si="135"/>
        <v>21:0221</v>
      </c>
      <c r="E834" t="s">
        <v>3202</v>
      </c>
      <c r="F834" t="s">
        <v>3203</v>
      </c>
      <c r="H834">
        <v>49.529076500000002</v>
      </c>
      <c r="I834">
        <v>-87.168851099999998</v>
      </c>
      <c r="J834" s="1" t="str">
        <f t="shared" si="136"/>
        <v>NGR lake sediment grab sample</v>
      </c>
      <c r="K834" s="1" t="str">
        <f t="shared" si="137"/>
        <v>&lt;177 micron (NGR)</v>
      </c>
      <c r="L834">
        <v>12</v>
      </c>
      <c r="M834" t="s">
        <v>69</v>
      </c>
      <c r="N834">
        <v>62</v>
      </c>
      <c r="O834">
        <v>1</v>
      </c>
      <c r="P834">
        <v>26.36</v>
      </c>
    </row>
    <row r="835" spans="1:16" hidden="1" x14ac:dyDescent="0.3">
      <c r="A835" t="s">
        <v>3204</v>
      </c>
      <c r="B835" t="s">
        <v>3205</v>
      </c>
      <c r="C835" s="1" t="str">
        <f t="shared" si="126"/>
        <v>21:0777</v>
      </c>
      <c r="D835" s="1" t="str">
        <f>HYPERLINK("http://geochem.nrcan.gc.ca/cdogs/content/svy/svy_e.htm", "")</f>
        <v/>
      </c>
      <c r="G835" s="1" t="str">
        <f>HYPERLINK("http://geochem.nrcan.gc.ca/cdogs/content/cr_/cr_00055_e.htm", "55")</f>
        <v>55</v>
      </c>
      <c r="J835" t="s">
        <v>779</v>
      </c>
      <c r="K835" t="s">
        <v>780</v>
      </c>
      <c r="L835">
        <v>12</v>
      </c>
      <c r="M835" t="s">
        <v>781</v>
      </c>
      <c r="N835">
        <v>63</v>
      </c>
      <c r="O835">
        <v>1</v>
      </c>
      <c r="P835">
        <v>5.63</v>
      </c>
    </row>
    <row r="836" spans="1:16" hidden="1" x14ac:dyDescent="0.3">
      <c r="A836" t="s">
        <v>3206</v>
      </c>
      <c r="B836" t="s">
        <v>3207</v>
      </c>
      <c r="C836" s="1" t="str">
        <f t="shared" si="126"/>
        <v>21:0777</v>
      </c>
      <c r="D836" s="1" t="str">
        <f t="shared" ref="D836:D841" si="138">HYPERLINK("http://geochem.nrcan.gc.ca/cdogs/content/svy/svy210221_e.htm", "21:0221")</f>
        <v>21:0221</v>
      </c>
      <c r="E836" t="s">
        <v>3208</v>
      </c>
      <c r="F836" t="s">
        <v>3209</v>
      </c>
      <c r="H836">
        <v>49.526273799999998</v>
      </c>
      <c r="I836">
        <v>-87.123144800000006</v>
      </c>
      <c r="J836" s="1" t="str">
        <f t="shared" ref="J836:J841" si="139">HYPERLINK("http://geochem.nrcan.gc.ca/cdogs/content/kwd/kwd020027_e.htm", "NGR lake sediment grab sample")</f>
        <v>NGR lake sediment grab sample</v>
      </c>
      <c r="K836" s="1" t="str">
        <f t="shared" ref="K836:K841" si="140">HYPERLINK("http://geochem.nrcan.gc.ca/cdogs/content/kwd/kwd080006_e.htm", "&lt;177 micron (NGR)")</f>
        <v>&lt;177 micron (NGR)</v>
      </c>
      <c r="L836">
        <v>12</v>
      </c>
      <c r="M836" t="s">
        <v>295</v>
      </c>
      <c r="N836">
        <v>64</v>
      </c>
      <c r="O836">
        <v>1</v>
      </c>
      <c r="P836">
        <v>8.2799999999999994</v>
      </c>
    </row>
    <row r="837" spans="1:16" hidden="1" x14ac:dyDescent="0.3">
      <c r="A837" t="s">
        <v>3210</v>
      </c>
      <c r="B837" t="s">
        <v>3211</v>
      </c>
      <c r="C837" s="1" t="str">
        <f t="shared" ref="C837:C900" si="141">HYPERLINK("http://geochem.nrcan.gc.ca/cdogs/content/bdl/bdl210777_e.htm", "21:0777")</f>
        <v>21:0777</v>
      </c>
      <c r="D837" s="1" t="str">
        <f t="shared" si="138"/>
        <v>21:0221</v>
      </c>
      <c r="E837" t="s">
        <v>3212</v>
      </c>
      <c r="F837" t="s">
        <v>3213</v>
      </c>
      <c r="H837">
        <v>49.517564299999997</v>
      </c>
      <c r="I837">
        <v>-87.072944399999997</v>
      </c>
      <c r="J837" s="1" t="str">
        <f t="shared" si="139"/>
        <v>NGR lake sediment grab sample</v>
      </c>
      <c r="K837" s="1" t="str">
        <f t="shared" si="140"/>
        <v>&lt;177 micron (NGR)</v>
      </c>
      <c r="L837">
        <v>12</v>
      </c>
      <c r="M837" t="s">
        <v>300</v>
      </c>
      <c r="N837">
        <v>65</v>
      </c>
      <c r="O837">
        <v>1</v>
      </c>
      <c r="P837">
        <v>7.32</v>
      </c>
    </row>
    <row r="838" spans="1:16" hidden="1" x14ac:dyDescent="0.3">
      <c r="A838" t="s">
        <v>3214</v>
      </c>
      <c r="B838" t="s">
        <v>3215</v>
      </c>
      <c r="C838" s="1" t="str">
        <f t="shared" si="141"/>
        <v>21:0777</v>
      </c>
      <c r="D838" s="1" t="str">
        <f t="shared" si="138"/>
        <v>21:0221</v>
      </c>
      <c r="E838" t="s">
        <v>3216</v>
      </c>
      <c r="F838" t="s">
        <v>3217</v>
      </c>
      <c r="H838">
        <v>49.504520900000003</v>
      </c>
      <c r="I838">
        <v>-87.036820500000005</v>
      </c>
      <c r="J838" s="1" t="str">
        <f t="shared" si="139"/>
        <v>NGR lake sediment grab sample</v>
      </c>
      <c r="K838" s="1" t="str">
        <f t="shared" si="140"/>
        <v>&lt;177 micron (NGR)</v>
      </c>
      <c r="L838">
        <v>12</v>
      </c>
      <c r="M838" t="s">
        <v>305</v>
      </c>
      <c r="N838">
        <v>66</v>
      </c>
      <c r="O838">
        <v>1</v>
      </c>
      <c r="P838">
        <v>9.6</v>
      </c>
    </row>
    <row r="839" spans="1:16" hidden="1" x14ac:dyDescent="0.3">
      <c r="A839" t="s">
        <v>3218</v>
      </c>
      <c r="B839" t="s">
        <v>3219</v>
      </c>
      <c r="C839" s="1" t="str">
        <f t="shared" si="141"/>
        <v>21:0777</v>
      </c>
      <c r="D839" s="1" t="str">
        <f t="shared" si="138"/>
        <v>21:0221</v>
      </c>
      <c r="E839" t="s">
        <v>3220</v>
      </c>
      <c r="F839" t="s">
        <v>3221</v>
      </c>
      <c r="H839">
        <v>49.525267900000003</v>
      </c>
      <c r="I839">
        <v>-87.014395800000003</v>
      </c>
      <c r="J839" s="1" t="str">
        <f t="shared" si="139"/>
        <v>NGR lake sediment grab sample</v>
      </c>
      <c r="K839" s="1" t="str">
        <f t="shared" si="140"/>
        <v>&lt;177 micron (NGR)</v>
      </c>
      <c r="L839">
        <v>12</v>
      </c>
      <c r="M839" t="s">
        <v>310</v>
      </c>
      <c r="N839">
        <v>67</v>
      </c>
      <c r="O839">
        <v>1</v>
      </c>
      <c r="P839">
        <v>5.81</v>
      </c>
    </row>
    <row r="840" spans="1:16" hidden="1" x14ac:dyDescent="0.3">
      <c r="A840" t="s">
        <v>3222</v>
      </c>
      <c r="B840" t="s">
        <v>3223</v>
      </c>
      <c r="C840" s="1" t="str">
        <f t="shared" si="141"/>
        <v>21:0777</v>
      </c>
      <c r="D840" s="1" t="str">
        <f t="shared" si="138"/>
        <v>21:0221</v>
      </c>
      <c r="E840" t="s">
        <v>3224</v>
      </c>
      <c r="F840" t="s">
        <v>3225</v>
      </c>
      <c r="H840">
        <v>49.533419899999998</v>
      </c>
      <c r="I840">
        <v>-87.040974300000002</v>
      </c>
      <c r="J840" s="1" t="str">
        <f t="shared" si="139"/>
        <v>NGR lake sediment grab sample</v>
      </c>
      <c r="K840" s="1" t="str">
        <f t="shared" si="140"/>
        <v>&lt;177 micron (NGR)</v>
      </c>
      <c r="L840">
        <v>12</v>
      </c>
      <c r="M840" t="s">
        <v>315</v>
      </c>
      <c r="N840">
        <v>68</v>
      </c>
      <c r="O840">
        <v>1</v>
      </c>
      <c r="P840">
        <v>6.9</v>
      </c>
    </row>
    <row r="841" spans="1:16" hidden="1" x14ac:dyDescent="0.3">
      <c r="A841" t="s">
        <v>3226</v>
      </c>
      <c r="B841" t="s">
        <v>3227</v>
      </c>
      <c r="C841" s="1" t="str">
        <f t="shared" si="141"/>
        <v>21:0777</v>
      </c>
      <c r="D841" s="1" t="str">
        <f t="shared" si="138"/>
        <v>21:0221</v>
      </c>
      <c r="E841" t="s">
        <v>3228</v>
      </c>
      <c r="F841" t="s">
        <v>3229</v>
      </c>
      <c r="H841">
        <v>49.559627900000002</v>
      </c>
      <c r="I841">
        <v>-87.014848099999995</v>
      </c>
      <c r="J841" s="1" t="str">
        <f t="shared" si="139"/>
        <v>NGR lake sediment grab sample</v>
      </c>
      <c r="K841" s="1" t="str">
        <f t="shared" si="140"/>
        <v>&lt;177 micron (NGR)</v>
      </c>
      <c r="L841">
        <v>12</v>
      </c>
      <c r="M841" t="s">
        <v>320</v>
      </c>
      <c r="N841">
        <v>69</v>
      </c>
      <c r="O841">
        <v>1</v>
      </c>
      <c r="P841">
        <v>18.77</v>
      </c>
    </row>
    <row r="842" spans="1:16" hidden="1" x14ac:dyDescent="0.3">
      <c r="A842" t="s">
        <v>3230</v>
      </c>
      <c r="B842" t="s">
        <v>3231</v>
      </c>
      <c r="C842" s="1" t="str">
        <f t="shared" si="141"/>
        <v>21:0777</v>
      </c>
      <c r="D842" s="1" t="str">
        <f>HYPERLINK("http://geochem.nrcan.gc.ca/cdogs/content/svy/svy_e.htm", "")</f>
        <v/>
      </c>
      <c r="G842" s="1" t="str">
        <f>HYPERLINK("http://geochem.nrcan.gc.ca/cdogs/content/cr_/cr_00056_e.htm", "56")</f>
        <v>56</v>
      </c>
      <c r="J842" t="s">
        <v>779</v>
      </c>
      <c r="K842" t="s">
        <v>780</v>
      </c>
      <c r="L842">
        <v>13</v>
      </c>
      <c r="M842" t="s">
        <v>781</v>
      </c>
      <c r="N842">
        <v>70</v>
      </c>
      <c r="O842">
        <v>1</v>
      </c>
      <c r="P842">
        <v>5.55</v>
      </c>
    </row>
    <row r="843" spans="1:16" hidden="1" x14ac:dyDescent="0.3">
      <c r="A843" t="s">
        <v>3232</v>
      </c>
      <c r="B843" t="s">
        <v>3233</v>
      </c>
      <c r="C843" s="1" t="str">
        <f t="shared" si="141"/>
        <v>21:0777</v>
      </c>
      <c r="D843" s="1" t="str">
        <f>HYPERLINK("http://geochem.nrcan.gc.ca/cdogs/content/svy/svy210221_e.htm", "21:0221")</f>
        <v>21:0221</v>
      </c>
      <c r="E843" t="s">
        <v>3234</v>
      </c>
      <c r="F843" t="s">
        <v>3235</v>
      </c>
      <c r="H843">
        <v>49.692349100000001</v>
      </c>
      <c r="I843">
        <v>-87.772438199999996</v>
      </c>
      <c r="J843" s="1" t="str">
        <f>HYPERLINK("http://geochem.nrcan.gc.ca/cdogs/content/kwd/kwd020027_e.htm", "NGR lake sediment grab sample")</f>
        <v>NGR lake sediment grab sample</v>
      </c>
      <c r="K843" s="1" t="str">
        <f>HYPERLINK("http://geochem.nrcan.gc.ca/cdogs/content/kwd/kwd080006_e.htm", "&lt;177 micron (NGR)")</f>
        <v>&lt;177 micron (NGR)</v>
      </c>
      <c r="L843">
        <v>14</v>
      </c>
      <c r="M843" t="s">
        <v>2143</v>
      </c>
      <c r="N843">
        <v>71</v>
      </c>
      <c r="O843">
        <v>1</v>
      </c>
      <c r="P843">
        <v>10.73</v>
      </c>
    </row>
    <row r="844" spans="1:16" hidden="1" x14ac:dyDescent="0.3">
      <c r="A844" t="s">
        <v>3236</v>
      </c>
      <c r="B844" t="s">
        <v>3237</v>
      </c>
      <c r="C844" s="1" t="str">
        <f t="shared" si="141"/>
        <v>21:0777</v>
      </c>
      <c r="D844" s="1" t="str">
        <f>HYPERLINK("http://geochem.nrcan.gc.ca/cdogs/content/svy/svy210221_e.htm", "21:0221")</f>
        <v>21:0221</v>
      </c>
      <c r="E844" t="s">
        <v>3234</v>
      </c>
      <c r="F844" t="s">
        <v>3238</v>
      </c>
      <c r="H844">
        <v>49.692349100000001</v>
      </c>
      <c r="I844">
        <v>-87.772438199999996</v>
      </c>
      <c r="J844" s="1" t="str">
        <f>HYPERLINK("http://geochem.nrcan.gc.ca/cdogs/content/kwd/kwd020027_e.htm", "NGR lake sediment grab sample")</f>
        <v>NGR lake sediment grab sample</v>
      </c>
      <c r="K844" s="1" t="str">
        <f>HYPERLINK("http://geochem.nrcan.gc.ca/cdogs/content/kwd/kwd080006_e.htm", "&lt;177 micron (NGR)")</f>
        <v>&lt;177 micron (NGR)</v>
      </c>
      <c r="L844">
        <v>14</v>
      </c>
      <c r="M844" t="s">
        <v>2151</v>
      </c>
      <c r="N844">
        <v>72</v>
      </c>
      <c r="O844">
        <v>2</v>
      </c>
      <c r="P844">
        <v>11.22</v>
      </c>
    </row>
    <row r="845" spans="1:16" hidden="1" x14ac:dyDescent="0.3">
      <c r="A845" t="s">
        <v>3239</v>
      </c>
      <c r="B845" t="s">
        <v>3240</v>
      </c>
      <c r="C845" s="1" t="str">
        <f t="shared" si="141"/>
        <v>21:0777</v>
      </c>
      <c r="D845" s="1" t="str">
        <f>HYPERLINK("http://geochem.nrcan.gc.ca/cdogs/content/svy/svy_e.htm", "")</f>
        <v/>
      </c>
      <c r="G845" s="1" t="str">
        <f>HYPERLINK("http://geochem.nrcan.gc.ca/cdogs/content/cr_/cr_00056_e.htm", "56")</f>
        <v>56</v>
      </c>
      <c r="J845" t="s">
        <v>779</v>
      </c>
      <c r="K845" t="s">
        <v>780</v>
      </c>
      <c r="L845">
        <v>14</v>
      </c>
      <c r="M845" t="s">
        <v>781</v>
      </c>
      <c r="N845">
        <v>73</v>
      </c>
      <c r="O845">
        <v>1</v>
      </c>
      <c r="P845">
        <v>8.93</v>
      </c>
    </row>
    <row r="846" spans="1:16" hidden="1" x14ac:dyDescent="0.3">
      <c r="A846" t="s">
        <v>3241</v>
      </c>
      <c r="B846" t="s">
        <v>3242</v>
      </c>
      <c r="C846" s="1" t="str">
        <f t="shared" si="141"/>
        <v>21:0777</v>
      </c>
      <c r="D846" s="1" t="str">
        <f t="shared" ref="D846:D854" si="142">HYPERLINK("http://geochem.nrcan.gc.ca/cdogs/content/svy/svy210221_e.htm", "21:0221")</f>
        <v>21:0221</v>
      </c>
      <c r="E846" t="s">
        <v>3243</v>
      </c>
      <c r="F846" t="s">
        <v>3244</v>
      </c>
      <c r="H846">
        <v>49.706240200000003</v>
      </c>
      <c r="I846">
        <v>-87.766542299999998</v>
      </c>
      <c r="J846" s="1" t="str">
        <f t="shared" ref="J846:J854" si="143">HYPERLINK("http://geochem.nrcan.gc.ca/cdogs/content/kwd/kwd020027_e.htm", "NGR lake sediment grab sample")</f>
        <v>NGR lake sediment grab sample</v>
      </c>
      <c r="K846" s="1" t="str">
        <f t="shared" ref="K846:K854" si="144">HYPERLINK("http://geochem.nrcan.gc.ca/cdogs/content/kwd/kwd080006_e.htm", "&lt;177 micron (NGR)")</f>
        <v>&lt;177 micron (NGR)</v>
      </c>
      <c r="L846">
        <v>14</v>
      </c>
      <c r="M846" t="s">
        <v>20</v>
      </c>
      <c r="N846">
        <v>74</v>
      </c>
      <c r="O846">
        <v>1</v>
      </c>
      <c r="P846">
        <v>17.440000000000001</v>
      </c>
    </row>
    <row r="847" spans="1:16" hidden="1" x14ac:dyDescent="0.3">
      <c r="A847" t="s">
        <v>3245</v>
      </c>
      <c r="B847" t="s">
        <v>3246</v>
      </c>
      <c r="C847" s="1" t="str">
        <f t="shared" si="141"/>
        <v>21:0777</v>
      </c>
      <c r="D847" s="1" t="str">
        <f t="shared" si="142"/>
        <v>21:0221</v>
      </c>
      <c r="E847" t="s">
        <v>3247</v>
      </c>
      <c r="F847" t="s">
        <v>3248</v>
      </c>
      <c r="H847">
        <v>49.711013100000002</v>
      </c>
      <c r="I847">
        <v>-87.683852400000006</v>
      </c>
      <c r="J847" s="1" t="str">
        <f t="shared" si="143"/>
        <v>NGR lake sediment grab sample</v>
      </c>
      <c r="K847" s="1" t="str">
        <f t="shared" si="144"/>
        <v>&lt;177 micron (NGR)</v>
      </c>
      <c r="L847">
        <v>15</v>
      </c>
      <c r="M847" t="s">
        <v>20</v>
      </c>
      <c r="N847">
        <v>75</v>
      </c>
      <c r="O847">
        <v>1</v>
      </c>
      <c r="P847">
        <v>31.71</v>
      </c>
    </row>
    <row r="848" spans="1:16" hidden="1" x14ac:dyDescent="0.3">
      <c r="A848" t="s">
        <v>3249</v>
      </c>
      <c r="B848" t="s">
        <v>3250</v>
      </c>
      <c r="C848" s="1" t="str">
        <f t="shared" si="141"/>
        <v>21:0777</v>
      </c>
      <c r="D848" s="1" t="str">
        <f t="shared" si="142"/>
        <v>21:0221</v>
      </c>
      <c r="E848" t="s">
        <v>3251</v>
      </c>
      <c r="F848" t="s">
        <v>3252</v>
      </c>
      <c r="H848">
        <v>49.747902500000002</v>
      </c>
      <c r="I848">
        <v>-87.774805599999993</v>
      </c>
      <c r="J848" s="1" t="str">
        <f t="shared" si="143"/>
        <v>NGR lake sediment grab sample</v>
      </c>
      <c r="K848" s="1" t="str">
        <f t="shared" si="144"/>
        <v>&lt;177 micron (NGR)</v>
      </c>
      <c r="L848">
        <v>15</v>
      </c>
      <c r="M848" t="s">
        <v>25</v>
      </c>
      <c r="N848">
        <v>76</v>
      </c>
      <c r="O848">
        <v>16</v>
      </c>
      <c r="P848">
        <v>8.41</v>
      </c>
    </row>
    <row r="849" spans="1:16" hidden="1" x14ac:dyDescent="0.3">
      <c r="A849" t="s">
        <v>3253</v>
      </c>
      <c r="B849" t="s">
        <v>3254</v>
      </c>
      <c r="C849" s="1" t="str">
        <f t="shared" si="141"/>
        <v>21:0777</v>
      </c>
      <c r="D849" s="1" t="str">
        <f t="shared" si="142"/>
        <v>21:0221</v>
      </c>
      <c r="E849" t="s">
        <v>3255</v>
      </c>
      <c r="F849" t="s">
        <v>3256</v>
      </c>
      <c r="H849">
        <v>49.779676100000003</v>
      </c>
      <c r="I849">
        <v>-87.778328400000007</v>
      </c>
      <c r="J849" s="1" t="str">
        <f t="shared" si="143"/>
        <v>NGR lake sediment grab sample</v>
      </c>
      <c r="K849" s="1" t="str">
        <f t="shared" si="144"/>
        <v>&lt;177 micron (NGR)</v>
      </c>
      <c r="L849">
        <v>15</v>
      </c>
      <c r="M849" t="s">
        <v>30</v>
      </c>
      <c r="N849">
        <v>77</v>
      </c>
      <c r="O849">
        <v>1</v>
      </c>
      <c r="P849">
        <v>15.39</v>
      </c>
    </row>
    <row r="850" spans="1:16" hidden="1" x14ac:dyDescent="0.3">
      <c r="A850" t="s">
        <v>3257</v>
      </c>
      <c r="B850" t="s">
        <v>3258</v>
      </c>
      <c r="C850" s="1" t="str">
        <f t="shared" si="141"/>
        <v>21:0777</v>
      </c>
      <c r="D850" s="1" t="str">
        <f t="shared" si="142"/>
        <v>21:0221</v>
      </c>
      <c r="E850" t="s">
        <v>3259</v>
      </c>
      <c r="F850" t="s">
        <v>3260</v>
      </c>
      <c r="H850">
        <v>49.797638200000002</v>
      </c>
      <c r="I850">
        <v>-87.781118699999993</v>
      </c>
      <c r="J850" s="1" t="str">
        <f t="shared" si="143"/>
        <v>NGR lake sediment grab sample</v>
      </c>
      <c r="K850" s="1" t="str">
        <f t="shared" si="144"/>
        <v>&lt;177 micron (NGR)</v>
      </c>
      <c r="L850">
        <v>16</v>
      </c>
      <c r="M850" t="s">
        <v>20</v>
      </c>
      <c r="N850">
        <v>78</v>
      </c>
      <c r="O850">
        <v>4</v>
      </c>
      <c r="P850">
        <v>14.71</v>
      </c>
    </row>
    <row r="851" spans="1:16" hidden="1" x14ac:dyDescent="0.3">
      <c r="A851" t="s">
        <v>3261</v>
      </c>
      <c r="B851" t="s">
        <v>3262</v>
      </c>
      <c r="C851" s="1" t="str">
        <f t="shared" si="141"/>
        <v>21:0777</v>
      </c>
      <c r="D851" s="1" t="str">
        <f t="shared" si="142"/>
        <v>21:0221</v>
      </c>
      <c r="E851" t="s">
        <v>3263</v>
      </c>
      <c r="F851" t="s">
        <v>3264</v>
      </c>
      <c r="H851">
        <v>49.864709400000002</v>
      </c>
      <c r="I851">
        <v>-87.935468599999993</v>
      </c>
      <c r="J851" s="1" t="str">
        <f t="shared" si="143"/>
        <v>NGR lake sediment grab sample</v>
      </c>
      <c r="K851" s="1" t="str">
        <f t="shared" si="144"/>
        <v>&lt;177 micron (NGR)</v>
      </c>
      <c r="L851">
        <v>16</v>
      </c>
      <c r="M851" t="s">
        <v>25</v>
      </c>
      <c r="N851">
        <v>79</v>
      </c>
      <c r="O851">
        <v>1</v>
      </c>
      <c r="P851">
        <v>15.16</v>
      </c>
    </row>
    <row r="852" spans="1:16" hidden="1" x14ac:dyDescent="0.3">
      <c r="A852" t="s">
        <v>3265</v>
      </c>
      <c r="B852" t="s">
        <v>3266</v>
      </c>
      <c r="C852" s="1" t="str">
        <f t="shared" si="141"/>
        <v>21:0777</v>
      </c>
      <c r="D852" s="1" t="str">
        <f t="shared" si="142"/>
        <v>21:0221</v>
      </c>
      <c r="E852" t="s">
        <v>3267</v>
      </c>
      <c r="F852" t="s">
        <v>3268</v>
      </c>
      <c r="H852">
        <v>49.883577099999997</v>
      </c>
      <c r="I852">
        <v>-87.894937900000002</v>
      </c>
      <c r="J852" s="1" t="str">
        <f t="shared" si="143"/>
        <v>NGR lake sediment grab sample</v>
      </c>
      <c r="K852" s="1" t="str">
        <f t="shared" si="144"/>
        <v>&lt;177 micron (NGR)</v>
      </c>
      <c r="L852">
        <v>16</v>
      </c>
      <c r="M852" t="s">
        <v>30</v>
      </c>
      <c r="N852">
        <v>80</v>
      </c>
      <c r="O852">
        <v>3</v>
      </c>
      <c r="P852">
        <v>20.32</v>
      </c>
    </row>
    <row r="853" spans="1:16" hidden="1" x14ac:dyDescent="0.3">
      <c r="A853" t="s">
        <v>3269</v>
      </c>
      <c r="B853" t="s">
        <v>3270</v>
      </c>
      <c r="C853" s="1" t="str">
        <f t="shared" si="141"/>
        <v>21:0777</v>
      </c>
      <c r="D853" s="1" t="str">
        <f t="shared" si="142"/>
        <v>21:0221</v>
      </c>
      <c r="E853" t="s">
        <v>3271</v>
      </c>
      <c r="F853" t="s">
        <v>3272</v>
      </c>
      <c r="H853">
        <v>49.891647599999999</v>
      </c>
      <c r="I853">
        <v>-87.665165900000005</v>
      </c>
      <c r="J853" s="1" t="str">
        <f t="shared" si="143"/>
        <v>NGR lake sediment grab sample</v>
      </c>
      <c r="K853" s="1" t="str">
        <f t="shared" si="144"/>
        <v>&lt;177 micron (NGR)</v>
      </c>
      <c r="L853">
        <v>17</v>
      </c>
      <c r="M853" t="s">
        <v>2143</v>
      </c>
      <c r="N853">
        <v>81</v>
      </c>
      <c r="O853">
        <v>1</v>
      </c>
      <c r="P853">
        <v>12.35</v>
      </c>
    </row>
    <row r="854" spans="1:16" hidden="1" x14ac:dyDescent="0.3">
      <c r="A854" t="s">
        <v>3273</v>
      </c>
      <c r="B854" t="s">
        <v>3274</v>
      </c>
      <c r="C854" s="1" t="str">
        <f t="shared" si="141"/>
        <v>21:0777</v>
      </c>
      <c r="D854" s="1" t="str">
        <f t="shared" si="142"/>
        <v>21:0221</v>
      </c>
      <c r="E854" t="s">
        <v>3271</v>
      </c>
      <c r="F854" t="s">
        <v>3275</v>
      </c>
      <c r="H854">
        <v>49.891647599999999</v>
      </c>
      <c r="I854">
        <v>-87.665165900000005</v>
      </c>
      <c r="J854" s="1" t="str">
        <f t="shared" si="143"/>
        <v>NGR lake sediment grab sample</v>
      </c>
      <c r="K854" s="1" t="str">
        <f t="shared" si="144"/>
        <v>&lt;177 micron (NGR)</v>
      </c>
      <c r="L854">
        <v>17</v>
      </c>
      <c r="M854" t="s">
        <v>2151</v>
      </c>
      <c r="N854">
        <v>82</v>
      </c>
      <c r="O854">
        <v>1</v>
      </c>
      <c r="P854">
        <v>11.27</v>
      </c>
    </row>
    <row r="855" spans="1:16" hidden="1" x14ac:dyDescent="0.3">
      <c r="A855" t="s">
        <v>3276</v>
      </c>
      <c r="B855" t="s">
        <v>3277</v>
      </c>
      <c r="C855" s="1" t="str">
        <f t="shared" si="141"/>
        <v>21:0777</v>
      </c>
      <c r="D855" s="1" t="str">
        <f>HYPERLINK("http://geochem.nrcan.gc.ca/cdogs/content/svy/svy_e.htm", "")</f>
        <v/>
      </c>
      <c r="G855" s="1" t="str">
        <f>HYPERLINK("http://geochem.nrcan.gc.ca/cdogs/content/cr_/cr_00055_e.htm", "55")</f>
        <v>55</v>
      </c>
      <c r="J855" t="s">
        <v>779</v>
      </c>
      <c r="K855" t="s">
        <v>780</v>
      </c>
      <c r="L855">
        <v>17</v>
      </c>
      <c r="M855" t="s">
        <v>781</v>
      </c>
      <c r="N855">
        <v>83</v>
      </c>
      <c r="O855">
        <v>1</v>
      </c>
      <c r="P855">
        <v>7.43</v>
      </c>
    </row>
    <row r="856" spans="1:16" hidden="1" x14ac:dyDescent="0.3">
      <c r="A856" t="s">
        <v>3278</v>
      </c>
      <c r="B856" t="s">
        <v>3279</v>
      </c>
      <c r="C856" s="1" t="str">
        <f t="shared" si="141"/>
        <v>21:0777</v>
      </c>
      <c r="D856" s="1" t="str">
        <f t="shared" ref="D856:D861" si="145">HYPERLINK("http://geochem.nrcan.gc.ca/cdogs/content/svy/svy210221_e.htm", "21:0221")</f>
        <v>21:0221</v>
      </c>
      <c r="E856" t="s">
        <v>3280</v>
      </c>
      <c r="F856" t="s">
        <v>3281</v>
      </c>
      <c r="H856">
        <v>49.730779400000003</v>
      </c>
      <c r="I856">
        <v>-87.695078300000006</v>
      </c>
      <c r="J856" s="1" t="str">
        <f t="shared" ref="J856:J861" si="146">HYPERLINK("http://geochem.nrcan.gc.ca/cdogs/content/kwd/kwd020027_e.htm", "NGR lake sediment grab sample")</f>
        <v>NGR lake sediment grab sample</v>
      </c>
      <c r="K856" s="1" t="str">
        <f t="shared" ref="K856:K861" si="147">HYPERLINK("http://geochem.nrcan.gc.ca/cdogs/content/kwd/kwd080006_e.htm", "&lt;177 micron (NGR)")</f>
        <v>&lt;177 micron (NGR)</v>
      </c>
      <c r="L856">
        <v>18</v>
      </c>
      <c r="M856" t="s">
        <v>2143</v>
      </c>
      <c r="N856">
        <v>84</v>
      </c>
      <c r="O856">
        <v>1</v>
      </c>
      <c r="P856">
        <v>7.05</v>
      </c>
    </row>
    <row r="857" spans="1:16" hidden="1" x14ac:dyDescent="0.3">
      <c r="A857" t="s">
        <v>3282</v>
      </c>
      <c r="B857" t="s">
        <v>3283</v>
      </c>
      <c r="C857" s="1" t="str">
        <f t="shared" si="141"/>
        <v>21:0777</v>
      </c>
      <c r="D857" s="1" t="str">
        <f t="shared" si="145"/>
        <v>21:0221</v>
      </c>
      <c r="E857" t="s">
        <v>3280</v>
      </c>
      <c r="F857" t="s">
        <v>3284</v>
      </c>
      <c r="H857">
        <v>49.730779400000003</v>
      </c>
      <c r="I857">
        <v>-87.695078300000006</v>
      </c>
      <c r="J857" s="1" t="str">
        <f t="shared" si="146"/>
        <v>NGR lake sediment grab sample</v>
      </c>
      <c r="K857" s="1" t="str">
        <f t="shared" si="147"/>
        <v>&lt;177 micron (NGR)</v>
      </c>
      <c r="L857">
        <v>18</v>
      </c>
      <c r="M857" t="s">
        <v>2151</v>
      </c>
      <c r="N857">
        <v>85</v>
      </c>
      <c r="O857">
        <v>3</v>
      </c>
      <c r="P857">
        <v>8.0299999999999994</v>
      </c>
    </row>
    <row r="858" spans="1:16" hidden="1" x14ac:dyDescent="0.3">
      <c r="A858" t="s">
        <v>3285</v>
      </c>
      <c r="B858" t="s">
        <v>3286</v>
      </c>
      <c r="C858" s="1" t="str">
        <f t="shared" si="141"/>
        <v>21:0777</v>
      </c>
      <c r="D858" s="1" t="str">
        <f t="shared" si="145"/>
        <v>21:0221</v>
      </c>
      <c r="E858" t="s">
        <v>3287</v>
      </c>
      <c r="F858" t="s">
        <v>3288</v>
      </c>
      <c r="H858">
        <v>49.801423499999999</v>
      </c>
      <c r="I858">
        <v>-87.670926600000001</v>
      </c>
      <c r="J858" s="1" t="str">
        <f t="shared" si="146"/>
        <v>NGR lake sediment grab sample</v>
      </c>
      <c r="K858" s="1" t="str">
        <f t="shared" si="147"/>
        <v>&lt;177 micron (NGR)</v>
      </c>
      <c r="L858">
        <v>19</v>
      </c>
      <c r="M858" t="s">
        <v>2143</v>
      </c>
      <c r="N858">
        <v>86</v>
      </c>
      <c r="O858">
        <v>1</v>
      </c>
      <c r="P858">
        <v>10.87</v>
      </c>
    </row>
    <row r="859" spans="1:16" hidden="1" x14ac:dyDescent="0.3">
      <c r="A859" t="s">
        <v>3289</v>
      </c>
      <c r="B859" t="s">
        <v>3290</v>
      </c>
      <c r="C859" s="1" t="str">
        <f t="shared" si="141"/>
        <v>21:0777</v>
      </c>
      <c r="D859" s="1" t="str">
        <f t="shared" si="145"/>
        <v>21:0221</v>
      </c>
      <c r="E859" t="s">
        <v>3287</v>
      </c>
      <c r="F859" t="s">
        <v>3291</v>
      </c>
      <c r="H859">
        <v>49.801423499999999</v>
      </c>
      <c r="I859">
        <v>-87.670926600000001</v>
      </c>
      <c r="J859" s="1" t="str">
        <f t="shared" si="146"/>
        <v>NGR lake sediment grab sample</v>
      </c>
      <c r="K859" s="1" t="str">
        <f t="shared" si="147"/>
        <v>&lt;177 micron (NGR)</v>
      </c>
      <c r="L859">
        <v>19</v>
      </c>
      <c r="M859" t="s">
        <v>2151</v>
      </c>
      <c r="N859">
        <v>87</v>
      </c>
      <c r="O859">
        <v>4</v>
      </c>
      <c r="P859">
        <v>11.29</v>
      </c>
    </row>
    <row r="860" spans="1:16" hidden="1" x14ac:dyDescent="0.3">
      <c r="A860" t="s">
        <v>3292</v>
      </c>
      <c r="B860" t="s">
        <v>3293</v>
      </c>
      <c r="C860" s="1" t="str">
        <f t="shared" si="141"/>
        <v>21:0777</v>
      </c>
      <c r="D860" s="1" t="str">
        <f t="shared" si="145"/>
        <v>21:0221</v>
      </c>
      <c r="E860" t="s">
        <v>3294</v>
      </c>
      <c r="F860" t="s">
        <v>3295</v>
      </c>
      <c r="H860">
        <v>49.817943800000002</v>
      </c>
      <c r="I860">
        <v>-87.611549999999994</v>
      </c>
      <c r="J860" s="1" t="str">
        <f t="shared" si="146"/>
        <v>NGR lake sediment grab sample</v>
      </c>
      <c r="K860" s="1" t="str">
        <f t="shared" si="147"/>
        <v>&lt;177 micron (NGR)</v>
      </c>
      <c r="L860">
        <v>20</v>
      </c>
      <c r="M860" t="s">
        <v>2143</v>
      </c>
      <c r="N860">
        <v>88</v>
      </c>
      <c r="O860">
        <v>1</v>
      </c>
      <c r="P860">
        <v>9.07</v>
      </c>
    </row>
    <row r="861" spans="1:16" hidden="1" x14ac:dyDescent="0.3">
      <c r="A861" t="s">
        <v>3296</v>
      </c>
      <c r="B861" t="s">
        <v>3297</v>
      </c>
      <c r="C861" s="1" t="str">
        <f t="shared" si="141"/>
        <v>21:0777</v>
      </c>
      <c r="D861" s="1" t="str">
        <f t="shared" si="145"/>
        <v>21:0221</v>
      </c>
      <c r="E861" t="s">
        <v>3298</v>
      </c>
      <c r="F861" t="s">
        <v>3299</v>
      </c>
      <c r="H861">
        <v>49.695174100000003</v>
      </c>
      <c r="I861">
        <v>-87.5909525</v>
      </c>
      <c r="J861" s="1" t="str">
        <f t="shared" si="146"/>
        <v>NGR lake sediment grab sample</v>
      </c>
      <c r="K861" s="1" t="str">
        <f t="shared" si="147"/>
        <v>&lt;177 micron (NGR)</v>
      </c>
      <c r="L861">
        <v>20</v>
      </c>
      <c r="M861" t="s">
        <v>20</v>
      </c>
      <c r="N861">
        <v>89</v>
      </c>
      <c r="O861">
        <v>1</v>
      </c>
      <c r="P861">
        <v>3.06</v>
      </c>
    </row>
    <row r="862" spans="1:16" hidden="1" x14ac:dyDescent="0.3">
      <c r="A862" t="s">
        <v>3300</v>
      </c>
      <c r="B862" t="s">
        <v>3301</v>
      </c>
      <c r="C862" s="1" t="str">
        <f t="shared" si="141"/>
        <v>21:0777</v>
      </c>
      <c r="D862" s="1" t="str">
        <f>HYPERLINK("http://geochem.nrcan.gc.ca/cdogs/content/svy/svy_e.htm", "")</f>
        <v/>
      </c>
      <c r="G862" s="1" t="str">
        <f>HYPERLINK("http://geochem.nrcan.gc.ca/cdogs/content/cr_/cr_00060_e.htm", "60")</f>
        <v>60</v>
      </c>
      <c r="J862" t="s">
        <v>779</v>
      </c>
      <c r="K862" t="s">
        <v>780</v>
      </c>
      <c r="L862">
        <v>20</v>
      </c>
      <c r="M862" t="s">
        <v>781</v>
      </c>
      <c r="N862">
        <v>90</v>
      </c>
      <c r="O862">
        <v>1</v>
      </c>
      <c r="P862">
        <v>10.59</v>
      </c>
    </row>
    <row r="863" spans="1:16" hidden="1" x14ac:dyDescent="0.3">
      <c r="A863" t="s">
        <v>3302</v>
      </c>
      <c r="B863" t="s">
        <v>3303</v>
      </c>
      <c r="C863" s="1" t="str">
        <f t="shared" si="141"/>
        <v>21:0777</v>
      </c>
      <c r="D863" s="1" t="str">
        <f>HYPERLINK("http://geochem.nrcan.gc.ca/cdogs/content/svy/svy210221_e.htm", "21:0221")</f>
        <v>21:0221</v>
      </c>
      <c r="E863" t="s">
        <v>3294</v>
      </c>
      <c r="F863" t="s">
        <v>3304</v>
      </c>
      <c r="H863">
        <v>49.817943800000002</v>
      </c>
      <c r="I863">
        <v>-87.611549999999994</v>
      </c>
      <c r="J863" s="1" t="str">
        <f>HYPERLINK("http://geochem.nrcan.gc.ca/cdogs/content/kwd/kwd020027_e.htm", "NGR lake sediment grab sample")</f>
        <v>NGR lake sediment grab sample</v>
      </c>
      <c r="K863" s="1" t="str">
        <f>HYPERLINK("http://geochem.nrcan.gc.ca/cdogs/content/kwd/kwd080006_e.htm", "&lt;177 micron (NGR)")</f>
        <v>&lt;177 micron (NGR)</v>
      </c>
      <c r="L863">
        <v>20</v>
      </c>
      <c r="M863" t="s">
        <v>2151</v>
      </c>
      <c r="N863">
        <v>91</v>
      </c>
      <c r="O863">
        <v>1</v>
      </c>
      <c r="P863">
        <v>12.28</v>
      </c>
    </row>
    <row r="864" spans="1:16" hidden="1" x14ac:dyDescent="0.3">
      <c r="A864" t="s">
        <v>3305</v>
      </c>
      <c r="B864" t="s">
        <v>3306</v>
      </c>
      <c r="C864" s="1" t="str">
        <f t="shared" si="141"/>
        <v>21:0777</v>
      </c>
      <c r="D864" s="1" t="str">
        <f>HYPERLINK("http://geochem.nrcan.gc.ca/cdogs/content/svy/svy210221_e.htm", "21:0221")</f>
        <v>21:0221</v>
      </c>
      <c r="E864" t="s">
        <v>3307</v>
      </c>
      <c r="F864" t="s">
        <v>3308</v>
      </c>
      <c r="H864">
        <v>49.869670900000003</v>
      </c>
      <c r="I864">
        <v>-87.589328399999999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21</v>
      </c>
      <c r="M864" t="s">
        <v>20</v>
      </c>
      <c r="N864">
        <v>92</v>
      </c>
      <c r="O864">
        <v>1</v>
      </c>
      <c r="P864">
        <v>6.96</v>
      </c>
    </row>
    <row r="865" spans="1:16" hidden="1" x14ac:dyDescent="0.3">
      <c r="A865" t="s">
        <v>3309</v>
      </c>
      <c r="B865" t="s">
        <v>3310</v>
      </c>
      <c r="C865" s="1" t="str">
        <f t="shared" si="141"/>
        <v>21:0777</v>
      </c>
      <c r="D865" s="1" t="str">
        <f>HYPERLINK("http://geochem.nrcan.gc.ca/cdogs/content/svy/svy_e.htm", "")</f>
        <v/>
      </c>
      <c r="G865" s="1" t="str">
        <f>HYPERLINK("http://geochem.nrcan.gc.ca/cdogs/content/cr_/cr_00056_e.htm", "56")</f>
        <v>56</v>
      </c>
      <c r="J865" t="s">
        <v>779</v>
      </c>
      <c r="K865" t="s">
        <v>780</v>
      </c>
      <c r="L865">
        <v>21</v>
      </c>
      <c r="M865" t="s">
        <v>781</v>
      </c>
      <c r="N865">
        <v>93</v>
      </c>
      <c r="O865">
        <v>1</v>
      </c>
      <c r="P865">
        <v>5.04</v>
      </c>
    </row>
    <row r="866" spans="1:16" hidden="1" x14ac:dyDescent="0.3">
      <c r="A866" t="s">
        <v>3311</v>
      </c>
      <c r="B866" t="s">
        <v>3312</v>
      </c>
      <c r="C866" s="1" t="str">
        <f t="shared" si="141"/>
        <v>21:0777</v>
      </c>
      <c r="D866" s="1" t="str">
        <f t="shared" ref="D866:D877" si="148">HYPERLINK("http://geochem.nrcan.gc.ca/cdogs/content/svy/svy210221_e.htm", "21:0221")</f>
        <v>21:0221</v>
      </c>
      <c r="E866" t="s">
        <v>3313</v>
      </c>
      <c r="F866" t="s">
        <v>3314</v>
      </c>
      <c r="H866">
        <v>49.863883899999998</v>
      </c>
      <c r="I866">
        <v>-87.566647700000004</v>
      </c>
      <c r="J866" s="1" t="str">
        <f t="shared" ref="J866:J877" si="149">HYPERLINK("http://geochem.nrcan.gc.ca/cdogs/content/kwd/kwd020027_e.htm", "NGR lake sediment grab sample")</f>
        <v>NGR lake sediment grab sample</v>
      </c>
      <c r="K866" s="1" t="str">
        <f t="shared" ref="K866:K877" si="150">HYPERLINK("http://geochem.nrcan.gc.ca/cdogs/content/kwd/kwd080006_e.htm", "&lt;177 micron (NGR)")</f>
        <v>&lt;177 micron (NGR)</v>
      </c>
      <c r="L866">
        <v>21</v>
      </c>
      <c r="M866" t="s">
        <v>25</v>
      </c>
      <c r="N866">
        <v>94</v>
      </c>
      <c r="O866">
        <v>1</v>
      </c>
      <c r="P866">
        <v>11.97</v>
      </c>
    </row>
    <row r="867" spans="1:16" hidden="1" x14ac:dyDescent="0.3">
      <c r="A867" t="s">
        <v>3315</v>
      </c>
      <c r="B867" t="s">
        <v>3316</v>
      </c>
      <c r="C867" s="1" t="str">
        <f t="shared" si="141"/>
        <v>21:0777</v>
      </c>
      <c r="D867" s="1" t="str">
        <f t="shared" si="148"/>
        <v>21:0221</v>
      </c>
      <c r="E867" t="s">
        <v>3317</v>
      </c>
      <c r="F867" t="s">
        <v>3318</v>
      </c>
      <c r="H867">
        <v>49.833815899999998</v>
      </c>
      <c r="I867">
        <v>-87.582703100000003</v>
      </c>
      <c r="J867" s="1" t="str">
        <f t="shared" si="149"/>
        <v>NGR lake sediment grab sample</v>
      </c>
      <c r="K867" s="1" t="str">
        <f t="shared" si="150"/>
        <v>&lt;177 micron (NGR)</v>
      </c>
      <c r="L867">
        <v>21</v>
      </c>
      <c r="M867" t="s">
        <v>30</v>
      </c>
      <c r="N867">
        <v>95</v>
      </c>
      <c r="O867">
        <v>1</v>
      </c>
      <c r="P867">
        <v>13.67</v>
      </c>
    </row>
    <row r="868" spans="1:16" hidden="1" x14ac:dyDescent="0.3">
      <c r="A868" t="s">
        <v>3319</v>
      </c>
      <c r="B868" t="s">
        <v>3320</v>
      </c>
      <c r="C868" s="1" t="str">
        <f t="shared" si="141"/>
        <v>21:0777</v>
      </c>
      <c r="D868" s="1" t="str">
        <f t="shared" si="148"/>
        <v>21:0221</v>
      </c>
      <c r="E868" t="s">
        <v>3321</v>
      </c>
      <c r="F868" t="s">
        <v>3322</v>
      </c>
      <c r="H868">
        <v>49.742070699999999</v>
      </c>
      <c r="I868">
        <v>-87.536076300000005</v>
      </c>
      <c r="J868" s="1" t="str">
        <f t="shared" si="149"/>
        <v>NGR lake sediment grab sample</v>
      </c>
      <c r="K868" s="1" t="str">
        <f t="shared" si="150"/>
        <v>&lt;177 micron (NGR)</v>
      </c>
      <c r="L868">
        <v>22</v>
      </c>
      <c r="M868" t="s">
        <v>2143</v>
      </c>
      <c r="N868">
        <v>96</v>
      </c>
      <c r="O868">
        <v>1</v>
      </c>
      <c r="P868">
        <v>9.09</v>
      </c>
    </row>
    <row r="869" spans="1:16" hidden="1" x14ac:dyDescent="0.3">
      <c r="A869" t="s">
        <v>3323</v>
      </c>
      <c r="B869" t="s">
        <v>3324</v>
      </c>
      <c r="C869" s="1" t="str">
        <f t="shared" si="141"/>
        <v>21:0777</v>
      </c>
      <c r="D869" s="1" t="str">
        <f t="shared" si="148"/>
        <v>21:0221</v>
      </c>
      <c r="E869" t="s">
        <v>3321</v>
      </c>
      <c r="F869" t="s">
        <v>3325</v>
      </c>
      <c r="H869">
        <v>49.742070699999999</v>
      </c>
      <c r="I869">
        <v>-87.536076300000005</v>
      </c>
      <c r="J869" s="1" t="str">
        <f t="shared" si="149"/>
        <v>NGR lake sediment grab sample</v>
      </c>
      <c r="K869" s="1" t="str">
        <f t="shared" si="150"/>
        <v>&lt;177 micron (NGR)</v>
      </c>
      <c r="L869">
        <v>22</v>
      </c>
      <c r="M869" t="s">
        <v>2151</v>
      </c>
      <c r="N869">
        <v>97</v>
      </c>
      <c r="O869">
        <v>1</v>
      </c>
      <c r="P869">
        <v>10.37</v>
      </c>
    </row>
    <row r="870" spans="1:16" hidden="1" x14ac:dyDescent="0.3">
      <c r="A870" t="s">
        <v>3326</v>
      </c>
      <c r="B870" t="s">
        <v>3327</v>
      </c>
      <c r="C870" s="1" t="str">
        <f t="shared" si="141"/>
        <v>21:0777</v>
      </c>
      <c r="D870" s="1" t="str">
        <f t="shared" si="148"/>
        <v>21:0221</v>
      </c>
      <c r="E870" t="s">
        <v>3328</v>
      </c>
      <c r="F870" t="s">
        <v>3329</v>
      </c>
      <c r="H870">
        <v>49.958198099999997</v>
      </c>
      <c r="I870">
        <v>-87.348376200000004</v>
      </c>
      <c r="J870" s="1" t="str">
        <f t="shared" si="149"/>
        <v>NGR lake sediment grab sample</v>
      </c>
      <c r="K870" s="1" t="str">
        <f t="shared" si="150"/>
        <v>&lt;177 micron (NGR)</v>
      </c>
      <c r="L870">
        <v>23</v>
      </c>
      <c r="M870" t="s">
        <v>2143</v>
      </c>
      <c r="N870">
        <v>98</v>
      </c>
      <c r="O870">
        <v>1</v>
      </c>
      <c r="P870">
        <v>10.26</v>
      </c>
    </row>
    <row r="871" spans="1:16" hidden="1" x14ac:dyDescent="0.3">
      <c r="A871" t="s">
        <v>3330</v>
      </c>
      <c r="B871" t="s">
        <v>3331</v>
      </c>
      <c r="C871" s="1" t="str">
        <f t="shared" si="141"/>
        <v>21:0777</v>
      </c>
      <c r="D871" s="1" t="str">
        <f t="shared" si="148"/>
        <v>21:0221</v>
      </c>
      <c r="E871" t="s">
        <v>3328</v>
      </c>
      <c r="F871" t="s">
        <v>3332</v>
      </c>
      <c r="H871">
        <v>49.958198099999997</v>
      </c>
      <c r="I871">
        <v>-87.348376200000004</v>
      </c>
      <c r="J871" s="1" t="str">
        <f t="shared" si="149"/>
        <v>NGR lake sediment grab sample</v>
      </c>
      <c r="K871" s="1" t="str">
        <f t="shared" si="150"/>
        <v>&lt;177 micron (NGR)</v>
      </c>
      <c r="L871">
        <v>23</v>
      </c>
      <c r="M871" t="s">
        <v>2151</v>
      </c>
      <c r="N871">
        <v>99</v>
      </c>
      <c r="O871">
        <v>1</v>
      </c>
      <c r="P871">
        <v>13.49</v>
      </c>
    </row>
    <row r="872" spans="1:16" hidden="1" x14ac:dyDescent="0.3">
      <c r="A872" t="s">
        <v>3333</v>
      </c>
      <c r="B872" t="s">
        <v>3334</v>
      </c>
      <c r="C872" s="1" t="str">
        <f t="shared" si="141"/>
        <v>21:0777</v>
      </c>
      <c r="D872" s="1" t="str">
        <f t="shared" si="148"/>
        <v>21:0221</v>
      </c>
      <c r="E872" t="s">
        <v>3335</v>
      </c>
      <c r="F872" t="s">
        <v>3336</v>
      </c>
      <c r="H872">
        <v>49.795194899999998</v>
      </c>
      <c r="I872">
        <v>-87.501902599999994</v>
      </c>
      <c r="J872" s="1" t="str">
        <f t="shared" si="149"/>
        <v>NGR lake sediment grab sample</v>
      </c>
      <c r="K872" s="1" t="str">
        <f t="shared" si="150"/>
        <v>&lt;177 micron (NGR)</v>
      </c>
      <c r="L872">
        <v>26</v>
      </c>
      <c r="M872" t="s">
        <v>2143</v>
      </c>
      <c r="N872">
        <v>100</v>
      </c>
      <c r="O872">
        <v>1</v>
      </c>
      <c r="P872">
        <v>14.6</v>
      </c>
    </row>
    <row r="873" spans="1:16" hidden="1" x14ac:dyDescent="0.3">
      <c r="A873" t="s">
        <v>3337</v>
      </c>
      <c r="B873" t="s">
        <v>3338</v>
      </c>
      <c r="C873" s="1" t="str">
        <f t="shared" si="141"/>
        <v>21:0777</v>
      </c>
      <c r="D873" s="1" t="str">
        <f t="shared" si="148"/>
        <v>21:0221</v>
      </c>
      <c r="E873" t="s">
        <v>3339</v>
      </c>
      <c r="F873" t="s">
        <v>3340</v>
      </c>
      <c r="H873">
        <v>49.800289599999999</v>
      </c>
      <c r="I873">
        <v>-87.517337699999999</v>
      </c>
      <c r="J873" s="1" t="str">
        <f t="shared" si="149"/>
        <v>NGR lake sediment grab sample</v>
      </c>
      <c r="K873" s="1" t="str">
        <f t="shared" si="150"/>
        <v>&lt;177 micron (NGR)</v>
      </c>
      <c r="L873">
        <v>26</v>
      </c>
      <c r="M873" t="s">
        <v>20</v>
      </c>
      <c r="N873">
        <v>101</v>
      </c>
      <c r="O873">
        <v>1</v>
      </c>
      <c r="P873">
        <v>23.74</v>
      </c>
    </row>
    <row r="874" spans="1:16" hidden="1" x14ac:dyDescent="0.3">
      <c r="A874" t="s">
        <v>3341</v>
      </c>
      <c r="B874" t="s">
        <v>3342</v>
      </c>
      <c r="C874" s="1" t="str">
        <f t="shared" si="141"/>
        <v>21:0777</v>
      </c>
      <c r="D874" s="1" t="str">
        <f t="shared" si="148"/>
        <v>21:0221</v>
      </c>
      <c r="E874" t="s">
        <v>3335</v>
      </c>
      <c r="F874" t="s">
        <v>3343</v>
      </c>
      <c r="H874">
        <v>49.795194899999998</v>
      </c>
      <c r="I874">
        <v>-87.501902599999994</v>
      </c>
      <c r="J874" s="1" t="str">
        <f t="shared" si="149"/>
        <v>NGR lake sediment grab sample</v>
      </c>
      <c r="K874" s="1" t="str">
        <f t="shared" si="150"/>
        <v>&lt;177 micron (NGR)</v>
      </c>
      <c r="L874">
        <v>26</v>
      </c>
      <c r="M874" t="s">
        <v>2151</v>
      </c>
      <c r="N874">
        <v>102</v>
      </c>
      <c r="O874">
        <v>1</v>
      </c>
      <c r="P874">
        <v>15.47</v>
      </c>
    </row>
    <row r="875" spans="1:16" hidden="1" x14ac:dyDescent="0.3">
      <c r="A875" t="s">
        <v>3344</v>
      </c>
      <c r="B875" t="s">
        <v>3345</v>
      </c>
      <c r="C875" s="1" t="str">
        <f t="shared" si="141"/>
        <v>21:0777</v>
      </c>
      <c r="D875" s="1" t="str">
        <f t="shared" si="148"/>
        <v>21:0221</v>
      </c>
      <c r="E875" t="s">
        <v>3346</v>
      </c>
      <c r="F875" t="s">
        <v>3347</v>
      </c>
      <c r="H875">
        <v>49.7238088</v>
      </c>
      <c r="I875">
        <v>-87.530908800000006</v>
      </c>
      <c r="J875" s="1" t="str">
        <f t="shared" si="149"/>
        <v>NGR lake sediment grab sample</v>
      </c>
      <c r="K875" s="1" t="str">
        <f t="shared" si="150"/>
        <v>&lt;177 micron (NGR)</v>
      </c>
      <c r="L875">
        <v>26</v>
      </c>
      <c r="M875" t="s">
        <v>25</v>
      </c>
      <c r="N875">
        <v>103</v>
      </c>
      <c r="O875">
        <v>1</v>
      </c>
      <c r="P875">
        <v>26.54</v>
      </c>
    </row>
    <row r="876" spans="1:16" hidden="1" x14ac:dyDescent="0.3">
      <c r="A876" t="s">
        <v>3348</v>
      </c>
      <c r="B876" t="s">
        <v>3349</v>
      </c>
      <c r="C876" s="1" t="str">
        <f t="shared" si="141"/>
        <v>21:0777</v>
      </c>
      <c r="D876" s="1" t="str">
        <f t="shared" si="148"/>
        <v>21:0221</v>
      </c>
      <c r="E876" t="s">
        <v>3350</v>
      </c>
      <c r="F876" t="s">
        <v>3351</v>
      </c>
      <c r="H876">
        <v>49.7040261</v>
      </c>
      <c r="I876">
        <v>-87.069325699999993</v>
      </c>
      <c r="J876" s="1" t="str">
        <f t="shared" si="149"/>
        <v>NGR lake sediment grab sample</v>
      </c>
      <c r="K876" s="1" t="str">
        <f t="shared" si="150"/>
        <v>&lt;177 micron (NGR)</v>
      </c>
      <c r="L876">
        <v>28</v>
      </c>
      <c r="M876" t="s">
        <v>2143</v>
      </c>
      <c r="N876">
        <v>104</v>
      </c>
      <c r="O876">
        <v>498</v>
      </c>
      <c r="P876">
        <v>3.26</v>
      </c>
    </row>
    <row r="877" spans="1:16" hidden="1" x14ac:dyDescent="0.3">
      <c r="A877" t="s">
        <v>3352</v>
      </c>
      <c r="B877" t="s">
        <v>3353</v>
      </c>
      <c r="C877" s="1" t="str">
        <f t="shared" si="141"/>
        <v>21:0777</v>
      </c>
      <c r="D877" s="1" t="str">
        <f t="shared" si="148"/>
        <v>21:0221</v>
      </c>
      <c r="E877" t="s">
        <v>3354</v>
      </c>
      <c r="F877" t="s">
        <v>3355</v>
      </c>
      <c r="H877">
        <v>49.8982484</v>
      </c>
      <c r="I877">
        <v>-87.117153900000005</v>
      </c>
      <c r="J877" s="1" t="str">
        <f t="shared" si="149"/>
        <v>NGR lake sediment grab sample</v>
      </c>
      <c r="K877" s="1" t="str">
        <f t="shared" si="150"/>
        <v>&lt;177 micron (NGR)</v>
      </c>
      <c r="L877">
        <v>28</v>
      </c>
      <c r="M877" t="s">
        <v>50</v>
      </c>
      <c r="N877">
        <v>105</v>
      </c>
      <c r="O877">
        <v>1</v>
      </c>
      <c r="P877">
        <v>9.01</v>
      </c>
    </row>
    <row r="878" spans="1:16" hidden="1" x14ac:dyDescent="0.3">
      <c r="A878" t="s">
        <v>3356</v>
      </c>
      <c r="B878" t="s">
        <v>3357</v>
      </c>
      <c r="C878" s="1" t="str">
        <f t="shared" si="141"/>
        <v>21:0777</v>
      </c>
      <c r="D878" s="1" t="str">
        <f>HYPERLINK("http://geochem.nrcan.gc.ca/cdogs/content/svy/svy_e.htm", "")</f>
        <v/>
      </c>
      <c r="G878" s="1" t="str">
        <f>HYPERLINK("http://geochem.nrcan.gc.ca/cdogs/content/cr_/cr_00056_e.htm", "56")</f>
        <v>56</v>
      </c>
      <c r="J878" t="s">
        <v>779</v>
      </c>
      <c r="K878" t="s">
        <v>780</v>
      </c>
      <c r="L878">
        <v>28</v>
      </c>
      <c r="M878" t="s">
        <v>781</v>
      </c>
      <c r="N878">
        <v>106</v>
      </c>
      <c r="O878">
        <v>4</v>
      </c>
      <c r="P878">
        <v>4.57</v>
      </c>
    </row>
    <row r="879" spans="1:16" hidden="1" x14ac:dyDescent="0.3">
      <c r="A879" t="s">
        <v>3358</v>
      </c>
      <c r="B879" t="s">
        <v>3359</v>
      </c>
      <c r="C879" s="1" t="str">
        <f t="shared" si="141"/>
        <v>21:0777</v>
      </c>
      <c r="D879" s="1" t="str">
        <f>HYPERLINK("http://geochem.nrcan.gc.ca/cdogs/content/svy/svy210221_e.htm", "21:0221")</f>
        <v>21:0221</v>
      </c>
      <c r="E879" t="s">
        <v>3354</v>
      </c>
      <c r="F879" t="s">
        <v>3360</v>
      </c>
      <c r="H879">
        <v>49.8982484</v>
      </c>
      <c r="I879">
        <v>-87.117153900000005</v>
      </c>
      <c r="J879" s="1" t="str">
        <f>HYPERLINK("http://geochem.nrcan.gc.ca/cdogs/content/kwd/kwd020027_e.htm", "NGR lake sediment grab sample")</f>
        <v>NGR lake sediment grab sample</v>
      </c>
      <c r="K879" s="1" t="str">
        <f>HYPERLINK("http://geochem.nrcan.gc.ca/cdogs/content/kwd/kwd080006_e.htm", "&lt;177 micron (NGR)")</f>
        <v>&lt;177 micron (NGR)</v>
      </c>
      <c r="L879">
        <v>28</v>
      </c>
      <c r="M879" t="s">
        <v>54</v>
      </c>
      <c r="N879">
        <v>107</v>
      </c>
      <c r="O879">
        <v>1</v>
      </c>
      <c r="P879">
        <v>3.21</v>
      </c>
    </row>
    <row r="880" spans="1:16" hidden="1" x14ac:dyDescent="0.3">
      <c r="A880" t="s">
        <v>3361</v>
      </c>
      <c r="B880" t="s">
        <v>3362</v>
      </c>
      <c r="C880" s="1" t="str">
        <f t="shared" si="141"/>
        <v>21:0777</v>
      </c>
      <c r="D880" s="1" t="str">
        <f>HYPERLINK("http://geochem.nrcan.gc.ca/cdogs/content/svy/svy210221_e.htm", "21:0221")</f>
        <v>21:0221</v>
      </c>
      <c r="E880" t="s">
        <v>3363</v>
      </c>
      <c r="F880" t="s">
        <v>3364</v>
      </c>
      <c r="H880">
        <v>49.706378399999998</v>
      </c>
      <c r="I880">
        <v>-87.040411800000001</v>
      </c>
      <c r="J880" s="1" t="str">
        <f>HYPERLINK("http://geochem.nrcan.gc.ca/cdogs/content/kwd/kwd020027_e.htm", "NGR lake sediment grab sample")</f>
        <v>NGR lake sediment grab sample</v>
      </c>
      <c r="K880" s="1" t="str">
        <f>HYPERLINK("http://geochem.nrcan.gc.ca/cdogs/content/kwd/kwd080006_e.htm", "&lt;177 micron (NGR)")</f>
        <v>&lt;177 micron (NGR)</v>
      </c>
      <c r="L880">
        <v>28</v>
      </c>
      <c r="M880" t="s">
        <v>20</v>
      </c>
      <c r="N880">
        <v>108</v>
      </c>
      <c r="O880">
        <v>140</v>
      </c>
      <c r="P880">
        <v>10.87</v>
      </c>
    </row>
    <row r="881" spans="1:16" hidden="1" x14ac:dyDescent="0.3">
      <c r="A881" t="s">
        <v>3365</v>
      </c>
      <c r="B881" t="s">
        <v>3366</v>
      </c>
      <c r="C881" s="1" t="str">
        <f t="shared" si="141"/>
        <v>21:0777</v>
      </c>
      <c r="D881" s="1" t="str">
        <f>HYPERLINK("http://geochem.nrcan.gc.ca/cdogs/content/svy/svy210221_e.htm", "21:0221")</f>
        <v>21:0221</v>
      </c>
      <c r="E881" t="s">
        <v>3350</v>
      </c>
      <c r="F881" t="s">
        <v>3367</v>
      </c>
      <c r="H881">
        <v>49.7040261</v>
      </c>
      <c r="I881">
        <v>-87.069325699999993</v>
      </c>
      <c r="J881" s="1" t="str">
        <f>HYPERLINK("http://geochem.nrcan.gc.ca/cdogs/content/kwd/kwd020027_e.htm", "NGR lake sediment grab sample")</f>
        <v>NGR lake sediment grab sample</v>
      </c>
      <c r="K881" s="1" t="str">
        <f>HYPERLINK("http://geochem.nrcan.gc.ca/cdogs/content/kwd/kwd080006_e.htm", "&lt;177 micron (NGR)")</f>
        <v>&lt;177 micron (NGR)</v>
      </c>
      <c r="L881">
        <v>28</v>
      </c>
      <c r="M881" t="s">
        <v>2151</v>
      </c>
      <c r="N881">
        <v>109</v>
      </c>
      <c r="O881">
        <v>467</v>
      </c>
      <c r="P881">
        <v>4.62</v>
      </c>
    </row>
    <row r="882" spans="1:16" hidden="1" x14ac:dyDescent="0.3">
      <c r="A882" t="s">
        <v>3368</v>
      </c>
      <c r="B882" t="s">
        <v>3369</v>
      </c>
      <c r="C882" s="1" t="str">
        <f t="shared" si="141"/>
        <v>21:0777</v>
      </c>
      <c r="D882" s="1" t="str">
        <f>HYPERLINK("http://geochem.nrcan.gc.ca/cdogs/content/svy/svy_e.htm", "")</f>
        <v/>
      </c>
      <c r="G882" s="1" t="str">
        <f>HYPERLINK("http://geochem.nrcan.gc.ca/cdogs/content/cr_/cr_00055_e.htm", "55")</f>
        <v>55</v>
      </c>
      <c r="J882" t="s">
        <v>779</v>
      </c>
      <c r="K882" t="s">
        <v>780</v>
      </c>
      <c r="L882">
        <v>29</v>
      </c>
      <c r="M882" t="s">
        <v>781</v>
      </c>
      <c r="N882">
        <v>110</v>
      </c>
      <c r="O882">
        <v>1</v>
      </c>
      <c r="P882">
        <v>9.09</v>
      </c>
    </row>
    <row r="883" spans="1:16" hidden="1" x14ac:dyDescent="0.3">
      <c r="A883" t="s">
        <v>3370</v>
      </c>
      <c r="B883" t="s">
        <v>3371</v>
      </c>
      <c r="C883" s="1" t="str">
        <f t="shared" si="141"/>
        <v>21:0777</v>
      </c>
      <c r="D883" s="1" t="str">
        <f>HYPERLINK("http://geochem.nrcan.gc.ca/cdogs/content/svy/svy210221_e.htm", "21:0221")</f>
        <v>21:0221</v>
      </c>
      <c r="E883" t="s">
        <v>3372</v>
      </c>
      <c r="F883" t="s">
        <v>3373</v>
      </c>
      <c r="H883">
        <v>49.784880000000001</v>
      </c>
      <c r="I883">
        <v>-87.1211038</v>
      </c>
      <c r="J883" s="1" t="str">
        <f>HYPERLINK("http://geochem.nrcan.gc.ca/cdogs/content/kwd/kwd020027_e.htm", "NGR lake sediment grab sample")</f>
        <v>NGR lake sediment grab sample</v>
      </c>
      <c r="K883" s="1" t="str">
        <f>HYPERLINK("http://geochem.nrcan.gc.ca/cdogs/content/kwd/kwd080006_e.htm", "&lt;177 micron (NGR)")</f>
        <v>&lt;177 micron (NGR)</v>
      </c>
      <c r="L883">
        <v>30</v>
      </c>
      <c r="M883" t="s">
        <v>2143</v>
      </c>
      <c r="N883">
        <v>111</v>
      </c>
      <c r="O883">
        <v>1</v>
      </c>
      <c r="P883">
        <v>0.06</v>
      </c>
    </row>
    <row r="884" spans="1:16" hidden="1" x14ac:dyDescent="0.3">
      <c r="A884" t="s">
        <v>3374</v>
      </c>
      <c r="B884" t="s">
        <v>3375</v>
      </c>
      <c r="C884" s="1" t="str">
        <f t="shared" si="141"/>
        <v>21:0777</v>
      </c>
      <c r="D884" s="1" t="str">
        <f>HYPERLINK("http://geochem.nrcan.gc.ca/cdogs/content/svy/svy210221_e.htm", "21:0221")</f>
        <v>21:0221</v>
      </c>
      <c r="E884" t="s">
        <v>3372</v>
      </c>
      <c r="F884" t="s">
        <v>3376</v>
      </c>
      <c r="H884">
        <v>49.784880000000001</v>
      </c>
      <c r="I884">
        <v>-87.1211038</v>
      </c>
      <c r="J884" s="1" t="str">
        <f>HYPERLINK("http://geochem.nrcan.gc.ca/cdogs/content/kwd/kwd020027_e.htm", "NGR lake sediment grab sample")</f>
        <v>NGR lake sediment grab sample</v>
      </c>
      <c r="K884" s="1" t="str">
        <f>HYPERLINK("http://geochem.nrcan.gc.ca/cdogs/content/kwd/kwd080006_e.htm", "&lt;177 micron (NGR)")</f>
        <v>&lt;177 micron (NGR)</v>
      </c>
      <c r="L884">
        <v>30</v>
      </c>
      <c r="M884" t="s">
        <v>2151</v>
      </c>
      <c r="N884">
        <v>112</v>
      </c>
      <c r="O884">
        <v>3</v>
      </c>
      <c r="P884">
        <v>3.11</v>
      </c>
    </row>
    <row r="885" spans="1:16" hidden="1" x14ac:dyDescent="0.3">
      <c r="A885" t="s">
        <v>3377</v>
      </c>
      <c r="B885" t="s">
        <v>3378</v>
      </c>
      <c r="C885" s="1" t="str">
        <f t="shared" si="141"/>
        <v>21:0777</v>
      </c>
      <c r="D885" s="1" t="str">
        <f>HYPERLINK("http://geochem.nrcan.gc.ca/cdogs/content/svy/svy210221_e.htm", "21:0221")</f>
        <v>21:0221</v>
      </c>
      <c r="E885" t="s">
        <v>3379</v>
      </c>
      <c r="F885" t="s">
        <v>3380</v>
      </c>
      <c r="H885">
        <v>49.627124999999999</v>
      </c>
      <c r="I885">
        <v>-87.001907599999996</v>
      </c>
      <c r="J885" s="1" t="str">
        <f>HYPERLINK("http://geochem.nrcan.gc.ca/cdogs/content/kwd/kwd020027_e.htm", "NGR lake sediment grab sample")</f>
        <v>NGR lake sediment grab sample</v>
      </c>
      <c r="K885" s="1" t="str">
        <f>HYPERLINK("http://geochem.nrcan.gc.ca/cdogs/content/kwd/kwd080006_e.htm", "&lt;177 micron (NGR)")</f>
        <v>&lt;177 micron (NGR)</v>
      </c>
      <c r="L885">
        <v>31</v>
      </c>
      <c r="M885" t="s">
        <v>2143</v>
      </c>
      <c r="N885">
        <v>113</v>
      </c>
      <c r="O885">
        <v>3</v>
      </c>
      <c r="P885">
        <v>6.96</v>
      </c>
    </row>
    <row r="886" spans="1:16" hidden="1" x14ac:dyDescent="0.3">
      <c r="A886" t="s">
        <v>3381</v>
      </c>
      <c r="B886" t="s">
        <v>3382</v>
      </c>
      <c r="C886" s="1" t="str">
        <f t="shared" si="141"/>
        <v>21:0777</v>
      </c>
      <c r="D886" s="1" t="str">
        <f>HYPERLINK("http://geochem.nrcan.gc.ca/cdogs/content/svy/svy_e.htm", "")</f>
        <v/>
      </c>
      <c r="G886" s="1" t="str">
        <f>HYPERLINK("http://geochem.nrcan.gc.ca/cdogs/content/cr_/cr_00060_e.htm", "60")</f>
        <v>60</v>
      </c>
      <c r="J886" t="s">
        <v>779</v>
      </c>
      <c r="K886" t="s">
        <v>780</v>
      </c>
      <c r="L886">
        <v>31</v>
      </c>
      <c r="M886" t="s">
        <v>781</v>
      </c>
      <c r="N886">
        <v>114</v>
      </c>
      <c r="O886">
        <v>8</v>
      </c>
      <c r="P886">
        <v>9.31</v>
      </c>
    </row>
    <row r="887" spans="1:16" hidden="1" x14ac:dyDescent="0.3">
      <c r="A887" t="s">
        <v>3383</v>
      </c>
      <c r="B887" t="s">
        <v>3384</v>
      </c>
      <c r="C887" s="1" t="str">
        <f t="shared" si="141"/>
        <v>21:0777</v>
      </c>
      <c r="D887" s="1" t="str">
        <f t="shared" ref="D887:D899" si="151">HYPERLINK("http://geochem.nrcan.gc.ca/cdogs/content/svy/svy210221_e.htm", "21:0221")</f>
        <v>21:0221</v>
      </c>
      <c r="E887" t="s">
        <v>3385</v>
      </c>
      <c r="F887" t="s">
        <v>3386</v>
      </c>
      <c r="H887">
        <v>49.658223300000003</v>
      </c>
      <c r="I887">
        <v>-87.034330499999996</v>
      </c>
      <c r="J887" s="1" t="str">
        <f t="shared" ref="J887:J899" si="152">HYPERLINK("http://geochem.nrcan.gc.ca/cdogs/content/kwd/kwd020027_e.htm", "NGR lake sediment grab sample")</f>
        <v>NGR lake sediment grab sample</v>
      </c>
      <c r="K887" s="1" t="str">
        <f t="shared" ref="K887:K899" si="153">HYPERLINK("http://geochem.nrcan.gc.ca/cdogs/content/kwd/kwd080006_e.htm", "&lt;177 micron (NGR)")</f>
        <v>&lt;177 micron (NGR)</v>
      </c>
      <c r="L887">
        <v>31</v>
      </c>
      <c r="M887" t="s">
        <v>20</v>
      </c>
      <c r="N887">
        <v>115</v>
      </c>
      <c r="O887">
        <v>4</v>
      </c>
      <c r="P887">
        <v>5.88</v>
      </c>
    </row>
    <row r="888" spans="1:16" hidden="1" x14ac:dyDescent="0.3">
      <c r="A888" t="s">
        <v>3387</v>
      </c>
      <c r="B888" t="s">
        <v>3388</v>
      </c>
      <c r="C888" s="1" t="str">
        <f t="shared" si="141"/>
        <v>21:0777</v>
      </c>
      <c r="D888" s="1" t="str">
        <f t="shared" si="151"/>
        <v>21:0221</v>
      </c>
      <c r="E888" t="s">
        <v>3379</v>
      </c>
      <c r="F888" t="s">
        <v>3389</v>
      </c>
      <c r="H888">
        <v>49.627124999999999</v>
      </c>
      <c r="I888">
        <v>-87.001907599999996</v>
      </c>
      <c r="J888" s="1" t="str">
        <f t="shared" si="152"/>
        <v>NGR lake sediment grab sample</v>
      </c>
      <c r="K888" s="1" t="str">
        <f t="shared" si="153"/>
        <v>&lt;177 micron (NGR)</v>
      </c>
      <c r="L888">
        <v>31</v>
      </c>
      <c r="M888" t="s">
        <v>2151</v>
      </c>
      <c r="N888">
        <v>116</v>
      </c>
      <c r="O888">
        <v>5</v>
      </c>
      <c r="P888">
        <v>9.69</v>
      </c>
    </row>
    <row r="889" spans="1:16" hidden="1" x14ac:dyDescent="0.3">
      <c r="A889" t="s">
        <v>3390</v>
      </c>
      <c r="B889" t="s">
        <v>3391</v>
      </c>
      <c r="C889" s="1" t="str">
        <f t="shared" si="141"/>
        <v>21:0777</v>
      </c>
      <c r="D889" s="1" t="str">
        <f t="shared" si="151"/>
        <v>21:0221</v>
      </c>
      <c r="E889" t="s">
        <v>3392</v>
      </c>
      <c r="F889" t="s">
        <v>3393</v>
      </c>
      <c r="H889">
        <v>49.6200239</v>
      </c>
      <c r="I889">
        <v>-87.031839599999998</v>
      </c>
      <c r="J889" s="1" t="str">
        <f t="shared" si="152"/>
        <v>NGR lake sediment grab sample</v>
      </c>
      <c r="K889" s="1" t="str">
        <f t="shared" si="153"/>
        <v>&lt;177 micron (NGR)</v>
      </c>
      <c r="L889">
        <v>31</v>
      </c>
      <c r="M889" t="s">
        <v>25</v>
      </c>
      <c r="N889">
        <v>117</v>
      </c>
      <c r="O889">
        <v>1</v>
      </c>
      <c r="P889">
        <v>6.36</v>
      </c>
    </row>
    <row r="890" spans="1:16" hidden="1" x14ac:dyDescent="0.3">
      <c r="A890" t="s">
        <v>3394</v>
      </c>
      <c r="B890" t="s">
        <v>3395</v>
      </c>
      <c r="C890" s="1" t="str">
        <f t="shared" si="141"/>
        <v>21:0777</v>
      </c>
      <c r="D890" s="1" t="str">
        <f t="shared" si="151"/>
        <v>21:0221</v>
      </c>
      <c r="E890" t="s">
        <v>3396</v>
      </c>
      <c r="F890" t="s">
        <v>3397</v>
      </c>
      <c r="H890">
        <v>49.607234499999997</v>
      </c>
      <c r="I890">
        <v>-87.053534099999993</v>
      </c>
      <c r="J890" s="1" t="str">
        <f t="shared" si="152"/>
        <v>NGR lake sediment grab sample</v>
      </c>
      <c r="K890" s="1" t="str">
        <f t="shared" si="153"/>
        <v>&lt;177 micron (NGR)</v>
      </c>
      <c r="L890">
        <v>32</v>
      </c>
      <c r="M890" t="s">
        <v>2143</v>
      </c>
      <c r="N890">
        <v>118</v>
      </c>
      <c r="O890">
        <v>1</v>
      </c>
      <c r="P890">
        <v>6.65</v>
      </c>
    </row>
    <row r="891" spans="1:16" hidden="1" x14ac:dyDescent="0.3">
      <c r="A891" t="s">
        <v>3398</v>
      </c>
      <c r="B891" t="s">
        <v>3399</v>
      </c>
      <c r="C891" s="1" t="str">
        <f t="shared" si="141"/>
        <v>21:0777</v>
      </c>
      <c r="D891" s="1" t="str">
        <f t="shared" si="151"/>
        <v>21:0221</v>
      </c>
      <c r="E891" t="s">
        <v>3400</v>
      </c>
      <c r="F891" t="s">
        <v>3401</v>
      </c>
      <c r="H891">
        <v>49.622952300000001</v>
      </c>
      <c r="I891">
        <v>-87.063326200000006</v>
      </c>
      <c r="J891" s="1" t="str">
        <f t="shared" si="152"/>
        <v>NGR lake sediment grab sample</v>
      </c>
      <c r="K891" s="1" t="str">
        <f t="shared" si="153"/>
        <v>&lt;177 micron (NGR)</v>
      </c>
      <c r="L891">
        <v>32</v>
      </c>
      <c r="M891" t="s">
        <v>50</v>
      </c>
      <c r="N891">
        <v>119</v>
      </c>
    </row>
    <row r="892" spans="1:16" hidden="1" x14ac:dyDescent="0.3">
      <c r="A892" t="s">
        <v>3402</v>
      </c>
      <c r="B892" t="s">
        <v>3403</v>
      </c>
      <c r="C892" s="1" t="str">
        <f t="shared" si="141"/>
        <v>21:0777</v>
      </c>
      <c r="D892" s="1" t="str">
        <f t="shared" si="151"/>
        <v>21:0221</v>
      </c>
      <c r="E892" t="s">
        <v>3400</v>
      </c>
      <c r="F892" t="s">
        <v>3404</v>
      </c>
      <c r="H892">
        <v>49.622952300000001</v>
      </c>
      <c r="I892">
        <v>-87.063326200000006</v>
      </c>
      <c r="J892" s="1" t="str">
        <f t="shared" si="152"/>
        <v>NGR lake sediment grab sample</v>
      </c>
      <c r="K892" s="1" t="str">
        <f t="shared" si="153"/>
        <v>&lt;177 micron (NGR)</v>
      </c>
      <c r="L892">
        <v>32</v>
      </c>
      <c r="M892" t="s">
        <v>54</v>
      </c>
      <c r="N892">
        <v>120</v>
      </c>
      <c r="O892">
        <v>1</v>
      </c>
      <c r="P892">
        <v>10.36</v>
      </c>
    </row>
    <row r="893" spans="1:16" hidden="1" x14ac:dyDescent="0.3">
      <c r="A893" t="s">
        <v>3405</v>
      </c>
      <c r="B893" t="s">
        <v>3406</v>
      </c>
      <c r="C893" s="1" t="str">
        <f t="shared" si="141"/>
        <v>21:0777</v>
      </c>
      <c r="D893" s="1" t="str">
        <f t="shared" si="151"/>
        <v>21:0221</v>
      </c>
      <c r="E893" t="s">
        <v>3396</v>
      </c>
      <c r="F893" t="s">
        <v>3407</v>
      </c>
      <c r="H893">
        <v>49.607234499999997</v>
      </c>
      <c r="I893">
        <v>-87.053534099999993</v>
      </c>
      <c r="J893" s="1" t="str">
        <f t="shared" si="152"/>
        <v>NGR lake sediment grab sample</v>
      </c>
      <c r="K893" s="1" t="str">
        <f t="shared" si="153"/>
        <v>&lt;177 micron (NGR)</v>
      </c>
      <c r="L893">
        <v>32</v>
      </c>
      <c r="M893" t="s">
        <v>2151</v>
      </c>
      <c r="N893">
        <v>121</v>
      </c>
      <c r="O893">
        <v>1</v>
      </c>
      <c r="P893">
        <v>9.26</v>
      </c>
    </row>
    <row r="894" spans="1:16" hidden="1" x14ac:dyDescent="0.3">
      <c r="A894" t="s">
        <v>3408</v>
      </c>
      <c r="B894" t="s">
        <v>3409</v>
      </c>
      <c r="C894" s="1" t="str">
        <f t="shared" si="141"/>
        <v>21:0777</v>
      </c>
      <c r="D894" s="1" t="str">
        <f t="shared" si="151"/>
        <v>21:0221</v>
      </c>
      <c r="E894" t="s">
        <v>3410</v>
      </c>
      <c r="F894" t="s">
        <v>3411</v>
      </c>
      <c r="H894">
        <v>49.571724600000003</v>
      </c>
      <c r="I894">
        <v>-87.050895199999999</v>
      </c>
      <c r="J894" s="1" t="str">
        <f t="shared" si="152"/>
        <v>NGR lake sediment grab sample</v>
      </c>
      <c r="K894" s="1" t="str">
        <f t="shared" si="153"/>
        <v>&lt;177 micron (NGR)</v>
      </c>
      <c r="L894">
        <v>32</v>
      </c>
      <c r="M894" t="s">
        <v>20</v>
      </c>
      <c r="N894">
        <v>122</v>
      </c>
      <c r="O894">
        <v>4</v>
      </c>
      <c r="P894">
        <v>18.36</v>
      </c>
    </row>
    <row r="895" spans="1:16" hidden="1" x14ac:dyDescent="0.3">
      <c r="A895" t="s">
        <v>3412</v>
      </c>
      <c r="B895" t="s">
        <v>3413</v>
      </c>
      <c r="C895" s="1" t="str">
        <f t="shared" si="141"/>
        <v>21:0777</v>
      </c>
      <c r="D895" s="1" t="str">
        <f t="shared" si="151"/>
        <v>21:0221</v>
      </c>
      <c r="E895" t="s">
        <v>3414</v>
      </c>
      <c r="F895" t="s">
        <v>3415</v>
      </c>
      <c r="H895">
        <v>49.5959279</v>
      </c>
      <c r="I895">
        <v>-87.095879400000001</v>
      </c>
      <c r="J895" s="1" t="str">
        <f t="shared" si="152"/>
        <v>NGR lake sediment grab sample</v>
      </c>
      <c r="K895" s="1" t="str">
        <f t="shared" si="153"/>
        <v>&lt;177 micron (NGR)</v>
      </c>
      <c r="L895">
        <v>32</v>
      </c>
      <c r="M895" t="s">
        <v>25</v>
      </c>
      <c r="N895">
        <v>123</v>
      </c>
      <c r="O895">
        <v>2</v>
      </c>
      <c r="P895">
        <v>19.28</v>
      </c>
    </row>
    <row r="896" spans="1:16" hidden="1" x14ac:dyDescent="0.3">
      <c r="A896" t="s">
        <v>3416</v>
      </c>
      <c r="B896" t="s">
        <v>3417</v>
      </c>
      <c r="C896" s="1" t="str">
        <f t="shared" si="141"/>
        <v>21:0777</v>
      </c>
      <c r="D896" s="1" t="str">
        <f t="shared" si="151"/>
        <v>21:0221</v>
      </c>
      <c r="E896" t="s">
        <v>3418</v>
      </c>
      <c r="F896" t="s">
        <v>3419</v>
      </c>
      <c r="H896">
        <v>49.601831699999998</v>
      </c>
      <c r="I896">
        <v>-87.171094800000006</v>
      </c>
      <c r="J896" s="1" t="str">
        <f t="shared" si="152"/>
        <v>NGR lake sediment grab sample</v>
      </c>
      <c r="K896" s="1" t="str">
        <f t="shared" si="153"/>
        <v>&lt;177 micron (NGR)</v>
      </c>
      <c r="L896">
        <v>32</v>
      </c>
      <c r="M896" t="s">
        <v>30</v>
      </c>
      <c r="N896">
        <v>124</v>
      </c>
      <c r="O896">
        <v>4</v>
      </c>
      <c r="P896">
        <v>10.81</v>
      </c>
    </row>
    <row r="897" spans="1:16" hidden="1" x14ac:dyDescent="0.3">
      <c r="A897" t="s">
        <v>3420</v>
      </c>
      <c r="B897" t="s">
        <v>3421</v>
      </c>
      <c r="C897" s="1" t="str">
        <f t="shared" si="141"/>
        <v>21:0777</v>
      </c>
      <c r="D897" s="1" t="str">
        <f t="shared" si="151"/>
        <v>21:0221</v>
      </c>
      <c r="E897" t="s">
        <v>3422</v>
      </c>
      <c r="F897" t="s">
        <v>3423</v>
      </c>
      <c r="H897">
        <v>49.606384800000001</v>
      </c>
      <c r="I897">
        <v>-87.218224699999993</v>
      </c>
      <c r="J897" s="1" t="str">
        <f t="shared" si="152"/>
        <v>NGR lake sediment grab sample</v>
      </c>
      <c r="K897" s="1" t="str">
        <f t="shared" si="153"/>
        <v>&lt;177 micron (NGR)</v>
      </c>
      <c r="L897">
        <v>32</v>
      </c>
      <c r="M897" t="s">
        <v>35</v>
      </c>
      <c r="N897">
        <v>125</v>
      </c>
      <c r="O897">
        <v>3</v>
      </c>
      <c r="P897">
        <v>9.58</v>
      </c>
    </row>
    <row r="898" spans="1:16" hidden="1" x14ac:dyDescent="0.3">
      <c r="A898" t="s">
        <v>3424</v>
      </c>
      <c r="B898" t="s">
        <v>3425</v>
      </c>
      <c r="C898" s="1" t="str">
        <f t="shared" si="141"/>
        <v>21:0777</v>
      </c>
      <c r="D898" s="1" t="str">
        <f t="shared" si="151"/>
        <v>21:0221</v>
      </c>
      <c r="E898" t="s">
        <v>3426</v>
      </c>
      <c r="F898" t="s">
        <v>3427</v>
      </c>
      <c r="H898">
        <v>49.668756999999999</v>
      </c>
      <c r="I898">
        <v>-87.234898200000003</v>
      </c>
      <c r="J898" s="1" t="str">
        <f t="shared" si="152"/>
        <v>NGR lake sediment grab sample</v>
      </c>
      <c r="K898" s="1" t="str">
        <f t="shared" si="153"/>
        <v>&lt;177 micron (NGR)</v>
      </c>
      <c r="L898">
        <v>32</v>
      </c>
      <c r="M898" t="s">
        <v>40</v>
      </c>
      <c r="N898">
        <v>126</v>
      </c>
      <c r="O898">
        <v>4</v>
      </c>
      <c r="P898">
        <v>9.23</v>
      </c>
    </row>
    <row r="899" spans="1:16" hidden="1" x14ac:dyDescent="0.3">
      <c r="A899" t="s">
        <v>3428</v>
      </c>
      <c r="B899" t="s">
        <v>3429</v>
      </c>
      <c r="C899" s="1" t="str">
        <f t="shared" si="141"/>
        <v>21:0777</v>
      </c>
      <c r="D899" s="1" t="str">
        <f t="shared" si="151"/>
        <v>21:0221</v>
      </c>
      <c r="E899" t="s">
        <v>3430</v>
      </c>
      <c r="F899" t="s">
        <v>3431</v>
      </c>
      <c r="H899">
        <v>49.628009400000003</v>
      </c>
      <c r="I899">
        <v>-87.108916800000003</v>
      </c>
      <c r="J899" s="1" t="str">
        <f t="shared" si="152"/>
        <v>NGR lake sediment grab sample</v>
      </c>
      <c r="K899" s="1" t="str">
        <f t="shared" si="153"/>
        <v>&lt;177 micron (NGR)</v>
      </c>
      <c r="L899">
        <v>33</v>
      </c>
      <c r="M899" t="s">
        <v>20</v>
      </c>
      <c r="N899">
        <v>127</v>
      </c>
      <c r="O899">
        <v>4</v>
      </c>
      <c r="P899">
        <v>9.3000000000000007</v>
      </c>
    </row>
    <row r="900" spans="1:16" hidden="1" x14ac:dyDescent="0.3">
      <c r="A900" t="s">
        <v>3432</v>
      </c>
      <c r="B900" t="s">
        <v>3433</v>
      </c>
      <c r="C900" s="1" t="str">
        <f t="shared" si="141"/>
        <v>21:0777</v>
      </c>
      <c r="D900" s="1" t="str">
        <f>HYPERLINK("http://geochem.nrcan.gc.ca/cdogs/content/svy/svy_e.htm", "")</f>
        <v/>
      </c>
      <c r="G900" s="1" t="str">
        <f>HYPERLINK("http://geochem.nrcan.gc.ca/cdogs/content/cr_/cr_00056_e.htm", "56")</f>
        <v>56</v>
      </c>
      <c r="J900" t="s">
        <v>779</v>
      </c>
      <c r="K900" t="s">
        <v>780</v>
      </c>
      <c r="L900">
        <v>33</v>
      </c>
      <c r="M900" t="s">
        <v>781</v>
      </c>
      <c r="N900">
        <v>128</v>
      </c>
      <c r="O900">
        <v>4</v>
      </c>
      <c r="P900">
        <v>8.17</v>
      </c>
    </row>
    <row r="901" spans="1:16" hidden="1" x14ac:dyDescent="0.3">
      <c r="A901" t="s">
        <v>3434</v>
      </c>
      <c r="B901" t="s">
        <v>3435</v>
      </c>
      <c r="C901" s="1" t="str">
        <f t="shared" ref="C901:C964" si="154">HYPERLINK("http://geochem.nrcan.gc.ca/cdogs/content/bdl/bdl210777_e.htm", "21:0777")</f>
        <v>21:0777</v>
      </c>
      <c r="D901" s="1" t="str">
        <f>HYPERLINK("http://geochem.nrcan.gc.ca/cdogs/content/svy/svy_e.htm", "")</f>
        <v/>
      </c>
      <c r="G901" s="1" t="str">
        <f>HYPERLINK("http://geochem.nrcan.gc.ca/cdogs/content/cr_/cr_00055_e.htm", "55")</f>
        <v>55</v>
      </c>
      <c r="J901" t="s">
        <v>779</v>
      </c>
      <c r="K901" t="s">
        <v>780</v>
      </c>
      <c r="L901">
        <v>34</v>
      </c>
      <c r="M901" t="s">
        <v>781</v>
      </c>
      <c r="N901">
        <v>129</v>
      </c>
      <c r="O901">
        <v>1</v>
      </c>
      <c r="P901">
        <v>2.85</v>
      </c>
    </row>
    <row r="902" spans="1:16" hidden="1" x14ac:dyDescent="0.3">
      <c r="A902" t="s">
        <v>3436</v>
      </c>
      <c r="B902" t="s">
        <v>3437</v>
      </c>
      <c r="C902" s="1" t="str">
        <f t="shared" si="154"/>
        <v>21:0777</v>
      </c>
      <c r="D902" s="1" t="str">
        <f t="shared" ref="D902:D909" si="155">HYPERLINK("http://geochem.nrcan.gc.ca/cdogs/content/svy/svy210221_e.htm", "21:0221")</f>
        <v>21:0221</v>
      </c>
      <c r="E902" t="s">
        <v>3438</v>
      </c>
      <c r="F902" t="s">
        <v>3439</v>
      </c>
      <c r="H902">
        <v>49.741586900000001</v>
      </c>
      <c r="I902">
        <v>-87.401103399999997</v>
      </c>
      <c r="J902" s="1" t="str">
        <f t="shared" ref="J902:J909" si="156">HYPERLINK("http://geochem.nrcan.gc.ca/cdogs/content/kwd/kwd020027_e.htm", "NGR lake sediment grab sample")</f>
        <v>NGR lake sediment grab sample</v>
      </c>
      <c r="K902" s="1" t="str">
        <f t="shared" ref="K902:K909" si="157">HYPERLINK("http://geochem.nrcan.gc.ca/cdogs/content/kwd/kwd080006_e.htm", "&lt;177 micron (NGR)")</f>
        <v>&lt;177 micron (NGR)</v>
      </c>
      <c r="L902">
        <v>35</v>
      </c>
      <c r="M902" t="s">
        <v>2143</v>
      </c>
      <c r="N902">
        <v>130</v>
      </c>
      <c r="O902">
        <v>1</v>
      </c>
      <c r="P902">
        <v>13.11</v>
      </c>
    </row>
    <row r="903" spans="1:16" hidden="1" x14ac:dyDescent="0.3">
      <c r="A903" t="s">
        <v>3440</v>
      </c>
      <c r="B903" t="s">
        <v>3441</v>
      </c>
      <c r="C903" s="1" t="str">
        <f t="shared" si="154"/>
        <v>21:0777</v>
      </c>
      <c r="D903" s="1" t="str">
        <f t="shared" si="155"/>
        <v>21:0221</v>
      </c>
      <c r="E903" t="s">
        <v>3442</v>
      </c>
      <c r="F903" t="s">
        <v>3443</v>
      </c>
      <c r="H903">
        <v>49.697771799999998</v>
      </c>
      <c r="I903">
        <v>-87.543908900000005</v>
      </c>
      <c r="J903" s="1" t="str">
        <f t="shared" si="156"/>
        <v>NGR lake sediment grab sample</v>
      </c>
      <c r="K903" s="1" t="str">
        <f t="shared" si="157"/>
        <v>&lt;177 micron (NGR)</v>
      </c>
      <c r="L903">
        <v>35</v>
      </c>
      <c r="M903" t="s">
        <v>20</v>
      </c>
      <c r="N903">
        <v>131</v>
      </c>
      <c r="O903">
        <v>1</v>
      </c>
      <c r="P903">
        <v>5.79</v>
      </c>
    </row>
    <row r="904" spans="1:16" hidden="1" x14ac:dyDescent="0.3">
      <c r="A904" t="s">
        <v>3444</v>
      </c>
      <c r="B904" t="s">
        <v>3445</v>
      </c>
      <c r="C904" s="1" t="str">
        <f t="shared" si="154"/>
        <v>21:0777</v>
      </c>
      <c r="D904" s="1" t="str">
        <f t="shared" si="155"/>
        <v>21:0221</v>
      </c>
      <c r="E904" t="s">
        <v>3446</v>
      </c>
      <c r="F904" t="s">
        <v>3447</v>
      </c>
      <c r="H904">
        <v>49.690910799999997</v>
      </c>
      <c r="I904">
        <v>-87.489513400000007</v>
      </c>
      <c r="J904" s="1" t="str">
        <f t="shared" si="156"/>
        <v>NGR lake sediment grab sample</v>
      </c>
      <c r="K904" s="1" t="str">
        <f t="shared" si="157"/>
        <v>&lt;177 micron (NGR)</v>
      </c>
      <c r="L904">
        <v>35</v>
      </c>
      <c r="M904" t="s">
        <v>25</v>
      </c>
      <c r="N904">
        <v>132</v>
      </c>
      <c r="O904">
        <v>1</v>
      </c>
      <c r="P904">
        <v>5.7</v>
      </c>
    </row>
    <row r="905" spans="1:16" hidden="1" x14ac:dyDescent="0.3">
      <c r="A905" t="s">
        <v>3448</v>
      </c>
      <c r="B905" t="s">
        <v>3449</v>
      </c>
      <c r="C905" s="1" t="str">
        <f t="shared" si="154"/>
        <v>21:0777</v>
      </c>
      <c r="D905" s="1" t="str">
        <f t="shared" si="155"/>
        <v>21:0221</v>
      </c>
      <c r="E905" t="s">
        <v>3450</v>
      </c>
      <c r="F905" t="s">
        <v>3451</v>
      </c>
      <c r="H905">
        <v>49.719075400000001</v>
      </c>
      <c r="I905">
        <v>-87.425694100000001</v>
      </c>
      <c r="J905" s="1" t="str">
        <f t="shared" si="156"/>
        <v>NGR lake sediment grab sample</v>
      </c>
      <c r="K905" s="1" t="str">
        <f t="shared" si="157"/>
        <v>&lt;177 micron (NGR)</v>
      </c>
      <c r="L905">
        <v>35</v>
      </c>
      <c r="M905" t="s">
        <v>30</v>
      </c>
      <c r="N905">
        <v>133</v>
      </c>
      <c r="O905">
        <v>1</v>
      </c>
      <c r="P905">
        <v>23.04</v>
      </c>
    </row>
    <row r="906" spans="1:16" hidden="1" x14ac:dyDescent="0.3">
      <c r="A906" t="s">
        <v>3452</v>
      </c>
      <c r="B906" t="s">
        <v>3453</v>
      </c>
      <c r="C906" s="1" t="str">
        <f t="shared" si="154"/>
        <v>21:0777</v>
      </c>
      <c r="D906" s="1" t="str">
        <f t="shared" si="155"/>
        <v>21:0221</v>
      </c>
      <c r="E906" t="s">
        <v>3438</v>
      </c>
      <c r="F906" t="s">
        <v>3454</v>
      </c>
      <c r="H906">
        <v>49.741586900000001</v>
      </c>
      <c r="I906">
        <v>-87.401103399999997</v>
      </c>
      <c r="J906" s="1" t="str">
        <f t="shared" si="156"/>
        <v>NGR lake sediment grab sample</v>
      </c>
      <c r="K906" s="1" t="str">
        <f t="shared" si="157"/>
        <v>&lt;177 micron (NGR)</v>
      </c>
      <c r="L906">
        <v>35</v>
      </c>
      <c r="M906" t="s">
        <v>2151</v>
      </c>
      <c r="N906">
        <v>134</v>
      </c>
      <c r="O906">
        <v>1</v>
      </c>
      <c r="P906">
        <v>13.71</v>
      </c>
    </row>
    <row r="907" spans="1:16" hidden="1" x14ac:dyDescent="0.3">
      <c r="A907" t="s">
        <v>3455</v>
      </c>
      <c r="B907" t="s">
        <v>3456</v>
      </c>
      <c r="C907" s="1" t="str">
        <f t="shared" si="154"/>
        <v>21:0777</v>
      </c>
      <c r="D907" s="1" t="str">
        <f t="shared" si="155"/>
        <v>21:0221</v>
      </c>
      <c r="E907" t="s">
        <v>3457</v>
      </c>
      <c r="F907" t="s">
        <v>3458</v>
      </c>
      <c r="H907">
        <v>49.746221400000003</v>
      </c>
      <c r="I907">
        <v>-87.347744599999999</v>
      </c>
      <c r="J907" s="1" t="str">
        <f t="shared" si="156"/>
        <v>NGR lake sediment grab sample</v>
      </c>
      <c r="K907" s="1" t="str">
        <f t="shared" si="157"/>
        <v>&lt;177 micron (NGR)</v>
      </c>
      <c r="L907">
        <v>35</v>
      </c>
      <c r="M907" t="s">
        <v>35</v>
      </c>
      <c r="N907">
        <v>135</v>
      </c>
      <c r="O907">
        <v>1</v>
      </c>
      <c r="P907">
        <v>21.52</v>
      </c>
    </row>
    <row r="908" spans="1:16" hidden="1" x14ac:dyDescent="0.3">
      <c r="A908" t="s">
        <v>3459</v>
      </c>
      <c r="B908" t="s">
        <v>3460</v>
      </c>
      <c r="C908" s="1" t="str">
        <f t="shared" si="154"/>
        <v>21:0777</v>
      </c>
      <c r="D908" s="1" t="str">
        <f t="shared" si="155"/>
        <v>21:0221</v>
      </c>
      <c r="E908" t="s">
        <v>3461</v>
      </c>
      <c r="F908" t="s">
        <v>3462</v>
      </c>
      <c r="H908">
        <v>49.711234400000002</v>
      </c>
      <c r="I908">
        <v>-87.284703699999994</v>
      </c>
      <c r="J908" s="1" t="str">
        <f t="shared" si="156"/>
        <v>NGR lake sediment grab sample</v>
      </c>
      <c r="K908" s="1" t="str">
        <f t="shared" si="157"/>
        <v>&lt;177 micron (NGR)</v>
      </c>
      <c r="L908">
        <v>36</v>
      </c>
      <c r="M908" t="s">
        <v>20</v>
      </c>
      <c r="N908">
        <v>136</v>
      </c>
      <c r="O908">
        <v>8</v>
      </c>
      <c r="P908">
        <v>21.72</v>
      </c>
    </row>
    <row r="909" spans="1:16" hidden="1" x14ac:dyDescent="0.3">
      <c r="A909" t="s">
        <v>3463</v>
      </c>
      <c r="B909" t="s">
        <v>3464</v>
      </c>
      <c r="C909" s="1" t="str">
        <f t="shared" si="154"/>
        <v>21:0777</v>
      </c>
      <c r="D909" s="1" t="str">
        <f t="shared" si="155"/>
        <v>21:0221</v>
      </c>
      <c r="E909" t="s">
        <v>3465</v>
      </c>
      <c r="F909" t="s">
        <v>3466</v>
      </c>
      <c r="H909">
        <v>49.6882637</v>
      </c>
      <c r="I909">
        <v>-87.222542300000001</v>
      </c>
      <c r="J909" s="1" t="str">
        <f t="shared" si="156"/>
        <v>NGR lake sediment grab sample</v>
      </c>
      <c r="K909" s="1" t="str">
        <f t="shared" si="157"/>
        <v>&lt;177 micron (NGR)</v>
      </c>
      <c r="L909">
        <v>36</v>
      </c>
      <c r="M909" t="s">
        <v>25</v>
      </c>
      <c r="N909">
        <v>137</v>
      </c>
      <c r="O909">
        <v>1</v>
      </c>
      <c r="P909">
        <v>9.7799999999999994</v>
      </c>
    </row>
    <row r="910" spans="1:16" hidden="1" x14ac:dyDescent="0.3">
      <c r="A910" t="s">
        <v>3467</v>
      </c>
      <c r="B910" t="s">
        <v>3468</v>
      </c>
      <c r="C910" s="1" t="str">
        <f t="shared" si="154"/>
        <v>21:0777</v>
      </c>
      <c r="D910" s="1" t="str">
        <f>HYPERLINK("http://geochem.nrcan.gc.ca/cdogs/content/svy/svy_e.htm", "")</f>
        <v/>
      </c>
      <c r="G910" s="1" t="str">
        <f>HYPERLINK("http://geochem.nrcan.gc.ca/cdogs/content/cr_/cr_00056_e.htm", "56")</f>
        <v>56</v>
      </c>
      <c r="J910" t="s">
        <v>779</v>
      </c>
      <c r="K910" t="s">
        <v>780</v>
      </c>
      <c r="L910">
        <v>36</v>
      </c>
      <c r="M910" t="s">
        <v>781</v>
      </c>
      <c r="N910">
        <v>138</v>
      </c>
      <c r="O910">
        <v>5</v>
      </c>
      <c r="P910">
        <v>6.68</v>
      </c>
    </row>
    <row r="911" spans="1:16" hidden="1" x14ac:dyDescent="0.3">
      <c r="A911" t="s">
        <v>3469</v>
      </c>
      <c r="B911" t="s">
        <v>3470</v>
      </c>
      <c r="C911" s="1" t="str">
        <f t="shared" si="154"/>
        <v>21:0777</v>
      </c>
      <c r="D911" s="1" t="str">
        <f t="shared" ref="D911:D920" si="158">HYPERLINK("http://geochem.nrcan.gc.ca/cdogs/content/svy/svy210221_e.htm", "21:0221")</f>
        <v>21:0221</v>
      </c>
      <c r="E911" t="s">
        <v>3471</v>
      </c>
      <c r="F911" t="s">
        <v>3472</v>
      </c>
      <c r="H911">
        <v>49.755255900000002</v>
      </c>
      <c r="I911">
        <v>-87.340381899999997</v>
      </c>
      <c r="J911" s="1" t="str">
        <f t="shared" ref="J911:J920" si="159">HYPERLINK("http://geochem.nrcan.gc.ca/cdogs/content/kwd/kwd020027_e.htm", "NGR lake sediment grab sample")</f>
        <v>NGR lake sediment grab sample</v>
      </c>
      <c r="K911" s="1" t="str">
        <f t="shared" ref="K911:K920" si="160">HYPERLINK("http://geochem.nrcan.gc.ca/cdogs/content/kwd/kwd080006_e.htm", "&lt;177 micron (NGR)")</f>
        <v>&lt;177 micron (NGR)</v>
      </c>
      <c r="L911">
        <v>37</v>
      </c>
      <c r="M911" t="s">
        <v>20</v>
      </c>
      <c r="N911">
        <v>139</v>
      </c>
      <c r="O911">
        <v>1</v>
      </c>
      <c r="P911">
        <v>13.13</v>
      </c>
    </row>
    <row r="912" spans="1:16" hidden="1" x14ac:dyDescent="0.3">
      <c r="A912" t="s">
        <v>3473</v>
      </c>
      <c r="B912" t="s">
        <v>3474</v>
      </c>
      <c r="C912" s="1" t="str">
        <f t="shared" si="154"/>
        <v>21:0777</v>
      </c>
      <c r="D912" s="1" t="str">
        <f t="shared" si="158"/>
        <v>21:0221</v>
      </c>
      <c r="E912" t="s">
        <v>3475</v>
      </c>
      <c r="F912" t="s">
        <v>3476</v>
      </c>
      <c r="H912">
        <v>49.775813900000003</v>
      </c>
      <c r="I912">
        <v>-87.384400099999993</v>
      </c>
      <c r="J912" s="1" t="str">
        <f t="shared" si="159"/>
        <v>NGR lake sediment grab sample</v>
      </c>
      <c r="K912" s="1" t="str">
        <f t="shared" si="160"/>
        <v>&lt;177 micron (NGR)</v>
      </c>
      <c r="L912">
        <v>37</v>
      </c>
      <c r="M912" t="s">
        <v>25</v>
      </c>
      <c r="N912">
        <v>140</v>
      </c>
      <c r="O912">
        <v>1</v>
      </c>
      <c r="P912">
        <v>6.32</v>
      </c>
    </row>
    <row r="913" spans="1:16" hidden="1" x14ac:dyDescent="0.3">
      <c r="A913" t="s">
        <v>3477</v>
      </c>
      <c r="B913" t="s">
        <v>3478</v>
      </c>
      <c r="C913" s="1" t="str">
        <f t="shared" si="154"/>
        <v>21:0777</v>
      </c>
      <c r="D913" s="1" t="str">
        <f t="shared" si="158"/>
        <v>21:0221</v>
      </c>
      <c r="E913" t="s">
        <v>3479</v>
      </c>
      <c r="F913" t="s">
        <v>3480</v>
      </c>
      <c r="H913">
        <v>49.712769100000003</v>
      </c>
      <c r="I913">
        <v>-87.465349099999997</v>
      </c>
      <c r="J913" s="1" t="str">
        <f t="shared" si="159"/>
        <v>NGR lake sediment grab sample</v>
      </c>
      <c r="K913" s="1" t="str">
        <f t="shared" si="160"/>
        <v>&lt;177 micron (NGR)</v>
      </c>
      <c r="L913">
        <v>37</v>
      </c>
      <c r="M913" t="s">
        <v>30</v>
      </c>
      <c r="N913">
        <v>141</v>
      </c>
      <c r="O913">
        <v>1</v>
      </c>
      <c r="P913">
        <v>5.98</v>
      </c>
    </row>
    <row r="914" spans="1:16" hidden="1" x14ac:dyDescent="0.3">
      <c r="A914" t="s">
        <v>3481</v>
      </c>
      <c r="B914" t="s">
        <v>3482</v>
      </c>
      <c r="C914" s="1" t="str">
        <f t="shared" si="154"/>
        <v>21:0777</v>
      </c>
      <c r="D914" s="1" t="str">
        <f t="shared" si="158"/>
        <v>21:0221</v>
      </c>
      <c r="E914" t="s">
        <v>3483</v>
      </c>
      <c r="F914" t="s">
        <v>3484</v>
      </c>
      <c r="H914">
        <v>49.721919499999998</v>
      </c>
      <c r="I914">
        <v>-87.378786000000005</v>
      </c>
      <c r="J914" s="1" t="str">
        <f t="shared" si="159"/>
        <v>NGR lake sediment grab sample</v>
      </c>
      <c r="K914" s="1" t="str">
        <f t="shared" si="160"/>
        <v>&lt;177 micron (NGR)</v>
      </c>
      <c r="L914">
        <v>38</v>
      </c>
      <c r="M914" t="s">
        <v>2143</v>
      </c>
      <c r="N914">
        <v>142</v>
      </c>
      <c r="O914">
        <v>1</v>
      </c>
      <c r="P914">
        <v>10.130000000000001</v>
      </c>
    </row>
    <row r="915" spans="1:16" hidden="1" x14ac:dyDescent="0.3">
      <c r="A915" t="s">
        <v>3485</v>
      </c>
      <c r="B915" t="s">
        <v>3486</v>
      </c>
      <c r="C915" s="1" t="str">
        <f t="shared" si="154"/>
        <v>21:0777</v>
      </c>
      <c r="D915" s="1" t="str">
        <f t="shared" si="158"/>
        <v>21:0221</v>
      </c>
      <c r="E915" t="s">
        <v>3487</v>
      </c>
      <c r="F915" t="s">
        <v>3488</v>
      </c>
      <c r="H915">
        <v>49.679304399999999</v>
      </c>
      <c r="I915">
        <v>-87.561056699999995</v>
      </c>
      <c r="J915" s="1" t="str">
        <f t="shared" si="159"/>
        <v>NGR lake sediment grab sample</v>
      </c>
      <c r="K915" s="1" t="str">
        <f t="shared" si="160"/>
        <v>&lt;177 micron (NGR)</v>
      </c>
      <c r="L915">
        <v>38</v>
      </c>
      <c r="M915" t="s">
        <v>50</v>
      </c>
      <c r="N915">
        <v>143</v>
      </c>
      <c r="O915">
        <v>1</v>
      </c>
      <c r="P915">
        <v>7.54</v>
      </c>
    </row>
    <row r="916" spans="1:16" hidden="1" x14ac:dyDescent="0.3">
      <c r="A916" t="s">
        <v>3489</v>
      </c>
      <c r="B916" t="s">
        <v>3490</v>
      </c>
      <c r="C916" s="1" t="str">
        <f t="shared" si="154"/>
        <v>21:0777</v>
      </c>
      <c r="D916" s="1" t="str">
        <f t="shared" si="158"/>
        <v>21:0221</v>
      </c>
      <c r="E916" t="s">
        <v>3487</v>
      </c>
      <c r="F916" t="s">
        <v>3491</v>
      </c>
      <c r="H916">
        <v>49.679304399999999</v>
      </c>
      <c r="I916">
        <v>-87.561056699999995</v>
      </c>
      <c r="J916" s="1" t="str">
        <f t="shared" si="159"/>
        <v>NGR lake sediment grab sample</v>
      </c>
      <c r="K916" s="1" t="str">
        <f t="shared" si="160"/>
        <v>&lt;177 micron (NGR)</v>
      </c>
      <c r="L916">
        <v>38</v>
      </c>
      <c r="M916" t="s">
        <v>54</v>
      </c>
      <c r="N916">
        <v>144</v>
      </c>
      <c r="O916">
        <v>1</v>
      </c>
      <c r="P916">
        <v>8.75</v>
      </c>
    </row>
    <row r="917" spans="1:16" hidden="1" x14ac:dyDescent="0.3">
      <c r="A917" t="s">
        <v>3492</v>
      </c>
      <c r="B917" t="s">
        <v>3493</v>
      </c>
      <c r="C917" s="1" t="str">
        <f t="shared" si="154"/>
        <v>21:0777</v>
      </c>
      <c r="D917" s="1" t="str">
        <f t="shared" si="158"/>
        <v>21:0221</v>
      </c>
      <c r="E917" t="s">
        <v>3494</v>
      </c>
      <c r="F917" t="s">
        <v>3495</v>
      </c>
      <c r="H917">
        <v>49.6734382</v>
      </c>
      <c r="I917">
        <v>-87.464780200000007</v>
      </c>
      <c r="J917" s="1" t="str">
        <f t="shared" si="159"/>
        <v>NGR lake sediment grab sample</v>
      </c>
      <c r="K917" s="1" t="str">
        <f t="shared" si="160"/>
        <v>&lt;177 micron (NGR)</v>
      </c>
      <c r="L917">
        <v>38</v>
      </c>
      <c r="M917" t="s">
        <v>20</v>
      </c>
      <c r="N917">
        <v>145</v>
      </c>
      <c r="O917">
        <v>1</v>
      </c>
      <c r="P917">
        <v>6.19</v>
      </c>
    </row>
    <row r="918" spans="1:16" hidden="1" x14ac:dyDescent="0.3">
      <c r="A918" t="s">
        <v>3496</v>
      </c>
      <c r="B918" t="s">
        <v>3497</v>
      </c>
      <c r="C918" s="1" t="str">
        <f t="shared" si="154"/>
        <v>21:0777</v>
      </c>
      <c r="D918" s="1" t="str">
        <f t="shared" si="158"/>
        <v>21:0221</v>
      </c>
      <c r="E918" t="s">
        <v>3498</v>
      </c>
      <c r="F918" t="s">
        <v>3499</v>
      </c>
      <c r="H918">
        <v>49.672477499999999</v>
      </c>
      <c r="I918">
        <v>-87.439257299999994</v>
      </c>
      <c r="J918" s="1" t="str">
        <f t="shared" si="159"/>
        <v>NGR lake sediment grab sample</v>
      </c>
      <c r="K918" s="1" t="str">
        <f t="shared" si="160"/>
        <v>&lt;177 micron (NGR)</v>
      </c>
      <c r="L918">
        <v>38</v>
      </c>
      <c r="M918" t="s">
        <v>25</v>
      </c>
      <c r="N918">
        <v>146</v>
      </c>
      <c r="O918">
        <v>1</v>
      </c>
      <c r="P918">
        <v>11.23</v>
      </c>
    </row>
    <row r="919" spans="1:16" hidden="1" x14ac:dyDescent="0.3">
      <c r="A919" t="s">
        <v>3500</v>
      </c>
      <c r="B919" t="s">
        <v>3501</v>
      </c>
      <c r="C919" s="1" t="str">
        <f t="shared" si="154"/>
        <v>21:0777</v>
      </c>
      <c r="D919" s="1" t="str">
        <f t="shared" si="158"/>
        <v>21:0221</v>
      </c>
      <c r="E919" t="s">
        <v>3502</v>
      </c>
      <c r="F919" t="s">
        <v>3503</v>
      </c>
      <c r="H919">
        <v>49.720661200000002</v>
      </c>
      <c r="I919">
        <v>-87.352958700000002</v>
      </c>
      <c r="J919" s="1" t="str">
        <f t="shared" si="159"/>
        <v>NGR lake sediment grab sample</v>
      </c>
      <c r="K919" s="1" t="str">
        <f t="shared" si="160"/>
        <v>&lt;177 micron (NGR)</v>
      </c>
      <c r="L919">
        <v>38</v>
      </c>
      <c r="M919" t="s">
        <v>30</v>
      </c>
      <c r="N919">
        <v>147</v>
      </c>
      <c r="O919">
        <v>1</v>
      </c>
      <c r="P919">
        <v>12.23</v>
      </c>
    </row>
    <row r="920" spans="1:16" hidden="1" x14ac:dyDescent="0.3">
      <c r="A920" t="s">
        <v>3504</v>
      </c>
      <c r="B920" t="s">
        <v>3505</v>
      </c>
      <c r="C920" s="1" t="str">
        <f t="shared" si="154"/>
        <v>21:0777</v>
      </c>
      <c r="D920" s="1" t="str">
        <f t="shared" si="158"/>
        <v>21:0221</v>
      </c>
      <c r="E920" t="s">
        <v>3483</v>
      </c>
      <c r="F920" t="s">
        <v>3506</v>
      </c>
      <c r="H920">
        <v>49.721919499999998</v>
      </c>
      <c r="I920">
        <v>-87.378786000000005</v>
      </c>
      <c r="J920" s="1" t="str">
        <f t="shared" si="159"/>
        <v>NGR lake sediment grab sample</v>
      </c>
      <c r="K920" s="1" t="str">
        <f t="shared" si="160"/>
        <v>&lt;177 micron (NGR)</v>
      </c>
      <c r="L920">
        <v>38</v>
      </c>
      <c r="M920" t="s">
        <v>2151</v>
      </c>
      <c r="N920">
        <v>148</v>
      </c>
      <c r="O920">
        <v>1</v>
      </c>
      <c r="P920">
        <v>10.38</v>
      </c>
    </row>
    <row r="921" spans="1:16" hidden="1" x14ac:dyDescent="0.3">
      <c r="A921" t="s">
        <v>3507</v>
      </c>
      <c r="B921" t="s">
        <v>3508</v>
      </c>
      <c r="C921" s="1" t="str">
        <f t="shared" si="154"/>
        <v>21:0777</v>
      </c>
      <c r="D921" s="1" t="str">
        <f>HYPERLINK("http://geochem.nrcan.gc.ca/cdogs/content/svy/svy_e.htm", "")</f>
        <v/>
      </c>
      <c r="G921" s="1" t="str">
        <f>HYPERLINK("http://geochem.nrcan.gc.ca/cdogs/content/cr_/cr_00060_e.htm", "60")</f>
        <v>60</v>
      </c>
      <c r="J921" t="s">
        <v>779</v>
      </c>
      <c r="K921" t="s">
        <v>780</v>
      </c>
      <c r="L921">
        <v>39</v>
      </c>
      <c r="M921" t="s">
        <v>781</v>
      </c>
      <c r="N921">
        <v>149</v>
      </c>
      <c r="O921">
        <v>1</v>
      </c>
      <c r="P921">
        <v>9.85</v>
      </c>
    </row>
    <row r="922" spans="1:16" hidden="1" x14ac:dyDescent="0.3">
      <c r="A922" t="s">
        <v>3509</v>
      </c>
      <c r="B922" t="s">
        <v>3510</v>
      </c>
      <c r="C922" s="1" t="str">
        <f t="shared" si="154"/>
        <v>21:0777</v>
      </c>
      <c r="D922" s="1" t="str">
        <f>HYPERLINK("http://geochem.nrcan.gc.ca/cdogs/content/svy/svy_e.htm", "")</f>
        <v/>
      </c>
      <c r="G922" s="1" t="str">
        <f>HYPERLINK("http://geochem.nrcan.gc.ca/cdogs/content/cr_/cr_00055_e.htm", "55")</f>
        <v>55</v>
      </c>
      <c r="J922" t="s">
        <v>779</v>
      </c>
      <c r="K922" t="s">
        <v>780</v>
      </c>
      <c r="L922">
        <v>40</v>
      </c>
      <c r="M922" t="s">
        <v>781</v>
      </c>
      <c r="N922">
        <v>150</v>
      </c>
      <c r="O922">
        <v>1</v>
      </c>
      <c r="P922">
        <v>1.61</v>
      </c>
    </row>
    <row r="923" spans="1:16" hidden="1" x14ac:dyDescent="0.3">
      <c r="A923" t="s">
        <v>3511</v>
      </c>
      <c r="B923" t="s">
        <v>3512</v>
      </c>
      <c r="C923" s="1" t="str">
        <f t="shared" si="154"/>
        <v>21:0777</v>
      </c>
      <c r="D923" s="1" t="str">
        <f t="shared" ref="D923:D935" si="161">HYPERLINK("http://geochem.nrcan.gc.ca/cdogs/content/svy/svy210221_e.htm", "21:0221")</f>
        <v>21:0221</v>
      </c>
      <c r="E923" t="s">
        <v>3513</v>
      </c>
      <c r="F923" t="s">
        <v>3514</v>
      </c>
      <c r="H923">
        <v>50.4976828</v>
      </c>
      <c r="I923">
        <v>-87.915889699999994</v>
      </c>
      <c r="J923" s="1" t="str">
        <f t="shared" ref="J923:J935" si="162">HYPERLINK("http://geochem.nrcan.gc.ca/cdogs/content/kwd/kwd020027_e.htm", "NGR lake sediment grab sample")</f>
        <v>NGR lake sediment grab sample</v>
      </c>
      <c r="K923" s="1" t="str">
        <f t="shared" ref="K923:K935" si="163">HYPERLINK("http://geochem.nrcan.gc.ca/cdogs/content/kwd/kwd080006_e.htm", "&lt;177 micron (NGR)")</f>
        <v>&lt;177 micron (NGR)</v>
      </c>
      <c r="L923">
        <v>41</v>
      </c>
      <c r="M923" t="s">
        <v>2143</v>
      </c>
      <c r="N923">
        <v>151</v>
      </c>
      <c r="O923">
        <v>1</v>
      </c>
      <c r="P923">
        <v>8.7200000000000006</v>
      </c>
    </row>
    <row r="924" spans="1:16" hidden="1" x14ac:dyDescent="0.3">
      <c r="A924" t="s">
        <v>3515</v>
      </c>
      <c r="B924" t="s">
        <v>3516</v>
      </c>
      <c r="C924" s="1" t="str">
        <f t="shared" si="154"/>
        <v>21:0777</v>
      </c>
      <c r="D924" s="1" t="str">
        <f t="shared" si="161"/>
        <v>21:0221</v>
      </c>
      <c r="E924" t="s">
        <v>3513</v>
      </c>
      <c r="F924" t="s">
        <v>3517</v>
      </c>
      <c r="H924">
        <v>50.4976828</v>
      </c>
      <c r="I924">
        <v>-87.915889699999994</v>
      </c>
      <c r="J924" s="1" t="str">
        <f t="shared" si="162"/>
        <v>NGR lake sediment grab sample</v>
      </c>
      <c r="K924" s="1" t="str">
        <f t="shared" si="163"/>
        <v>&lt;177 micron (NGR)</v>
      </c>
      <c r="L924">
        <v>41</v>
      </c>
      <c r="M924" t="s">
        <v>2151</v>
      </c>
      <c r="N924">
        <v>152</v>
      </c>
      <c r="O924">
        <v>1</v>
      </c>
      <c r="P924">
        <v>9.0399999999999991</v>
      </c>
    </row>
    <row r="925" spans="1:16" hidden="1" x14ac:dyDescent="0.3">
      <c r="A925" t="s">
        <v>3518</v>
      </c>
      <c r="B925" t="s">
        <v>3519</v>
      </c>
      <c r="C925" s="1" t="str">
        <f t="shared" si="154"/>
        <v>21:0777</v>
      </c>
      <c r="D925" s="1" t="str">
        <f t="shared" si="161"/>
        <v>21:0221</v>
      </c>
      <c r="E925" t="s">
        <v>3520</v>
      </c>
      <c r="F925" t="s">
        <v>3521</v>
      </c>
      <c r="H925">
        <v>50.332905599999997</v>
      </c>
      <c r="I925">
        <v>-87.924422100000001</v>
      </c>
      <c r="J925" s="1" t="str">
        <f t="shared" si="162"/>
        <v>NGR lake sediment grab sample</v>
      </c>
      <c r="K925" s="1" t="str">
        <f t="shared" si="163"/>
        <v>&lt;177 micron (NGR)</v>
      </c>
      <c r="L925">
        <v>41</v>
      </c>
      <c r="M925" t="s">
        <v>20</v>
      </c>
      <c r="N925">
        <v>153</v>
      </c>
      <c r="O925">
        <v>1</v>
      </c>
      <c r="P925">
        <v>5.52</v>
      </c>
    </row>
    <row r="926" spans="1:16" hidden="1" x14ac:dyDescent="0.3">
      <c r="A926" t="s">
        <v>3522</v>
      </c>
      <c r="B926" t="s">
        <v>3523</v>
      </c>
      <c r="C926" s="1" t="str">
        <f t="shared" si="154"/>
        <v>21:0777</v>
      </c>
      <c r="D926" s="1" t="str">
        <f t="shared" si="161"/>
        <v>21:0221</v>
      </c>
      <c r="E926" t="s">
        <v>3524</v>
      </c>
      <c r="F926" t="s">
        <v>3525</v>
      </c>
      <c r="H926">
        <v>50.4933269</v>
      </c>
      <c r="I926">
        <v>-87.787341699999999</v>
      </c>
      <c r="J926" s="1" t="str">
        <f t="shared" si="162"/>
        <v>NGR lake sediment grab sample</v>
      </c>
      <c r="K926" s="1" t="str">
        <f t="shared" si="163"/>
        <v>&lt;177 micron (NGR)</v>
      </c>
      <c r="L926">
        <v>43</v>
      </c>
      <c r="M926" t="s">
        <v>2143</v>
      </c>
      <c r="N926">
        <v>154</v>
      </c>
      <c r="O926">
        <v>2</v>
      </c>
      <c r="P926">
        <v>5.18</v>
      </c>
    </row>
    <row r="927" spans="1:16" hidden="1" x14ac:dyDescent="0.3">
      <c r="A927" t="s">
        <v>3526</v>
      </c>
      <c r="B927" t="s">
        <v>3527</v>
      </c>
      <c r="C927" s="1" t="str">
        <f t="shared" si="154"/>
        <v>21:0777</v>
      </c>
      <c r="D927" s="1" t="str">
        <f t="shared" si="161"/>
        <v>21:0221</v>
      </c>
      <c r="E927" t="s">
        <v>3524</v>
      </c>
      <c r="F927" t="s">
        <v>3528</v>
      </c>
      <c r="H927">
        <v>50.4933269</v>
      </c>
      <c r="I927">
        <v>-87.787341699999999</v>
      </c>
      <c r="J927" s="1" t="str">
        <f t="shared" si="162"/>
        <v>NGR lake sediment grab sample</v>
      </c>
      <c r="K927" s="1" t="str">
        <f t="shared" si="163"/>
        <v>&lt;177 micron (NGR)</v>
      </c>
      <c r="L927">
        <v>43</v>
      </c>
      <c r="M927" t="s">
        <v>2151</v>
      </c>
      <c r="N927">
        <v>155</v>
      </c>
      <c r="O927">
        <v>3</v>
      </c>
      <c r="P927">
        <v>6.35</v>
      </c>
    </row>
    <row r="928" spans="1:16" hidden="1" x14ac:dyDescent="0.3">
      <c r="A928" t="s">
        <v>3529</v>
      </c>
      <c r="B928" t="s">
        <v>3530</v>
      </c>
      <c r="C928" s="1" t="str">
        <f t="shared" si="154"/>
        <v>21:0777</v>
      </c>
      <c r="D928" s="1" t="str">
        <f t="shared" si="161"/>
        <v>21:0221</v>
      </c>
      <c r="E928" t="s">
        <v>3531</v>
      </c>
      <c r="F928" t="s">
        <v>3532</v>
      </c>
      <c r="H928">
        <v>50.254199200000002</v>
      </c>
      <c r="I928">
        <v>-87.857923700000001</v>
      </c>
      <c r="J928" s="1" t="str">
        <f t="shared" si="162"/>
        <v>NGR lake sediment grab sample</v>
      </c>
      <c r="K928" s="1" t="str">
        <f t="shared" si="163"/>
        <v>&lt;177 micron (NGR)</v>
      </c>
      <c r="L928">
        <v>43</v>
      </c>
      <c r="M928" t="s">
        <v>20</v>
      </c>
      <c r="N928">
        <v>156</v>
      </c>
      <c r="O928">
        <v>1</v>
      </c>
      <c r="P928">
        <v>16.23</v>
      </c>
    </row>
    <row r="929" spans="1:16" hidden="1" x14ac:dyDescent="0.3">
      <c r="A929" t="s">
        <v>3533</v>
      </c>
      <c r="B929" t="s">
        <v>3534</v>
      </c>
      <c r="C929" s="1" t="str">
        <f t="shared" si="154"/>
        <v>21:0777</v>
      </c>
      <c r="D929" s="1" t="str">
        <f t="shared" si="161"/>
        <v>21:0221</v>
      </c>
      <c r="E929" t="s">
        <v>3535</v>
      </c>
      <c r="F929" t="s">
        <v>3536</v>
      </c>
      <c r="H929">
        <v>50.153925399999999</v>
      </c>
      <c r="I929">
        <v>-87.767104000000003</v>
      </c>
      <c r="J929" s="1" t="str">
        <f t="shared" si="162"/>
        <v>NGR lake sediment grab sample</v>
      </c>
      <c r="K929" s="1" t="str">
        <f t="shared" si="163"/>
        <v>&lt;177 micron (NGR)</v>
      </c>
      <c r="L929">
        <v>44</v>
      </c>
      <c r="M929" t="s">
        <v>2143</v>
      </c>
      <c r="N929">
        <v>157</v>
      </c>
      <c r="O929">
        <v>1</v>
      </c>
      <c r="P929">
        <v>7.41</v>
      </c>
    </row>
    <row r="930" spans="1:16" hidden="1" x14ac:dyDescent="0.3">
      <c r="A930" t="s">
        <v>3537</v>
      </c>
      <c r="B930" t="s">
        <v>3538</v>
      </c>
      <c r="C930" s="1" t="str">
        <f t="shared" si="154"/>
        <v>21:0777</v>
      </c>
      <c r="D930" s="1" t="str">
        <f t="shared" si="161"/>
        <v>21:0221</v>
      </c>
      <c r="E930" t="s">
        <v>3535</v>
      </c>
      <c r="F930" t="s">
        <v>3539</v>
      </c>
      <c r="H930">
        <v>50.153925399999999</v>
      </c>
      <c r="I930">
        <v>-87.767104000000003</v>
      </c>
      <c r="J930" s="1" t="str">
        <f t="shared" si="162"/>
        <v>NGR lake sediment grab sample</v>
      </c>
      <c r="K930" s="1" t="str">
        <f t="shared" si="163"/>
        <v>&lt;177 micron (NGR)</v>
      </c>
      <c r="L930">
        <v>44</v>
      </c>
      <c r="M930" t="s">
        <v>2151</v>
      </c>
      <c r="N930">
        <v>158</v>
      </c>
      <c r="O930">
        <v>1</v>
      </c>
      <c r="P930">
        <v>8.32</v>
      </c>
    </row>
    <row r="931" spans="1:16" hidden="1" x14ac:dyDescent="0.3">
      <c r="A931" t="s">
        <v>3540</v>
      </c>
      <c r="B931" t="s">
        <v>3541</v>
      </c>
      <c r="C931" s="1" t="str">
        <f t="shared" si="154"/>
        <v>21:0777</v>
      </c>
      <c r="D931" s="1" t="str">
        <f t="shared" si="161"/>
        <v>21:0221</v>
      </c>
      <c r="E931" t="s">
        <v>3542</v>
      </c>
      <c r="F931" t="s">
        <v>3543</v>
      </c>
      <c r="H931">
        <v>50.144124099999999</v>
      </c>
      <c r="I931">
        <v>-87.655519499999997</v>
      </c>
      <c r="J931" s="1" t="str">
        <f t="shared" si="162"/>
        <v>NGR lake sediment grab sample</v>
      </c>
      <c r="K931" s="1" t="str">
        <f t="shared" si="163"/>
        <v>&lt;177 micron (NGR)</v>
      </c>
      <c r="L931">
        <v>45</v>
      </c>
      <c r="M931" t="s">
        <v>2143</v>
      </c>
      <c r="N931">
        <v>159</v>
      </c>
      <c r="O931">
        <v>1</v>
      </c>
      <c r="P931">
        <v>7.1</v>
      </c>
    </row>
    <row r="932" spans="1:16" hidden="1" x14ac:dyDescent="0.3">
      <c r="A932" t="s">
        <v>3544</v>
      </c>
      <c r="B932" t="s">
        <v>3545</v>
      </c>
      <c r="C932" s="1" t="str">
        <f t="shared" si="154"/>
        <v>21:0777</v>
      </c>
      <c r="D932" s="1" t="str">
        <f t="shared" si="161"/>
        <v>21:0221</v>
      </c>
      <c r="E932" t="s">
        <v>3542</v>
      </c>
      <c r="F932" t="s">
        <v>3546</v>
      </c>
      <c r="H932">
        <v>50.144124099999999</v>
      </c>
      <c r="I932">
        <v>-87.655519499999997</v>
      </c>
      <c r="J932" s="1" t="str">
        <f t="shared" si="162"/>
        <v>NGR lake sediment grab sample</v>
      </c>
      <c r="K932" s="1" t="str">
        <f t="shared" si="163"/>
        <v>&lt;177 micron (NGR)</v>
      </c>
      <c r="L932">
        <v>45</v>
      </c>
      <c r="M932" t="s">
        <v>2151</v>
      </c>
      <c r="N932">
        <v>160</v>
      </c>
      <c r="O932">
        <v>1</v>
      </c>
      <c r="P932">
        <v>8.7799999999999994</v>
      </c>
    </row>
    <row r="933" spans="1:16" hidden="1" x14ac:dyDescent="0.3">
      <c r="A933" t="s">
        <v>3547</v>
      </c>
      <c r="B933" t="s">
        <v>3548</v>
      </c>
      <c r="C933" s="1" t="str">
        <f t="shared" si="154"/>
        <v>21:0777</v>
      </c>
      <c r="D933" s="1" t="str">
        <f t="shared" si="161"/>
        <v>21:0221</v>
      </c>
      <c r="E933" t="s">
        <v>3549</v>
      </c>
      <c r="F933" t="s">
        <v>3550</v>
      </c>
      <c r="H933">
        <v>50.211432100000003</v>
      </c>
      <c r="I933">
        <v>-87.725223900000003</v>
      </c>
      <c r="J933" s="1" t="str">
        <f t="shared" si="162"/>
        <v>NGR lake sediment grab sample</v>
      </c>
      <c r="K933" s="1" t="str">
        <f t="shared" si="163"/>
        <v>&lt;177 micron (NGR)</v>
      </c>
      <c r="L933">
        <v>45</v>
      </c>
      <c r="M933" t="s">
        <v>20</v>
      </c>
      <c r="N933">
        <v>161</v>
      </c>
      <c r="O933">
        <v>1</v>
      </c>
      <c r="P933">
        <v>8.7100000000000009</v>
      </c>
    </row>
    <row r="934" spans="1:16" hidden="1" x14ac:dyDescent="0.3">
      <c r="A934" t="s">
        <v>3551</v>
      </c>
      <c r="B934" t="s">
        <v>3552</v>
      </c>
      <c r="C934" s="1" t="str">
        <f t="shared" si="154"/>
        <v>21:0777</v>
      </c>
      <c r="D934" s="1" t="str">
        <f t="shared" si="161"/>
        <v>21:0221</v>
      </c>
      <c r="E934" t="s">
        <v>3553</v>
      </c>
      <c r="F934" t="s">
        <v>3554</v>
      </c>
      <c r="H934">
        <v>50.232935599999998</v>
      </c>
      <c r="I934">
        <v>-87.757643400000006</v>
      </c>
      <c r="J934" s="1" t="str">
        <f t="shared" si="162"/>
        <v>NGR lake sediment grab sample</v>
      </c>
      <c r="K934" s="1" t="str">
        <f t="shared" si="163"/>
        <v>&lt;177 micron (NGR)</v>
      </c>
      <c r="L934">
        <v>45</v>
      </c>
      <c r="M934" t="s">
        <v>25</v>
      </c>
      <c r="N934">
        <v>162</v>
      </c>
      <c r="O934">
        <v>3</v>
      </c>
      <c r="P934">
        <v>19.739999999999998</v>
      </c>
    </row>
    <row r="935" spans="1:16" hidden="1" x14ac:dyDescent="0.3">
      <c r="A935" t="s">
        <v>3555</v>
      </c>
      <c r="B935" t="s">
        <v>3556</v>
      </c>
      <c r="C935" s="1" t="str">
        <f t="shared" si="154"/>
        <v>21:0777</v>
      </c>
      <c r="D935" s="1" t="str">
        <f t="shared" si="161"/>
        <v>21:0221</v>
      </c>
      <c r="E935" t="s">
        <v>3557</v>
      </c>
      <c r="F935" t="s">
        <v>3558</v>
      </c>
      <c r="H935">
        <v>50.3135464</v>
      </c>
      <c r="I935">
        <v>-87.775241699999995</v>
      </c>
      <c r="J935" s="1" t="str">
        <f t="shared" si="162"/>
        <v>NGR lake sediment grab sample</v>
      </c>
      <c r="K935" s="1" t="str">
        <f t="shared" si="163"/>
        <v>&lt;177 micron (NGR)</v>
      </c>
      <c r="L935">
        <v>46</v>
      </c>
      <c r="M935" t="s">
        <v>50</v>
      </c>
      <c r="N935">
        <v>163</v>
      </c>
      <c r="O935">
        <v>3</v>
      </c>
      <c r="P935">
        <v>14.44</v>
      </c>
    </row>
    <row r="936" spans="1:16" hidden="1" x14ac:dyDescent="0.3">
      <c r="A936" t="s">
        <v>3559</v>
      </c>
      <c r="B936" t="s">
        <v>3560</v>
      </c>
      <c r="C936" s="1" t="str">
        <f t="shared" si="154"/>
        <v>21:0777</v>
      </c>
      <c r="D936" s="1" t="str">
        <f>HYPERLINK("http://geochem.nrcan.gc.ca/cdogs/content/svy/svy_e.htm", "")</f>
        <v/>
      </c>
      <c r="G936" s="1" t="str">
        <f>HYPERLINK("http://geochem.nrcan.gc.ca/cdogs/content/cr_/cr_00055_e.htm", "55")</f>
        <v>55</v>
      </c>
      <c r="J936" t="s">
        <v>779</v>
      </c>
      <c r="K936" t="s">
        <v>780</v>
      </c>
      <c r="L936">
        <v>46</v>
      </c>
      <c r="M936" t="s">
        <v>781</v>
      </c>
      <c r="N936">
        <v>164</v>
      </c>
      <c r="O936">
        <v>1</v>
      </c>
      <c r="P936">
        <v>6.9</v>
      </c>
    </row>
    <row r="937" spans="1:16" hidden="1" x14ac:dyDescent="0.3">
      <c r="A937" t="s">
        <v>3561</v>
      </c>
      <c r="B937" t="s">
        <v>3562</v>
      </c>
      <c r="C937" s="1" t="str">
        <f t="shared" si="154"/>
        <v>21:0777</v>
      </c>
      <c r="D937" s="1" t="str">
        <f>HYPERLINK("http://geochem.nrcan.gc.ca/cdogs/content/svy/svy210221_e.htm", "21:0221")</f>
        <v>21:0221</v>
      </c>
      <c r="E937" t="s">
        <v>3557</v>
      </c>
      <c r="F937" t="s">
        <v>3563</v>
      </c>
      <c r="H937">
        <v>50.3135464</v>
      </c>
      <c r="I937">
        <v>-87.775241699999995</v>
      </c>
      <c r="J937" s="1" t="str">
        <f>HYPERLINK("http://geochem.nrcan.gc.ca/cdogs/content/kwd/kwd020027_e.htm", "NGR lake sediment grab sample")</f>
        <v>NGR lake sediment grab sample</v>
      </c>
      <c r="K937" s="1" t="str">
        <f>HYPERLINK("http://geochem.nrcan.gc.ca/cdogs/content/kwd/kwd080006_e.htm", "&lt;177 micron (NGR)")</f>
        <v>&lt;177 micron (NGR)</v>
      </c>
      <c r="L937">
        <v>46</v>
      </c>
      <c r="M937" t="s">
        <v>54</v>
      </c>
      <c r="N937">
        <v>165</v>
      </c>
      <c r="O937">
        <v>4</v>
      </c>
      <c r="P937">
        <v>9.64</v>
      </c>
    </row>
    <row r="938" spans="1:16" hidden="1" x14ac:dyDescent="0.3">
      <c r="A938" t="s">
        <v>3564</v>
      </c>
      <c r="B938" t="s">
        <v>3565</v>
      </c>
      <c r="C938" s="1" t="str">
        <f t="shared" si="154"/>
        <v>21:0777</v>
      </c>
      <c r="D938" s="1" t="str">
        <f>HYPERLINK("http://geochem.nrcan.gc.ca/cdogs/content/svy/svy210221_e.htm", "21:0221")</f>
        <v>21:0221</v>
      </c>
      <c r="E938" t="s">
        <v>3566</v>
      </c>
      <c r="F938" t="s">
        <v>3567</v>
      </c>
      <c r="H938">
        <v>50.323820099999999</v>
      </c>
      <c r="I938">
        <v>-87.718908299999995</v>
      </c>
      <c r="J938" s="1" t="str">
        <f>HYPERLINK("http://geochem.nrcan.gc.ca/cdogs/content/kwd/kwd020027_e.htm", "NGR lake sediment grab sample")</f>
        <v>NGR lake sediment grab sample</v>
      </c>
      <c r="K938" s="1" t="str">
        <f>HYPERLINK("http://geochem.nrcan.gc.ca/cdogs/content/kwd/kwd080006_e.htm", "&lt;177 micron (NGR)")</f>
        <v>&lt;177 micron (NGR)</v>
      </c>
      <c r="L938">
        <v>47</v>
      </c>
      <c r="M938" t="s">
        <v>857</v>
      </c>
      <c r="N938">
        <v>166</v>
      </c>
      <c r="O938">
        <v>1</v>
      </c>
      <c r="P938">
        <v>8.06</v>
      </c>
    </row>
    <row r="939" spans="1:16" hidden="1" x14ac:dyDescent="0.3">
      <c r="A939" t="s">
        <v>3568</v>
      </c>
      <c r="B939" t="s">
        <v>3569</v>
      </c>
      <c r="C939" s="1" t="str">
        <f t="shared" si="154"/>
        <v>21:0777</v>
      </c>
      <c r="D939" s="1" t="str">
        <f>HYPERLINK("http://geochem.nrcan.gc.ca/cdogs/content/svy/svy210221_e.htm", "21:0221")</f>
        <v>21:0221</v>
      </c>
      <c r="E939" t="s">
        <v>3570</v>
      </c>
      <c r="F939" t="s">
        <v>3571</v>
      </c>
      <c r="H939">
        <v>50.339844599999999</v>
      </c>
      <c r="I939">
        <v>-87.750486899999999</v>
      </c>
      <c r="J939" s="1" t="str">
        <f>HYPERLINK("http://geochem.nrcan.gc.ca/cdogs/content/kwd/kwd020027_e.htm", "NGR lake sediment grab sample")</f>
        <v>NGR lake sediment grab sample</v>
      </c>
      <c r="K939" s="1" t="str">
        <f>HYPERLINK("http://geochem.nrcan.gc.ca/cdogs/content/kwd/kwd080006_e.htm", "&lt;177 micron (NGR)")</f>
        <v>&lt;177 micron (NGR)</v>
      </c>
      <c r="L939">
        <v>47</v>
      </c>
      <c r="M939" t="s">
        <v>20</v>
      </c>
      <c r="N939">
        <v>167</v>
      </c>
      <c r="O939">
        <v>1</v>
      </c>
      <c r="P939">
        <v>18.14</v>
      </c>
    </row>
    <row r="940" spans="1:16" hidden="1" x14ac:dyDescent="0.3">
      <c r="A940" t="s">
        <v>3572</v>
      </c>
      <c r="B940" t="s">
        <v>3573</v>
      </c>
      <c r="C940" s="1" t="str">
        <f t="shared" si="154"/>
        <v>21:0777</v>
      </c>
      <c r="D940" s="1" t="str">
        <f>HYPERLINK("http://geochem.nrcan.gc.ca/cdogs/content/svy/svy210221_e.htm", "21:0221")</f>
        <v>21:0221</v>
      </c>
      <c r="E940" t="s">
        <v>3566</v>
      </c>
      <c r="F940" t="s">
        <v>3574</v>
      </c>
      <c r="H940">
        <v>50.323820099999999</v>
      </c>
      <c r="I940">
        <v>-87.718908299999995</v>
      </c>
      <c r="J940" s="1" t="str">
        <f>HYPERLINK("http://geochem.nrcan.gc.ca/cdogs/content/kwd/kwd020027_e.htm", "NGR lake sediment grab sample")</f>
        <v>NGR lake sediment grab sample</v>
      </c>
      <c r="K940" s="1" t="str">
        <f>HYPERLINK("http://geochem.nrcan.gc.ca/cdogs/content/kwd/kwd080006_e.htm", "&lt;177 micron (NGR)")</f>
        <v>&lt;177 micron (NGR)</v>
      </c>
      <c r="L940">
        <v>47</v>
      </c>
      <c r="M940" t="s">
        <v>865</v>
      </c>
      <c r="N940">
        <v>168</v>
      </c>
      <c r="O940">
        <v>1</v>
      </c>
      <c r="P940">
        <v>10.02</v>
      </c>
    </row>
    <row r="941" spans="1:16" hidden="1" x14ac:dyDescent="0.3">
      <c r="A941" t="s">
        <v>3575</v>
      </c>
      <c r="B941" t="s">
        <v>3576</v>
      </c>
      <c r="C941" s="1" t="str">
        <f t="shared" si="154"/>
        <v>21:0777</v>
      </c>
      <c r="D941" s="1" t="str">
        <f>HYPERLINK("http://geochem.nrcan.gc.ca/cdogs/content/svy/svy210221_e.htm", "21:0221")</f>
        <v>21:0221</v>
      </c>
      <c r="E941" t="s">
        <v>3566</v>
      </c>
      <c r="F941" t="s">
        <v>3577</v>
      </c>
      <c r="H941">
        <v>50.323820099999999</v>
      </c>
      <c r="I941">
        <v>-87.718908299999995</v>
      </c>
      <c r="J941" s="1" t="str">
        <f>HYPERLINK("http://geochem.nrcan.gc.ca/cdogs/content/kwd/kwd020027_e.htm", "NGR lake sediment grab sample")</f>
        <v>NGR lake sediment grab sample</v>
      </c>
      <c r="K941" s="1" t="str">
        <f>HYPERLINK("http://geochem.nrcan.gc.ca/cdogs/content/kwd/kwd080006_e.htm", "&lt;177 micron (NGR)")</f>
        <v>&lt;177 micron (NGR)</v>
      </c>
      <c r="L941">
        <v>47</v>
      </c>
      <c r="M941" t="s">
        <v>861</v>
      </c>
      <c r="N941">
        <v>169</v>
      </c>
      <c r="O941">
        <v>1</v>
      </c>
      <c r="P941">
        <v>19.78</v>
      </c>
    </row>
    <row r="942" spans="1:16" hidden="1" x14ac:dyDescent="0.3">
      <c r="A942" t="s">
        <v>3578</v>
      </c>
      <c r="B942" t="s">
        <v>3579</v>
      </c>
      <c r="C942" s="1" t="str">
        <f t="shared" si="154"/>
        <v>21:0777</v>
      </c>
      <c r="D942" s="1" t="str">
        <f>HYPERLINK("http://geochem.nrcan.gc.ca/cdogs/content/svy/svy_e.htm", "")</f>
        <v/>
      </c>
      <c r="G942" s="1" t="str">
        <f>HYPERLINK("http://geochem.nrcan.gc.ca/cdogs/content/cr_/cr_00056_e.htm", "56")</f>
        <v>56</v>
      </c>
      <c r="J942" t="s">
        <v>779</v>
      </c>
      <c r="K942" t="s">
        <v>780</v>
      </c>
      <c r="L942">
        <v>47</v>
      </c>
      <c r="M942" t="s">
        <v>781</v>
      </c>
      <c r="N942">
        <v>170</v>
      </c>
      <c r="O942">
        <v>1</v>
      </c>
      <c r="P942">
        <v>4.5199999999999996</v>
      </c>
    </row>
    <row r="943" spans="1:16" hidden="1" x14ac:dyDescent="0.3">
      <c r="A943" t="s">
        <v>3580</v>
      </c>
      <c r="B943" t="s">
        <v>3581</v>
      </c>
      <c r="C943" s="1" t="str">
        <f t="shared" si="154"/>
        <v>21:0777</v>
      </c>
      <c r="D943" s="1" t="str">
        <f>HYPERLINK("http://geochem.nrcan.gc.ca/cdogs/content/svy/svy210221_e.htm", "21:0221")</f>
        <v>21:0221</v>
      </c>
      <c r="E943" t="s">
        <v>3582</v>
      </c>
      <c r="F943" t="s">
        <v>3583</v>
      </c>
      <c r="H943">
        <v>50.212991899999999</v>
      </c>
      <c r="I943">
        <v>-87.687714900000003</v>
      </c>
      <c r="J943" s="1" t="str">
        <f>HYPERLINK("http://geochem.nrcan.gc.ca/cdogs/content/kwd/kwd020027_e.htm", "NGR lake sediment grab sample")</f>
        <v>NGR lake sediment grab sample</v>
      </c>
      <c r="K943" s="1" t="str">
        <f>HYPERLINK("http://geochem.nrcan.gc.ca/cdogs/content/kwd/kwd080006_e.htm", "&lt;177 micron (NGR)")</f>
        <v>&lt;177 micron (NGR)</v>
      </c>
      <c r="L943">
        <v>47</v>
      </c>
      <c r="M943" t="s">
        <v>25</v>
      </c>
      <c r="N943">
        <v>171</v>
      </c>
      <c r="O943">
        <v>1</v>
      </c>
      <c r="P943">
        <v>13.12</v>
      </c>
    </row>
    <row r="944" spans="1:16" hidden="1" x14ac:dyDescent="0.3">
      <c r="A944" t="s">
        <v>3584</v>
      </c>
      <c r="B944" t="s">
        <v>3585</v>
      </c>
      <c r="C944" s="1" t="str">
        <f t="shared" si="154"/>
        <v>21:0777</v>
      </c>
      <c r="D944" s="1" t="str">
        <f>HYPERLINK("http://geochem.nrcan.gc.ca/cdogs/content/svy/svy210221_e.htm", "21:0221")</f>
        <v>21:0221</v>
      </c>
      <c r="E944" t="s">
        <v>3586</v>
      </c>
      <c r="F944" t="s">
        <v>3587</v>
      </c>
      <c r="H944">
        <v>50.118356900000002</v>
      </c>
      <c r="I944">
        <v>-87.536454199999994</v>
      </c>
      <c r="J944" s="1" t="str">
        <f>HYPERLINK("http://geochem.nrcan.gc.ca/cdogs/content/kwd/kwd020027_e.htm", "NGR lake sediment grab sample")</f>
        <v>NGR lake sediment grab sample</v>
      </c>
      <c r="K944" s="1" t="str">
        <f>HYPERLINK("http://geochem.nrcan.gc.ca/cdogs/content/kwd/kwd080006_e.htm", "&lt;177 micron (NGR)")</f>
        <v>&lt;177 micron (NGR)</v>
      </c>
      <c r="L944">
        <v>49</v>
      </c>
      <c r="M944" t="s">
        <v>20</v>
      </c>
      <c r="N944">
        <v>172</v>
      </c>
      <c r="O944">
        <v>2</v>
      </c>
      <c r="P944">
        <v>9.7899999999999991</v>
      </c>
    </row>
    <row r="945" spans="1:16" hidden="1" x14ac:dyDescent="0.3">
      <c r="A945" t="s">
        <v>3588</v>
      </c>
      <c r="B945" t="s">
        <v>3589</v>
      </c>
      <c r="C945" s="1" t="str">
        <f t="shared" si="154"/>
        <v>21:0777</v>
      </c>
      <c r="D945" s="1" t="str">
        <f>HYPERLINK("http://geochem.nrcan.gc.ca/cdogs/content/svy/svy210221_e.htm", "21:0221")</f>
        <v>21:0221</v>
      </c>
      <c r="E945" t="s">
        <v>3590</v>
      </c>
      <c r="F945" t="s">
        <v>3591</v>
      </c>
      <c r="H945">
        <v>50.153362199999997</v>
      </c>
      <c r="I945">
        <v>-87.520425900000006</v>
      </c>
      <c r="J945" s="1" t="str">
        <f>HYPERLINK("http://geochem.nrcan.gc.ca/cdogs/content/kwd/kwd020027_e.htm", "NGR lake sediment grab sample")</f>
        <v>NGR lake sediment grab sample</v>
      </c>
      <c r="K945" s="1" t="str">
        <f>HYPERLINK("http://geochem.nrcan.gc.ca/cdogs/content/kwd/kwd080006_e.htm", "&lt;177 micron (NGR)")</f>
        <v>&lt;177 micron (NGR)</v>
      </c>
      <c r="L945">
        <v>50</v>
      </c>
      <c r="M945" t="s">
        <v>2143</v>
      </c>
      <c r="N945">
        <v>173</v>
      </c>
      <c r="O945">
        <v>1</v>
      </c>
      <c r="P945">
        <v>3.05</v>
      </c>
    </row>
    <row r="946" spans="1:16" hidden="1" x14ac:dyDescent="0.3">
      <c r="A946" t="s">
        <v>3592</v>
      </c>
      <c r="B946" t="s">
        <v>3593</v>
      </c>
      <c r="C946" s="1" t="str">
        <f t="shared" si="154"/>
        <v>21:0777</v>
      </c>
      <c r="D946" s="1" t="str">
        <f>HYPERLINK("http://geochem.nrcan.gc.ca/cdogs/content/svy/svy210221_e.htm", "21:0221")</f>
        <v>21:0221</v>
      </c>
      <c r="E946" t="s">
        <v>3590</v>
      </c>
      <c r="F946" t="s">
        <v>3594</v>
      </c>
      <c r="H946">
        <v>50.153362199999997</v>
      </c>
      <c r="I946">
        <v>-87.520425900000006</v>
      </c>
      <c r="J946" s="1" t="str">
        <f>HYPERLINK("http://geochem.nrcan.gc.ca/cdogs/content/kwd/kwd020027_e.htm", "NGR lake sediment grab sample")</f>
        <v>NGR lake sediment grab sample</v>
      </c>
      <c r="K946" s="1" t="str">
        <f>HYPERLINK("http://geochem.nrcan.gc.ca/cdogs/content/kwd/kwd080006_e.htm", "&lt;177 micron (NGR)")</f>
        <v>&lt;177 micron (NGR)</v>
      </c>
      <c r="L946">
        <v>50</v>
      </c>
      <c r="M946" t="s">
        <v>2151</v>
      </c>
      <c r="N946">
        <v>174</v>
      </c>
      <c r="O946">
        <v>1</v>
      </c>
      <c r="P946">
        <v>7.57</v>
      </c>
    </row>
    <row r="947" spans="1:16" hidden="1" x14ac:dyDescent="0.3">
      <c r="A947" t="s">
        <v>3595</v>
      </c>
      <c r="B947" t="s">
        <v>3596</v>
      </c>
      <c r="C947" s="1" t="str">
        <f t="shared" si="154"/>
        <v>21:0777</v>
      </c>
      <c r="D947" s="1" t="str">
        <f>HYPERLINK("http://geochem.nrcan.gc.ca/cdogs/content/svy/svy_e.htm", "")</f>
        <v/>
      </c>
      <c r="G947" s="1" t="str">
        <f>HYPERLINK("http://geochem.nrcan.gc.ca/cdogs/content/cr_/cr_00055_e.htm", "55")</f>
        <v>55</v>
      </c>
      <c r="J947" t="s">
        <v>779</v>
      </c>
      <c r="K947" t="s">
        <v>780</v>
      </c>
      <c r="L947">
        <v>50</v>
      </c>
      <c r="M947" t="s">
        <v>781</v>
      </c>
      <c r="N947">
        <v>175</v>
      </c>
      <c r="O947">
        <v>1</v>
      </c>
      <c r="P947">
        <v>5.43</v>
      </c>
    </row>
    <row r="948" spans="1:16" hidden="1" x14ac:dyDescent="0.3">
      <c r="A948" t="s">
        <v>3597</v>
      </c>
      <c r="B948" t="s">
        <v>3598</v>
      </c>
      <c r="C948" s="1" t="str">
        <f t="shared" si="154"/>
        <v>21:0777</v>
      </c>
      <c r="D948" s="1" t="str">
        <f t="shared" ref="D948:D955" si="164">HYPERLINK("http://geochem.nrcan.gc.ca/cdogs/content/svy/svy210221_e.htm", "21:0221")</f>
        <v>21:0221</v>
      </c>
      <c r="E948" t="s">
        <v>3599</v>
      </c>
      <c r="F948" t="s">
        <v>3600</v>
      </c>
      <c r="H948">
        <v>50.4914445</v>
      </c>
      <c r="I948">
        <v>-87.006984599999996</v>
      </c>
      <c r="J948" s="1" t="str">
        <f t="shared" ref="J948:J955" si="165">HYPERLINK("http://geochem.nrcan.gc.ca/cdogs/content/kwd/kwd020027_e.htm", "NGR lake sediment grab sample")</f>
        <v>NGR lake sediment grab sample</v>
      </c>
      <c r="K948" s="1" t="str">
        <f t="shared" ref="K948:K955" si="166">HYPERLINK("http://geochem.nrcan.gc.ca/cdogs/content/kwd/kwd080006_e.htm", "&lt;177 micron (NGR)")</f>
        <v>&lt;177 micron (NGR)</v>
      </c>
      <c r="L948">
        <v>51</v>
      </c>
      <c r="M948" t="s">
        <v>2143</v>
      </c>
      <c r="N948">
        <v>176</v>
      </c>
      <c r="O948">
        <v>1</v>
      </c>
      <c r="P948">
        <v>14.3</v>
      </c>
    </row>
    <row r="949" spans="1:16" hidden="1" x14ac:dyDescent="0.3">
      <c r="A949" t="s">
        <v>3601</v>
      </c>
      <c r="B949" t="s">
        <v>3602</v>
      </c>
      <c r="C949" s="1" t="str">
        <f t="shared" si="154"/>
        <v>21:0777</v>
      </c>
      <c r="D949" s="1" t="str">
        <f t="shared" si="164"/>
        <v>21:0221</v>
      </c>
      <c r="E949" t="s">
        <v>3603</v>
      </c>
      <c r="F949" t="s">
        <v>3604</v>
      </c>
      <c r="H949">
        <v>50.437717900000003</v>
      </c>
      <c r="I949">
        <v>-87.219482299999996</v>
      </c>
      <c r="J949" s="1" t="str">
        <f t="shared" si="165"/>
        <v>NGR lake sediment grab sample</v>
      </c>
      <c r="K949" s="1" t="str">
        <f t="shared" si="166"/>
        <v>&lt;177 micron (NGR)</v>
      </c>
      <c r="L949">
        <v>51</v>
      </c>
      <c r="M949" t="s">
        <v>20</v>
      </c>
      <c r="N949">
        <v>177</v>
      </c>
      <c r="O949">
        <v>1</v>
      </c>
      <c r="P949">
        <v>14.58</v>
      </c>
    </row>
    <row r="950" spans="1:16" hidden="1" x14ac:dyDescent="0.3">
      <c r="A950" t="s">
        <v>3605</v>
      </c>
      <c r="B950" t="s">
        <v>3606</v>
      </c>
      <c r="C950" s="1" t="str">
        <f t="shared" si="154"/>
        <v>21:0777</v>
      </c>
      <c r="D950" s="1" t="str">
        <f t="shared" si="164"/>
        <v>21:0221</v>
      </c>
      <c r="E950" t="s">
        <v>3599</v>
      </c>
      <c r="F950" t="s">
        <v>3607</v>
      </c>
      <c r="H950">
        <v>50.4914445</v>
      </c>
      <c r="I950">
        <v>-87.006984599999996</v>
      </c>
      <c r="J950" s="1" t="str">
        <f t="shared" si="165"/>
        <v>NGR lake sediment grab sample</v>
      </c>
      <c r="K950" s="1" t="str">
        <f t="shared" si="166"/>
        <v>&lt;177 micron (NGR)</v>
      </c>
      <c r="L950">
        <v>51</v>
      </c>
      <c r="M950" t="s">
        <v>2151</v>
      </c>
      <c r="N950">
        <v>178</v>
      </c>
      <c r="O950">
        <v>1</v>
      </c>
      <c r="P950">
        <v>13.83</v>
      </c>
    </row>
    <row r="951" spans="1:16" hidden="1" x14ac:dyDescent="0.3">
      <c r="A951" t="s">
        <v>3608</v>
      </c>
      <c r="B951" t="s">
        <v>3609</v>
      </c>
      <c r="C951" s="1" t="str">
        <f t="shared" si="154"/>
        <v>21:0777</v>
      </c>
      <c r="D951" s="1" t="str">
        <f t="shared" si="164"/>
        <v>21:0221</v>
      </c>
      <c r="E951" t="s">
        <v>3610</v>
      </c>
      <c r="F951" t="s">
        <v>3611</v>
      </c>
      <c r="H951">
        <v>50.456232399999998</v>
      </c>
      <c r="I951">
        <v>-87.053903599999998</v>
      </c>
      <c r="J951" s="1" t="str">
        <f t="shared" si="165"/>
        <v>NGR lake sediment grab sample</v>
      </c>
      <c r="K951" s="1" t="str">
        <f t="shared" si="166"/>
        <v>&lt;177 micron (NGR)</v>
      </c>
      <c r="L951">
        <v>52</v>
      </c>
      <c r="M951" t="s">
        <v>2143</v>
      </c>
      <c r="N951">
        <v>179</v>
      </c>
      <c r="O951">
        <v>1</v>
      </c>
      <c r="P951">
        <v>11.7</v>
      </c>
    </row>
    <row r="952" spans="1:16" hidden="1" x14ac:dyDescent="0.3">
      <c r="A952" t="s">
        <v>3612</v>
      </c>
      <c r="B952" t="s">
        <v>3613</v>
      </c>
      <c r="C952" s="1" t="str">
        <f t="shared" si="154"/>
        <v>21:0777</v>
      </c>
      <c r="D952" s="1" t="str">
        <f t="shared" si="164"/>
        <v>21:0221</v>
      </c>
      <c r="E952" t="s">
        <v>3610</v>
      </c>
      <c r="F952" t="s">
        <v>3614</v>
      </c>
      <c r="H952">
        <v>50.456232399999998</v>
      </c>
      <c r="I952">
        <v>-87.053903599999998</v>
      </c>
      <c r="J952" s="1" t="str">
        <f t="shared" si="165"/>
        <v>NGR lake sediment grab sample</v>
      </c>
      <c r="K952" s="1" t="str">
        <f t="shared" si="166"/>
        <v>&lt;177 micron (NGR)</v>
      </c>
      <c r="L952">
        <v>52</v>
      </c>
      <c r="M952" t="s">
        <v>2151</v>
      </c>
      <c r="N952">
        <v>180</v>
      </c>
      <c r="O952">
        <v>1</v>
      </c>
      <c r="P952">
        <v>11.25</v>
      </c>
    </row>
    <row r="953" spans="1:16" hidden="1" x14ac:dyDescent="0.3">
      <c r="A953" t="s">
        <v>3615</v>
      </c>
      <c r="B953" t="s">
        <v>3616</v>
      </c>
      <c r="C953" s="1" t="str">
        <f t="shared" si="154"/>
        <v>21:0777</v>
      </c>
      <c r="D953" s="1" t="str">
        <f t="shared" si="164"/>
        <v>21:0221</v>
      </c>
      <c r="E953" t="s">
        <v>3617</v>
      </c>
      <c r="F953" t="s">
        <v>3618</v>
      </c>
      <c r="H953">
        <v>50.429300699999999</v>
      </c>
      <c r="I953">
        <v>-87.292555800000002</v>
      </c>
      <c r="J953" s="1" t="str">
        <f t="shared" si="165"/>
        <v>NGR lake sediment grab sample</v>
      </c>
      <c r="K953" s="1" t="str">
        <f t="shared" si="166"/>
        <v>&lt;177 micron (NGR)</v>
      </c>
      <c r="L953">
        <v>52</v>
      </c>
      <c r="M953" t="s">
        <v>20</v>
      </c>
      <c r="N953">
        <v>181</v>
      </c>
      <c r="O953">
        <v>1</v>
      </c>
      <c r="P953">
        <v>3.55</v>
      </c>
    </row>
    <row r="954" spans="1:16" hidden="1" x14ac:dyDescent="0.3">
      <c r="A954" t="s">
        <v>3619</v>
      </c>
      <c r="B954" t="s">
        <v>3620</v>
      </c>
      <c r="C954" s="1" t="str">
        <f t="shared" si="154"/>
        <v>21:0777</v>
      </c>
      <c r="D954" s="1" t="str">
        <f t="shared" si="164"/>
        <v>21:0221</v>
      </c>
      <c r="E954" t="s">
        <v>3621</v>
      </c>
      <c r="F954" t="s">
        <v>3622</v>
      </c>
      <c r="H954">
        <v>50.269465599999997</v>
      </c>
      <c r="I954">
        <v>-87.507586500000002</v>
      </c>
      <c r="J954" s="1" t="str">
        <f t="shared" si="165"/>
        <v>NGR lake sediment grab sample</v>
      </c>
      <c r="K954" s="1" t="str">
        <f t="shared" si="166"/>
        <v>&lt;177 micron (NGR)</v>
      </c>
      <c r="L954">
        <v>53</v>
      </c>
      <c r="M954" t="s">
        <v>2143</v>
      </c>
      <c r="N954">
        <v>182</v>
      </c>
      <c r="O954">
        <v>1</v>
      </c>
      <c r="P954">
        <v>11.31</v>
      </c>
    </row>
    <row r="955" spans="1:16" hidden="1" x14ac:dyDescent="0.3">
      <c r="A955" t="s">
        <v>3623</v>
      </c>
      <c r="B955" t="s">
        <v>3624</v>
      </c>
      <c r="C955" s="1" t="str">
        <f t="shared" si="154"/>
        <v>21:0777</v>
      </c>
      <c r="D955" s="1" t="str">
        <f t="shared" si="164"/>
        <v>21:0221</v>
      </c>
      <c r="E955" t="s">
        <v>3621</v>
      </c>
      <c r="F955" t="s">
        <v>3625</v>
      </c>
      <c r="H955">
        <v>50.269465599999997</v>
      </c>
      <c r="I955">
        <v>-87.507586500000002</v>
      </c>
      <c r="J955" s="1" t="str">
        <f t="shared" si="165"/>
        <v>NGR lake sediment grab sample</v>
      </c>
      <c r="K955" s="1" t="str">
        <f t="shared" si="166"/>
        <v>&lt;177 micron (NGR)</v>
      </c>
      <c r="L955">
        <v>53</v>
      </c>
      <c r="M955" t="s">
        <v>2151</v>
      </c>
      <c r="N955">
        <v>183</v>
      </c>
      <c r="O955">
        <v>1</v>
      </c>
      <c r="P955">
        <v>10.75</v>
      </c>
    </row>
    <row r="956" spans="1:16" hidden="1" x14ac:dyDescent="0.3">
      <c r="A956" t="s">
        <v>3626</v>
      </c>
      <c r="B956" t="s">
        <v>3627</v>
      </c>
      <c r="C956" s="1" t="str">
        <f t="shared" si="154"/>
        <v>21:0777</v>
      </c>
      <c r="D956" s="1" t="str">
        <f>HYPERLINK("http://geochem.nrcan.gc.ca/cdogs/content/svy/svy_e.htm", "")</f>
        <v/>
      </c>
      <c r="G956" s="1" t="str">
        <f>HYPERLINK("http://geochem.nrcan.gc.ca/cdogs/content/cr_/cr_00055_e.htm", "55")</f>
        <v>55</v>
      </c>
      <c r="J956" t="s">
        <v>779</v>
      </c>
      <c r="K956" t="s">
        <v>780</v>
      </c>
      <c r="L956">
        <v>54</v>
      </c>
      <c r="M956" t="s">
        <v>781</v>
      </c>
      <c r="N956">
        <v>184</v>
      </c>
      <c r="O956">
        <v>1</v>
      </c>
      <c r="P956">
        <v>5.82</v>
      </c>
    </row>
    <row r="957" spans="1:16" hidden="1" x14ac:dyDescent="0.3">
      <c r="A957" t="s">
        <v>3628</v>
      </c>
      <c r="B957" t="s">
        <v>3629</v>
      </c>
      <c r="C957" s="1" t="str">
        <f t="shared" si="154"/>
        <v>21:0777</v>
      </c>
      <c r="D957" s="1" t="str">
        <f>HYPERLINK("http://geochem.nrcan.gc.ca/cdogs/content/svy/svy210221_e.htm", "21:0221")</f>
        <v>21:0221</v>
      </c>
      <c r="E957" t="s">
        <v>3630</v>
      </c>
      <c r="F957" t="s">
        <v>3631</v>
      </c>
      <c r="H957">
        <v>50.329089500000002</v>
      </c>
      <c r="I957">
        <v>-87.208151299999997</v>
      </c>
      <c r="J957" s="1" t="str">
        <f>HYPERLINK("http://geochem.nrcan.gc.ca/cdogs/content/kwd/kwd020027_e.htm", "NGR lake sediment grab sample")</f>
        <v>NGR lake sediment grab sample</v>
      </c>
      <c r="K957" s="1" t="str">
        <f>HYPERLINK("http://geochem.nrcan.gc.ca/cdogs/content/kwd/kwd080006_e.htm", "&lt;177 micron (NGR)")</f>
        <v>&lt;177 micron (NGR)</v>
      </c>
      <c r="L957">
        <v>54</v>
      </c>
      <c r="M957" t="s">
        <v>20</v>
      </c>
      <c r="N957">
        <v>185</v>
      </c>
      <c r="O957">
        <v>1</v>
      </c>
      <c r="P957">
        <v>7.95</v>
      </c>
    </row>
    <row r="958" spans="1:16" hidden="1" x14ac:dyDescent="0.3">
      <c r="A958" t="s">
        <v>3632</v>
      </c>
      <c r="B958" t="s">
        <v>3633</v>
      </c>
      <c r="C958" s="1" t="str">
        <f t="shared" si="154"/>
        <v>21:0777</v>
      </c>
      <c r="D958" s="1" t="str">
        <f>HYPERLINK("http://geochem.nrcan.gc.ca/cdogs/content/svy/svy210221_e.htm", "21:0221")</f>
        <v>21:0221</v>
      </c>
      <c r="E958" t="s">
        <v>3634</v>
      </c>
      <c r="F958" t="s">
        <v>3635</v>
      </c>
      <c r="H958">
        <v>50.393205899999998</v>
      </c>
      <c r="I958">
        <v>-87.141085500000003</v>
      </c>
      <c r="J958" s="1" t="str">
        <f>HYPERLINK("http://geochem.nrcan.gc.ca/cdogs/content/kwd/kwd020027_e.htm", "NGR lake sediment grab sample")</f>
        <v>NGR lake sediment grab sample</v>
      </c>
      <c r="K958" s="1" t="str">
        <f>HYPERLINK("http://geochem.nrcan.gc.ca/cdogs/content/kwd/kwd080006_e.htm", "&lt;177 micron (NGR)")</f>
        <v>&lt;177 micron (NGR)</v>
      </c>
      <c r="L958">
        <v>55</v>
      </c>
      <c r="M958" t="s">
        <v>20</v>
      </c>
      <c r="N958">
        <v>186</v>
      </c>
      <c r="O958">
        <v>1</v>
      </c>
      <c r="P958">
        <v>31.78</v>
      </c>
    </row>
    <row r="959" spans="1:16" hidden="1" x14ac:dyDescent="0.3">
      <c r="A959" t="s">
        <v>3636</v>
      </c>
      <c r="B959" t="s">
        <v>3637</v>
      </c>
      <c r="C959" s="1" t="str">
        <f t="shared" si="154"/>
        <v>21:0777</v>
      </c>
      <c r="D959" s="1" t="str">
        <f>HYPERLINK("http://geochem.nrcan.gc.ca/cdogs/content/svy/svy210221_e.htm", "21:0221")</f>
        <v>21:0221</v>
      </c>
      <c r="E959" t="s">
        <v>3638</v>
      </c>
      <c r="F959" t="s">
        <v>3639</v>
      </c>
      <c r="H959">
        <v>50.343132699999998</v>
      </c>
      <c r="I959">
        <v>-87.095039299999996</v>
      </c>
      <c r="J959" s="1" t="str">
        <f>HYPERLINK("http://geochem.nrcan.gc.ca/cdogs/content/kwd/kwd020027_e.htm", "NGR lake sediment grab sample")</f>
        <v>NGR lake sediment grab sample</v>
      </c>
      <c r="K959" s="1" t="str">
        <f>HYPERLINK("http://geochem.nrcan.gc.ca/cdogs/content/kwd/kwd080006_e.htm", "&lt;177 micron (NGR)")</f>
        <v>&lt;177 micron (NGR)</v>
      </c>
      <c r="L959">
        <v>55</v>
      </c>
      <c r="M959" t="s">
        <v>25</v>
      </c>
      <c r="N959">
        <v>187</v>
      </c>
      <c r="O959">
        <v>1</v>
      </c>
      <c r="P959">
        <v>2.25</v>
      </c>
    </row>
    <row r="960" spans="1:16" hidden="1" x14ac:dyDescent="0.3">
      <c r="A960" t="s">
        <v>3640</v>
      </c>
      <c r="B960" t="s">
        <v>3641</v>
      </c>
      <c r="C960" s="1" t="str">
        <f t="shared" si="154"/>
        <v>21:0777</v>
      </c>
      <c r="D960" s="1" t="str">
        <f>HYPERLINK("http://geochem.nrcan.gc.ca/cdogs/content/svy/svy210221_e.htm", "21:0221")</f>
        <v>21:0221</v>
      </c>
      <c r="E960" t="s">
        <v>3642</v>
      </c>
      <c r="F960" t="s">
        <v>3643</v>
      </c>
      <c r="H960">
        <v>50.238733500000002</v>
      </c>
      <c r="I960">
        <v>-87.372556399999993</v>
      </c>
      <c r="J960" s="1" t="str">
        <f>HYPERLINK("http://geochem.nrcan.gc.ca/cdogs/content/kwd/kwd020027_e.htm", "NGR lake sediment grab sample")</f>
        <v>NGR lake sediment grab sample</v>
      </c>
      <c r="K960" s="1" t="str">
        <f>HYPERLINK("http://geochem.nrcan.gc.ca/cdogs/content/kwd/kwd080006_e.htm", "&lt;177 micron (NGR)")</f>
        <v>&lt;177 micron (NGR)</v>
      </c>
      <c r="L960">
        <v>55</v>
      </c>
      <c r="M960" t="s">
        <v>30</v>
      </c>
      <c r="N960">
        <v>188</v>
      </c>
      <c r="O960">
        <v>1</v>
      </c>
      <c r="P960">
        <v>5.66</v>
      </c>
    </row>
    <row r="961" spans="1:16" hidden="1" x14ac:dyDescent="0.3">
      <c r="A961" t="s">
        <v>3644</v>
      </c>
      <c r="B961" t="s">
        <v>3645</v>
      </c>
      <c r="C961" s="1" t="str">
        <f t="shared" si="154"/>
        <v>21:0777</v>
      </c>
      <c r="D961" s="1" t="str">
        <f>HYPERLINK("http://geochem.nrcan.gc.ca/cdogs/content/svy/svy_e.htm", "")</f>
        <v/>
      </c>
      <c r="G961" s="1" t="str">
        <f>HYPERLINK("http://geochem.nrcan.gc.ca/cdogs/content/cr_/cr_00055_e.htm", "55")</f>
        <v>55</v>
      </c>
      <c r="J961" t="s">
        <v>779</v>
      </c>
      <c r="K961" t="s">
        <v>780</v>
      </c>
      <c r="L961">
        <v>55</v>
      </c>
      <c r="M961" t="s">
        <v>781</v>
      </c>
      <c r="N961">
        <v>189</v>
      </c>
      <c r="O961">
        <v>1</v>
      </c>
      <c r="P961">
        <v>5.83</v>
      </c>
    </row>
    <row r="962" spans="1:16" hidden="1" x14ac:dyDescent="0.3">
      <c r="A962" t="s">
        <v>3646</v>
      </c>
      <c r="B962" t="s">
        <v>3647</v>
      </c>
      <c r="C962" s="1" t="str">
        <f t="shared" si="154"/>
        <v>21:0777</v>
      </c>
      <c r="D962" s="1" t="str">
        <f>HYPERLINK("http://geochem.nrcan.gc.ca/cdogs/content/svy/svy210221_e.htm", "21:0221")</f>
        <v>21:0221</v>
      </c>
      <c r="E962" t="s">
        <v>3648</v>
      </c>
      <c r="F962" t="s">
        <v>3649</v>
      </c>
      <c r="H962">
        <v>50.181863700000001</v>
      </c>
      <c r="I962">
        <v>-87.465354199999993</v>
      </c>
      <c r="J962" s="1" t="str">
        <f>HYPERLINK("http://geochem.nrcan.gc.ca/cdogs/content/kwd/kwd020027_e.htm", "NGR lake sediment grab sample")</f>
        <v>NGR lake sediment grab sample</v>
      </c>
      <c r="K962" s="1" t="str">
        <f>HYPERLINK("http://geochem.nrcan.gc.ca/cdogs/content/kwd/kwd080006_e.htm", "&lt;177 micron (NGR)")</f>
        <v>&lt;177 micron (NGR)</v>
      </c>
      <c r="L962">
        <v>56</v>
      </c>
      <c r="M962" t="s">
        <v>2143</v>
      </c>
      <c r="N962">
        <v>190</v>
      </c>
      <c r="O962">
        <v>1</v>
      </c>
      <c r="P962">
        <v>10.85</v>
      </c>
    </row>
    <row r="963" spans="1:16" hidden="1" x14ac:dyDescent="0.3">
      <c r="A963" t="s">
        <v>3650</v>
      </c>
      <c r="B963" t="s">
        <v>3651</v>
      </c>
      <c r="C963" s="1" t="str">
        <f t="shared" si="154"/>
        <v>21:0777</v>
      </c>
      <c r="D963" s="1" t="str">
        <f>HYPERLINK("http://geochem.nrcan.gc.ca/cdogs/content/svy/svy_e.htm", "")</f>
        <v/>
      </c>
      <c r="G963" s="1" t="str">
        <f>HYPERLINK("http://geochem.nrcan.gc.ca/cdogs/content/cr_/cr_00056_e.htm", "56")</f>
        <v>56</v>
      </c>
      <c r="J963" t="s">
        <v>779</v>
      </c>
      <c r="K963" t="s">
        <v>780</v>
      </c>
      <c r="L963">
        <v>56</v>
      </c>
      <c r="M963" t="s">
        <v>781</v>
      </c>
      <c r="N963">
        <v>191</v>
      </c>
      <c r="O963">
        <v>6</v>
      </c>
      <c r="P963">
        <v>3.23</v>
      </c>
    </row>
    <row r="964" spans="1:16" hidden="1" x14ac:dyDescent="0.3">
      <c r="A964" t="s">
        <v>3652</v>
      </c>
      <c r="B964" t="s">
        <v>3653</v>
      </c>
      <c r="C964" s="1" t="str">
        <f t="shared" si="154"/>
        <v>21:0777</v>
      </c>
      <c r="D964" s="1" t="str">
        <f>HYPERLINK("http://geochem.nrcan.gc.ca/cdogs/content/svy/svy210221_e.htm", "21:0221")</f>
        <v>21:0221</v>
      </c>
      <c r="E964" t="s">
        <v>3648</v>
      </c>
      <c r="F964" t="s">
        <v>3654</v>
      </c>
      <c r="H964">
        <v>50.181863700000001</v>
      </c>
      <c r="I964">
        <v>-87.465354199999993</v>
      </c>
      <c r="J964" s="1" t="str">
        <f>HYPERLINK("http://geochem.nrcan.gc.ca/cdogs/content/kwd/kwd020027_e.htm", "NGR lake sediment grab sample")</f>
        <v>NGR lake sediment grab sample</v>
      </c>
      <c r="K964" s="1" t="str">
        <f>HYPERLINK("http://geochem.nrcan.gc.ca/cdogs/content/kwd/kwd080006_e.htm", "&lt;177 micron (NGR)")</f>
        <v>&lt;177 micron (NGR)</v>
      </c>
      <c r="L964">
        <v>56</v>
      </c>
      <c r="M964" t="s">
        <v>2151</v>
      </c>
      <c r="N964">
        <v>192</v>
      </c>
      <c r="O964">
        <v>1</v>
      </c>
      <c r="P964">
        <v>13.41</v>
      </c>
    </row>
    <row r="965" spans="1:16" hidden="1" x14ac:dyDescent="0.3">
      <c r="A965" t="s">
        <v>3655</v>
      </c>
      <c r="B965" t="s">
        <v>3656</v>
      </c>
      <c r="C965" s="1" t="str">
        <f t="shared" ref="C965:C995" si="167">HYPERLINK("http://geochem.nrcan.gc.ca/cdogs/content/bdl/bdl210777_e.htm", "21:0777")</f>
        <v>21:0777</v>
      </c>
      <c r="D965" s="1" t="str">
        <f>HYPERLINK("http://geochem.nrcan.gc.ca/cdogs/content/svy/svy210221_e.htm", "21:0221")</f>
        <v>21:0221</v>
      </c>
      <c r="E965" t="s">
        <v>3657</v>
      </c>
      <c r="F965" t="s">
        <v>3658</v>
      </c>
      <c r="H965">
        <v>50.248510400000001</v>
      </c>
      <c r="I965">
        <v>-87.070937799999996</v>
      </c>
      <c r="J965" s="1" t="str">
        <f>HYPERLINK("http://geochem.nrcan.gc.ca/cdogs/content/kwd/kwd020027_e.htm", "NGR lake sediment grab sample")</f>
        <v>NGR lake sediment grab sample</v>
      </c>
      <c r="K965" s="1" t="str">
        <f>HYPERLINK("http://geochem.nrcan.gc.ca/cdogs/content/kwd/kwd080006_e.htm", "&lt;177 micron (NGR)")</f>
        <v>&lt;177 micron (NGR)</v>
      </c>
      <c r="L965">
        <v>57</v>
      </c>
      <c r="M965" t="s">
        <v>2143</v>
      </c>
      <c r="N965">
        <v>193</v>
      </c>
      <c r="O965">
        <v>1</v>
      </c>
      <c r="P965">
        <v>10.28</v>
      </c>
    </row>
    <row r="966" spans="1:16" hidden="1" x14ac:dyDescent="0.3">
      <c r="A966" t="s">
        <v>3659</v>
      </c>
      <c r="B966" t="s">
        <v>3660</v>
      </c>
      <c r="C966" s="1" t="str">
        <f t="shared" si="167"/>
        <v>21:0777</v>
      </c>
      <c r="D966" s="1" t="str">
        <f>HYPERLINK("http://geochem.nrcan.gc.ca/cdogs/content/svy/svy210221_e.htm", "21:0221")</f>
        <v>21:0221</v>
      </c>
      <c r="E966" t="s">
        <v>3661</v>
      </c>
      <c r="F966" t="s">
        <v>3662</v>
      </c>
      <c r="H966">
        <v>50.095280199999998</v>
      </c>
      <c r="I966">
        <v>-87.038681400000002</v>
      </c>
      <c r="J966" s="1" t="str">
        <f>HYPERLINK("http://geochem.nrcan.gc.ca/cdogs/content/kwd/kwd020027_e.htm", "NGR lake sediment grab sample")</f>
        <v>NGR lake sediment grab sample</v>
      </c>
      <c r="K966" s="1" t="str">
        <f>HYPERLINK("http://geochem.nrcan.gc.ca/cdogs/content/kwd/kwd080006_e.htm", "&lt;177 micron (NGR)")</f>
        <v>&lt;177 micron (NGR)</v>
      </c>
      <c r="L966">
        <v>57</v>
      </c>
      <c r="M966" t="s">
        <v>20</v>
      </c>
      <c r="N966">
        <v>194</v>
      </c>
      <c r="O966">
        <v>1</v>
      </c>
      <c r="P966">
        <v>15.57</v>
      </c>
    </row>
    <row r="967" spans="1:16" hidden="1" x14ac:dyDescent="0.3">
      <c r="A967" t="s">
        <v>3663</v>
      </c>
      <c r="B967" t="s">
        <v>3664</v>
      </c>
      <c r="C967" s="1" t="str">
        <f t="shared" si="167"/>
        <v>21:0777</v>
      </c>
      <c r="D967" s="1" t="str">
        <f>HYPERLINK("http://geochem.nrcan.gc.ca/cdogs/content/svy/svy_e.htm", "")</f>
        <v/>
      </c>
      <c r="G967" s="1" t="str">
        <f>HYPERLINK("http://geochem.nrcan.gc.ca/cdogs/content/cr_/cr_00056_e.htm", "56")</f>
        <v>56</v>
      </c>
      <c r="J967" t="s">
        <v>779</v>
      </c>
      <c r="K967" t="s">
        <v>780</v>
      </c>
      <c r="L967">
        <v>57</v>
      </c>
      <c r="M967" t="s">
        <v>781</v>
      </c>
      <c r="N967">
        <v>195</v>
      </c>
      <c r="O967">
        <v>4</v>
      </c>
      <c r="P967">
        <v>3.08</v>
      </c>
    </row>
    <row r="968" spans="1:16" hidden="1" x14ac:dyDescent="0.3">
      <c r="A968" t="s">
        <v>3665</v>
      </c>
      <c r="B968" t="s">
        <v>3666</v>
      </c>
      <c r="C968" s="1" t="str">
        <f t="shared" si="167"/>
        <v>21:0777</v>
      </c>
      <c r="D968" s="1" t="str">
        <f>HYPERLINK("http://geochem.nrcan.gc.ca/cdogs/content/svy/svy210221_e.htm", "21:0221")</f>
        <v>21:0221</v>
      </c>
      <c r="E968" t="s">
        <v>3657</v>
      </c>
      <c r="F968" t="s">
        <v>3667</v>
      </c>
      <c r="H968">
        <v>50.248510400000001</v>
      </c>
      <c r="I968">
        <v>-87.070937799999996</v>
      </c>
      <c r="J968" s="1" t="str">
        <f>HYPERLINK("http://geochem.nrcan.gc.ca/cdogs/content/kwd/kwd020027_e.htm", "NGR lake sediment grab sample")</f>
        <v>NGR lake sediment grab sample</v>
      </c>
      <c r="K968" s="1" t="str">
        <f>HYPERLINK("http://geochem.nrcan.gc.ca/cdogs/content/kwd/kwd080006_e.htm", "&lt;177 micron (NGR)")</f>
        <v>&lt;177 micron (NGR)</v>
      </c>
      <c r="L968">
        <v>57</v>
      </c>
      <c r="M968" t="s">
        <v>2151</v>
      </c>
      <c r="N968">
        <v>196</v>
      </c>
      <c r="O968">
        <v>1</v>
      </c>
      <c r="P968">
        <v>7.72</v>
      </c>
    </row>
    <row r="969" spans="1:16" hidden="1" x14ac:dyDescent="0.3">
      <c r="A969" t="s">
        <v>3668</v>
      </c>
      <c r="B969" t="s">
        <v>3669</v>
      </c>
      <c r="C969" s="1" t="str">
        <f t="shared" si="167"/>
        <v>21:0777</v>
      </c>
      <c r="D969" s="1" t="str">
        <f>HYPERLINK("http://geochem.nrcan.gc.ca/cdogs/content/svy/svy210221_e.htm", "21:0221")</f>
        <v>21:0221</v>
      </c>
      <c r="E969" t="s">
        <v>3670</v>
      </c>
      <c r="F969" t="s">
        <v>3671</v>
      </c>
      <c r="H969">
        <v>50.276232299999997</v>
      </c>
      <c r="I969">
        <v>-87.005692600000003</v>
      </c>
      <c r="J969" s="1" t="str">
        <f>HYPERLINK("http://geochem.nrcan.gc.ca/cdogs/content/kwd/kwd020027_e.htm", "NGR lake sediment grab sample")</f>
        <v>NGR lake sediment grab sample</v>
      </c>
      <c r="K969" s="1" t="str">
        <f>HYPERLINK("http://geochem.nrcan.gc.ca/cdogs/content/kwd/kwd080006_e.htm", "&lt;177 micron (NGR)")</f>
        <v>&lt;177 micron (NGR)</v>
      </c>
      <c r="L969">
        <v>57</v>
      </c>
      <c r="M969" t="s">
        <v>25</v>
      </c>
      <c r="N969">
        <v>197</v>
      </c>
      <c r="O969">
        <v>1</v>
      </c>
      <c r="P969">
        <v>16.37</v>
      </c>
    </row>
    <row r="970" spans="1:16" hidden="1" x14ac:dyDescent="0.3">
      <c r="A970" t="s">
        <v>3672</v>
      </c>
      <c r="B970" t="s">
        <v>3673</v>
      </c>
      <c r="C970" s="1" t="str">
        <f t="shared" si="167"/>
        <v>21:0777</v>
      </c>
      <c r="D970" s="1" t="str">
        <f>HYPERLINK("http://geochem.nrcan.gc.ca/cdogs/content/svy/svy210221_e.htm", "21:0221")</f>
        <v>21:0221</v>
      </c>
      <c r="E970" t="s">
        <v>3674</v>
      </c>
      <c r="F970" t="s">
        <v>3675</v>
      </c>
      <c r="H970">
        <v>50.279673500000001</v>
      </c>
      <c r="I970">
        <v>-87.154112600000005</v>
      </c>
      <c r="J970" s="1" t="str">
        <f>HYPERLINK("http://geochem.nrcan.gc.ca/cdogs/content/kwd/kwd020027_e.htm", "NGR lake sediment grab sample")</f>
        <v>NGR lake sediment grab sample</v>
      </c>
      <c r="K970" s="1" t="str">
        <f>HYPERLINK("http://geochem.nrcan.gc.ca/cdogs/content/kwd/kwd080006_e.htm", "&lt;177 micron (NGR)")</f>
        <v>&lt;177 micron (NGR)</v>
      </c>
      <c r="L970">
        <v>58</v>
      </c>
      <c r="M970" t="s">
        <v>2143</v>
      </c>
      <c r="N970">
        <v>198</v>
      </c>
      <c r="O970">
        <v>1</v>
      </c>
      <c r="P970">
        <v>11.84</v>
      </c>
    </row>
    <row r="971" spans="1:16" hidden="1" x14ac:dyDescent="0.3">
      <c r="A971" t="s">
        <v>3676</v>
      </c>
      <c r="B971" t="s">
        <v>3677</v>
      </c>
      <c r="C971" s="1" t="str">
        <f t="shared" si="167"/>
        <v>21:0777</v>
      </c>
      <c r="D971" s="1" t="str">
        <f>HYPERLINK("http://geochem.nrcan.gc.ca/cdogs/content/svy/svy_e.htm", "")</f>
        <v/>
      </c>
      <c r="G971" s="1" t="str">
        <f>HYPERLINK("http://geochem.nrcan.gc.ca/cdogs/content/cr_/cr_00056_e.htm", "56")</f>
        <v>56</v>
      </c>
      <c r="J971" t="s">
        <v>779</v>
      </c>
      <c r="K971" t="s">
        <v>780</v>
      </c>
      <c r="L971">
        <v>58</v>
      </c>
      <c r="M971" t="s">
        <v>781</v>
      </c>
      <c r="N971">
        <v>199</v>
      </c>
      <c r="O971">
        <v>3</v>
      </c>
      <c r="P971">
        <v>6.93</v>
      </c>
    </row>
    <row r="972" spans="1:16" hidden="1" x14ac:dyDescent="0.3">
      <c r="A972" t="s">
        <v>3678</v>
      </c>
      <c r="B972" t="s">
        <v>3679</v>
      </c>
      <c r="C972" s="1" t="str">
        <f t="shared" si="167"/>
        <v>21:0777</v>
      </c>
      <c r="D972" s="1" t="str">
        <f>HYPERLINK("http://geochem.nrcan.gc.ca/cdogs/content/svy/svy210221_e.htm", "21:0221")</f>
        <v>21:0221</v>
      </c>
      <c r="E972" t="s">
        <v>3674</v>
      </c>
      <c r="F972" t="s">
        <v>3680</v>
      </c>
      <c r="H972">
        <v>50.279673500000001</v>
      </c>
      <c r="I972">
        <v>-87.154112600000005</v>
      </c>
      <c r="J972" s="1" t="str">
        <f>HYPERLINK("http://geochem.nrcan.gc.ca/cdogs/content/kwd/kwd020027_e.htm", "NGR lake sediment grab sample")</f>
        <v>NGR lake sediment grab sample</v>
      </c>
      <c r="K972" s="1" t="str">
        <f>HYPERLINK("http://geochem.nrcan.gc.ca/cdogs/content/kwd/kwd080006_e.htm", "&lt;177 micron (NGR)")</f>
        <v>&lt;177 micron (NGR)</v>
      </c>
      <c r="L972">
        <v>58</v>
      </c>
      <c r="M972" t="s">
        <v>2151</v>
      </c>
      <c r="N972">
        <v>200</v>
      </c>
      <c r="O972">
        <v>1</v>
      </c>
      <c r="P972">
        <v>12.99</v>
      </c>
    </row>
    <row r="973" spans="1:16" hidden="1" x14ac:dyDescent="0.3">
      <c r="A973" t="s">
        <v>3681</v>
      </c>
      <c r="B973" t="s">
        <v>3682</v>
      </c>
      <c r="C973" s="1" t="str">
        <f t="shared" si="167"/>
        <v>21:0777</v>
      </c>
      <c r="D973" s="1" t="str">
        <f>HYPERLINK("http://geochem.nrcan.gc.ca/cdogs/content/svy/svy210221_e.htm", "21:0221")</f>
        <v>21:0221</v>
      </c>
      <c r="E973" t="s">
        <v>3683</v>
      </c>
      <c r="F973" t="s">
        <v>3684</v>
      </c>
      <c r="H973">
        <v>50.070758599999998</v>
      </c>
      <c r="I973">
        <v>-87.205258999999998</v>
      </c>
      <c r="J973" s="1" t="str">
        <f>HYPERLINK("http://geochem.nrcan.gc.ca/cdogs/content/kwd/kwd020027_e.htm", "NGR lake sediment grab sample")</f>
        <v>NGR lake sediment grab sample</v>
      </c>
      <c r="K973" s="1" t="str">
        <f>HYPERLINK("http://geochem.nrcan.gc.ca/cdogs/content/kwd/kwd080006_e.htm", "&lt;177 micron (NGR)")</f>
        <v>&lt;177 micron (NGR)</v>
      </c>
      <c r="L973">
        <v>59</v>
      </c>
      <c r="M973" t="s">
        <v>20</v>
      </c>
      <c r="N973">
        <v>201</v>
      </c>
      <c r="O973">
        <v>1</v>
      </c>
      <c r="P973">
        <v>9.0500000000000007</v>
      </c>
    </row>
    <row r="974" spans="1:16" hidden="1" x14ac:dyDescent="0.3">
      <c r="A974" t="s">
        <v>3685</v>
      </c>
      <c r="B974" t="s">
        <v>3686</v>
      </c>
      <c r="C974" s="1" t="str">
        <f t="shared" si="167"/>
        <v>21:0777</v>
      </c>
      <c r="D974" s="1" t="str">
        <f>HYPERLINK("http://geochem.nrcan.gc.ca/cdogs/content/svy/svy210221_e.htm", "21:0221")</f>
        <v>21:0221</v>
      </c>
      <c r="E974" t="s">
        <v>3687</v>
      </c>
      <c r="F974" t="s">
        <v>3688</v>
      </c>
      <c r="H974">
        <v>50.195444600000002</v>
      </c>
      <c r="I974">
        <v>-87.394888199999997</v>
      </c>
      <c r="J974" s="1" t="str">
        <f>HYPERLINK("http://geochem.nrcan.gc.ca/cdogs/content/kwd/kwd020027_e.htm", "NGR lake sediment grab sample")</f>
        <v>NGR lake sediment grab sample</v>
      </c>
      <c r="K974" s="1" t="str">
        <f>HYPERLINK("http://geochem.nrcan.gc.ca/cdogs/content/kwd/kwd080006_e.htm", "&lt;177 micron (NGR)")</f>
        <v>&lt;177 micron (NGR)</v>
      </c>
      <c r="L974">
        <v>60</v>
      </c>
      <c r="M974" t="s">
        <v>2143</v>
      </c>
      <c r="N974">
        <v>202</v>
      </c>
      <c r="O974">
        <v>1</v>
      </c>
      <c r="P974">
        <v>11.78</v>
      </c>
    </row>
    <row r="975" spans="1:16" hidden="1" x14ac:dyDescent="0.3">
      <c r="A975" t="s">
        <v>3689</v>
      </c>
      <c r="B975" t="s">
        <v>3690</v>
      </c>
      <c r="C975" s="1" t="str">
        <f t="shared" si="167"/>
        <v>21:0777</v>
      </c>
      <c r="D975" s="1" t="str">
        <f>HYPERLINK("http://geochem.nrcan.gc.ca/cdogs/content/svy/svy210221_e.htm", "21:0221")</f>
        <v>21:0221</v>
      </c>
      <c r="E975" t="s">
        <v>3687</v>
      </c>
      <c r="F975" t="s">
        <v>3691</v>
      </c>
      <c r="H975">
        <v>50.195444600000002</v>
      </c>
      <c r="I975">
        <v>-87.394888199999997</v>
      </c>
      <c r="J975" s="1" t="str">
        <f>HYPERLINK("http://geochem.nrcan.gc.ca/cdogs/content/kwd/kwd020027_e.htm", "NGR lake sediment grab sample")</f>
        <v>NGR lake sediment grab sample</v>
      </c>
      <c r="K975" s="1" t="str">
        <f>HYPERLINK("http://geochem.nrcan.gc.ca/cdogs/content/kwd/kwd080006_e.htm", "&lt;177 micron (NGR)")</f>
        <v>&lt;177 micron (NGR)</v>
      </c>
      <c r="L975">
        <v>60</v>
      </c>
      <c r="M975" t="s">
        <v>2151</v>
      </c>
      <c r="N975">
        <v>203</v>
      </c>
      <c r="O975">
        <v>1</v>
      </c>
      <c r="P975">
        <v>9.99</v>
      </c>
    </row>
    <row r="976" spans="1:16" hidden="1" x14ac:dyDescent="0.3">
      <c r="A976" t="s">
        <v>3692</v>
      </c>
      <c r="B976" t="s">
        <v>3693</v>
      </c>
      <c r="C976" s="1" t="str">
        <f t="shared" si="167"/>
        <v>21:0777</v>
      </c>
      <c r="D976" s="1" t="str">
        <f>HYPERLINK("http://geochem.nrcan.gc.ca/cdogs/content/svy/svy210221_e.htm", "21:0221")</f>
        <v>21:0221</v>
      </c>
      <c r="E976" t="s">
        <v>3694</v>
      </c>
      <c r="F976" t="s">
        <v>3695</v>
      </c>
      <c r="H976">
        <v>50.032691300000003</v>
      </c>
      <c r="I976">
        <v>-87.322091900000004</v>
      </c>
      <c r="J976" s="1" t="str">
        <f>HYPERLINK("http://geochem.nrcan.gc.ca/cdogs/content/kwd/kwd020027_e.htm", "NGR lake sediment grab sample")</f>
        <v>NGR lake sediment grab sample</v>
      </c>
      <c r="K976" s="1" t="str">
        <f>HYPERLINK("http://geochem.nrcan.gc.ca/cdogs/content/kwd/kwd080006_e.htm", "&lt;177 micron (NGR)")</f>
        <v>&lt;177 micron (NGR)</v>
      </c>
      <c r="L976">
        <v>61</v>
      </c>
      <c r="M976" t="s">
        <v>20</v>
      </c>
      <c r="N976">
        <v>204</v>
      </c>
      <c r="O976">
        <v>1</v>
      </c>
      <c r="P976">
        <v>8.25</v>
      </c>
    </row>
    <row r="977" spans="1:16" hidden="1" x14ac:dyDescent="0.3">
      <c r="A977" t="s">
        <v>3696</v>
      </c>
      <c r="B977" t="s">
        <v>3697</v>
      </c>
      <c r="C977" s="1" t="str">
        <f t="shared" si="167"/>
        <v>21:0777</v>
      </c>
      <c r="D977" s="1" t="str">
        <f>HYPERLINK("http://geochem.nrcan.gc.ca/cdogs/content/svy/svy_e.htm", "")</f>
        <v/>
      </c>
      <c r="G977" s="1" t="str">
        <f>HYPERLINK("http://geochem.nrcan.gc.ca/cdogs/content/cr_/cr_00056_e.htm", "56")</f>
        <v>56</v>
      </c>
      <c r="J977" t="s">
        <v>779</v>
      </c>
      <c r="K977" t="s">
        <v>780</v>
      </c>
      <c r="L977">
        <v>61</v>
      </c>
      <c r="M977" t="s">
        <v>781</v>
      </c>
      <c r="N977">
        <v>205</v>
      </c>
      <c r="O977">
        <v>4</v>
      </c>
      <c r="P977">
        <v>7.06</v>
      </c>
    </row>
    <row r="978" spans="1:16" hidden="1" x14ac:dyDescent="0.3">
      <c r="A978" t="s">
        <v>3698</v>
      </c>
      <c r="B978" t="s">
        <v>3699</v>
      </c>
      <c r="C978" s="1" t="str">
        <f t="shared" si="167"/>
        <v>21:0777</v>
      </c>
      <c r="D978" s="1" t="str">
        <f>HYPERLINK("http://geochem.nrcan.gc.ca/cdogs/content/svy/svy_e.htm", "")</f>
        <v/>
      </c>
      <c r="G978" s="1" t="str">
        <f>HYPERLINK("http://geochem.nrcan.gc.ca/cdogs/content/cr_/cr_00055_e.htm", "55")</f>
        <v>55</v>
      </c>
      <c r="J978" t="s">
        <v>779</v>
      </c>
      <c r="K978" t="s">
        <v>780</v>
      </c>
      <c r="L978">
        <v>62</v>
      </c>
      <c r="M978" t="s">
        <v>781</v>
      </c>
      <c r="N978">
        <v>206</v>
      </c>
      <c r="O978">
        <v>3</v>
      </c>
      <c r="P978">
        <v>6.44</v>
      </c>
    </row>
    <row r="979" spans="1:16" hidden="1" x14ac:dyDescent="0.3">
      <c r="A979" t="s">
        <v>3700</v>
      </c>
      <c r="B979" t="s">
        <v>3701</v>
      </c>
      <c r="C979" s="1" t="str">
        <f t="shared" si="167"/>
        <v>21:0777</v>
      </c>
      <c r="D979" s="1" t="str">
        <f t="shared" ref="D979:D988" si="168">HYPERLINK("http://geochem.nrcan.gc.ca/cdogs/content/svy/svy210221_e.htm", "21:0221")</f>
        <v>21:0221</v>
      </c>
      <c r="E979" t="s">
        <v>3702</v>
      </c>
      <c r="F979" t="s">
        <v>3703</v>
      </c>
      <c r="H979">
        <v>49.593891200000002</v>
      </c>
      <c r="I979">
        <v>-88.039148999999995</v>
      </c>
      <c r="J979" s="1" t="str">
        <f t="shared" ref="J979:J988" si="169">HYPERLINK("http://geochem.nrcan.gc.ca/cdogs/content/kwd/kwd020027_e.htm", "NGR lake sediment grab sample")</f>
        <v>NGR lake sediment grab sample</v>
      </c>
      <c r="K979" s="1" t="str">
        <f t="shared" ref="K979:K988" si="170">HYPERLINK("http://geochem.nrcan.gc.ca/cdogs/content/kwd/kwd080006_e.htm", "&lt;177 micron (NGR)")</f>
        <v>&lt;177 micron (NGR)</v>
      </c>
      <c r="L979">
        <v>62</v>
      </c>
      <c r="M979" t="s">
        <v>20</v>
      </c>
      <c r="N979">
        <v>207</v>
      </c>
      <c r="O979">
        <v>4</v>
      </c>
      <c r="P979">
        <v>9.01</v>
      </c>
    </row>
    <row r="980" spans="1:16" hidden="1" x14ac:dyDescent="0.3">
      <c r="A980" t="s">
        <v>3704</v>
      </c>
      <c r="B980" t="s">
        <v>3705</v>
      </c>
      <c r="C980" s="1" t="str">
        <f t="shared" si="167"/>
        <v>21:0777</v>
      </c>
      <c r="D980" s="1" t="str">
        <f t="shared" si="168"/>
        <v>21:0221</v>
      </c>
      <c r="E980" t="s">
        <v>3706</v>
      </c>
      <c r="F980" t="s">
        <v>3707</v>
      </c>
      <c r="H980">
        <v>49.571095700000001</v>
      </c>
      <c r="I980">
        <v>-88.117642399999994</v>
      </c>
      <c r="J980" s="1" t="str">
        <f t="shared" si="169"/>
        <v>NGR lake sediment grab sample</v>
      </c>
      <c r="K980" s="1" t="str">
        <f t="shared" si="170"/>
        <v>&lt;177 micron (NGR)</v>
      </c>
      <c r="L980">
        <v>62</v>
      </c>
      <c r="M980" t="s">
        <v>25</v>
      </c>
      <c r="N980">
        <v>208</v>
      </c>
      <c r="O980">
        <v>1</v>
      </c>
      <c r="P980">
        <v>3.33</v>
      </c>
    </row>
    <row r="981" spans="1:16" hidden="1" x14ac:dyDescent="0.3">
      <c r="A981" t="s">
        <v>3708</v>
      </c>
      <c r="B981" t="s">
        <v>3709</v>
      </c>
      <c r="C981" s="1" t="str">
        <f t="shared" si="167"/>
        <v>21:0777</v>
      </c>
      <c r="D981" s="1" t="str">
        <f t="shared" si="168"/>
        <v>21:0221</v>
      </c>
      <c r="E981" t="s">
        <v>3710</v>
      </c>
      <c r="F981" t="s">
        <v>3711</v>
      </c>
      <c r="H981">
        <v>49.576289099999997</v>
      </c>
      <c r="I981">
        <v>-88.031997500000003</v>
      </c>
      <c r="J981" s="1" t="str">
        <f t="shared" si="169"/>
        <v>NGR lake sediment grab sample</v>
      </c>
      <c r="K981" s="1" t="str">
        <f t="shared" si="170"/>
        <v>&lt;177 micron (NGR)</v>
      </c>
      <c r="L981">
        <v>62</v>
      </c>
      <c r="M981" t="s">
        <v>30</v>
      </c>
      <c r="N981">
        <v>209</v>
      </c>
      <c r="O981">
        <v>3</v>
      </c>
      <c r="P981">
        <v>6.93</v>
      </c>
    </row>
    <row r="982" spans="1:16" hidden="1" x14ac:dyDescent="0.3">
      <c r="A982" t="s">
        <v>3712</v>
      </c>
      <c r="B982" t="s">
        <v>3713</v>
      </c>
      <c r="C982" s="1" t="str">
        <f t="shared" si="167"/>
        <v>21:0777</v>
      </c>
      <c r="D982" s="1" t="str">
        <f t="shared" si="168"/>
        <v>21:0221</v>
      </c>
      <c r="E982" t="s">
        <v>3714</v>
      </c>
      <c r="F982" t="s">
        <v>3715</v>
      </c>
      <c r="H982">
        <v>49.565085400000001</v>
      </c>
      <c r="I982">
        <v>-88.069239699999997</v>
      </c>
      <c r="J982" s="1" t="str">
        <f t="shared" si="169"/>
        <v>NGR lake sediment grab sample</v>
      </c>
      <c r="K982" s="1" t="str">
        <f t="shared" si="170"/>
        <v>&lt;177 micron (NGR)</v>
      </c>
      <c r="L982">
        <v>62</v>
      </c>
      <c r="M982" t="s">
        <v>35</v>
      </c>
      <c r="N982">
        <v>210</v>
      </c>
      <c r="O982">
        <v>1</v>
      </c>
      <c r="P982">
        <v>5.61</v>
      </c>
    </row>
    <row r="983" spans="1:16" hidden="1" x14ac:dyDescent="0.3">
      <c r="A983" t="s">
        <v>3716</v>
      </c>
      <c r="B983" t="s">
        <v>3717</v>
      </c>
      <c r="C983" s="1" t="str">
        <f t="shared" si="167"/>
        <v>21:0777</v>
      </c>
      <c r="D983" s="1" t="str">
        <f t="shared" si="168"/>
        <v>21:0221</v>
      </c>
      <c r="E983" t="s">
        <v>3718</v>
      </c>
      <c r="F983" t="s">
        <v>3719</v>
      </c>
      <c r="H983">
        <v>49.5460724</v>
      </c>
      <c r="I983">
        <v>-88.119421900000006</v>
      </c>
      <c r="J983" s="1" t="str">
        <f t="shared" si="169"/>
        <v>NGR lake sediment grab sample</v>
      </c>
      <c r="K983" s="1" t="str">
        <f t="shared" si="170"/>
        <v>&lt;177 micron (NGR)</v>
      </c>
      <c r="L983">
        <v>62</v>
      </c>
      <c r="M983" t="s">
        <v>40</v>
      </c>
      <c r="N983">
        <v>211</v>
      </c>
      <c r="O983">
        <v>1</v>
      </c>
      <c r="P983">
        <v>10.220000000000001</v>
      </c>
    </row>
    <row r="984" spans="1:16" hidden="1" x14ac:dyDescent="0.3">
      <c r="A984" t="s">
        <v>3720</v>
      </c>
      <c r="B984" t="s">
        <v>3721</v>
      </c>
      <c r="C984" s="1" t="str">
        <f t="shared" si="167"/>
        <v>21:0777</v>
      </c>
      <c r="D984" s="1" t="str">
        <f t="shared" si="168"/>
        <v>21:0221</v>
      </c>
      <c r="E984" t="s">
        <v>3722</v>
      </c>
      <c r="F984" t="s">
        <v>3723</v>
      </c>
      <c r="H984">
        <v>49.535083499999999</v>
      </c>
      <c r="I984">
        <v>-88.120967699999994</v>
      </c>
      <c r="J984" s="1" t="str">
        <f t="shared" si="169"/>
        <v>NGR lake sediment grab sample</v>
      </c>
      <c r="K984" s="1" t="str">
        <f t="shared" si="170"/>
        <v>&lt;177 micron (NGR)</v>
      </c>
      <c r="L984">
        <v>62</v>
      </c>
      <c r="M984" t="s">
        <v>45</v>
      </c>
      <c r="N984">
        <v>212</v>
      </c>
      <c r="O984">
        <v>5</v>
      </c>
      <c r="P984">
        <v>9.23</v>
      </c>
    </row>
    <row r="985" spans="1:16" hidden="1" x14ac:dyDescent="0.3">
      <c r="A985" t="s">
        <v>3724</v>
      </c>
      <c r="B985" t="s">
        <v>3725</v>
      </c>
      <c r="C985" s="1" t="str">
        <f t="shared" si="167"/>
        <v>21:0777</v>
      </c>
      <c r="D985" s="1" t="str">
        <f t="shared" si="168"/>
        <v>21:0221</v>
      </c>
      <c r="E985" t="s">
        <v>3726</v>
      </c>
      <c r="F985" t="s">
        <v>3727</v>
      </c>
      <c r="H985">
        <v>49.5030553</v>
      </c>
      <c r="I985">
        <v>-88.146341199999995</v>
      </c>
      <c r="J985" s="1" t="str">
        <f t="shared" si="169"/>
        <v>NGR lake sediment grab sample</v>
      </c>
      <c r="K985" s="1" t="str">
        <f t="shared" si="170"/>
        <v>&lt;177 micron (NGR)</v>
      </c>
      <c r="L985">
        <v>63</v>
      </c>
      <c r="M985" t="s">
        <v>50</v>
      </c>
      <c r="N985">
        <v>213</v>
      </c>
      <c r="O985">
        <v>4</v>
      </c>
      <c r="P985">
        <v>9.09</v>
      </c>
    </row>
    <row r="986" spans="1:16" hidden="1" x14ac:dyDescent="0.3">
      <c r="A986" t="s">
        <v>3728</v>
      </c>
      <c r="B986" t="s">
        <v>3729</v>
      </c>
      <c r="C986" s="1" t="str">
        <f t="shared" si="167"/>
        <v>21:0777</v>
      </c>
      <c r="D986" s="1" t="str">
        <f t="shared" si="168"/>
        <v>21:0221</v>
      </c>
      <c r="E986" t="s">
        <v>3726</v>
      </c>
      <c r="F986" t="s">
        <v>3730</v>
      </c>
      <c r="H986">
        <v>49.5030553</v>
      </c>
      <c r="I986">
        <v>-88.146341199999995</v>
      </c>
      <c r="J986" s="1" t="str">
        <f t="shared" si="169"/>
        <v>NGR lake sediment grab sample</v>
      </c>
      <c r="K986" s="1" t="str">
        <f t="shared" si="170"/>
        <v>&lt;177 micron (NGR)</v>
      </c>
      <c r="L986">
        <v>63</v>
      </c>
      <c r="M986" t="s">
        <v>54</v>
      </c>
      <c r="N986">
        <v>214</v>
      </c>
      <c r="O986">
        <v>5</v>
      </c>
      <c r="P986">
        <v>10.54</v>
      </c>
    </row>
    <row r="987" spans="1:16" hidden="1" x14ac:dyDescent="0.3">
      <c r="A987" t="s">
        <v>3731</v>
      </c>
      <c r="B987" t="s">
        <v>3732</v>
      </c>
      <c r="C987" s="1" t="str">
        <f t="shared" si="167"/>
        <v>21:0777</v>
      </c>
      <c r="D987" s="1" t="str">
        <f t="shared" si="168"/>
        <v>21:0221</v>
      </c>
      <c r="E987" t="s">
        <v>3733</v>
      </c>
      <c r="F987" t="s">
        <v>3734</v>
      </c>
      <c r="H987">
        <v>49.511153999999998</v>
      </c>
      <c r="I987">
        <v>-88.054250499999995</v>
      </c>
      <c r="J987" s="1" t="str">
        <f t="shared" si="169"/>
        <v>NGR lake sediment grab sample</v>
      </c>
      <c r="K987" s="1" t="str">
        <f t="shared" si="170"/>
        <v>&lt;177 micron (NGR)</v>
      </c>
      <c r="L987">
        <v>63</v>
      </c>
      <c r="M987" t="s">
        <v>20</v>
      </c>
      <c r="N987">
        <v>215</v>
      </c>
      <c r="O987">
        <v>4</v>
      </c>
      <c r="P987">
        <v>8.32</v>
      </c>
    </row>
    <row r="988" spans="1:16" hidden="1" x14ac:dyDescent="0.3">
      <c r="A988" t="s">
        <v>3735</v>
      </c>
      <c r="B988" t="s">
        <v>3736</v>
      </c>
      <c r="C988" s="1" t="str">
        <f t="shared" si="167"/>
        <v>21:0777</v>
      </c>
      <c r="D988" s="1" t="str">
        <f t="shared" si="168"/>
        <v>21:0221</v>
      </c>
      <c r="E988" t="s">
        <v>3737</v>
      </c>
      <c r="F988" t="s">
        <v>3738</v>
      </c>
      <c r="H988">
        <v>49.657764</v>
      </c>
      <c r="I988">
        <v>-88.024989300000001</v>
      </c>
      <c r="J988" s="1" t="str">
        <f t="shared" si="169"/>
        <v>NGR lake sediment grab sample</v>
      </c>
      <c r="K988" s="1" t="str">
        <f t="shared" si="170"/>
        <v>&lt;177 micron (NGR)</v>
      </c>
      <c r="L988">
        <v>63</v>
      </c>
      <c r="M988" t="s">
        <v>25</v>
      </c>
      <c r="N988">
        <v>216</v>
      </c>
      <c r="O988">
        <v>1</v>
      </c>
      <c r="P988">
        <v>9.1</v>
      </c>
    </row>
    <row r="989" spans="1:16" hidden="1" x14ac:dyDescent="0.3">
      <c r="A989" t="s">
        <v>3739</v>
      </c>
      <c r="B989" t="s">
        <v>3740</v>
      </c>
      <c r="C989" s="1" t="str">
        <f t="shared" si="167"/>
        <v>21:0777</v>
      </c>
      <c r="D989" s="1" t="str">
        <f>HYPERLINK("http://geochem.nrcan.gc.ca/cdogs/content/svy/svy_e.htm", "")</f>
        <v/>
      </c>
      <c r="G989" s="1" t="str">
        <f>HYPERLINK("http://geochem.nrcan.gc.ca/cdogs/content/cr_/cr_00056_e.htm", "56")</f>
        <v>56</v>
      </c>
      <c r="J989" t="s">
        <v>779</v>
      </c>
      <c r="K989" t="s">
        <v>780</v>
      </c>
      <c r="L989">
        <v>63</v>
      </c>
      <c r="M989" t="s">
        <v>781</v>
      </c>
      <c r="N989">
        <v>217</v>
      </c>
      <c r="O989">
        <v>5</v>
      </c>
      <c r="P989">
        <v>5.81</v>
      </c>
    </row>
    <row r="990" spans="1:16" hidden="1" x14ac:dyDescent="0.3">
      <c r="A990" t="s">
        <v>3741</v>
      </c>
      <c r="B990" t="s">
        <v>3742</v>
      </c>
      <c r="C990" s="1" t="str">
        <f t="shared" si="167"/>
        <v>21:0777</v>
      </c>
      <c r="D990" s="1" t="str">
        <f>HYPERLINK("http://geochem.nrcan.gc.ca/cdogs/content/svy/svy210221_e.htm", "21:0221")</f>
        <v>21:0221</v>
      </c>
      <c r="E990" t="s">
        <v>3743</v>
      </c>
      <c r="F990" t="s">
        <v>3744</v>
      </c>
      <c r="H990">
        <v>49.7667894</v>
      </c>
      <c r="I990">
        <v>-88.087277700000001</v>
      </c>
      <c r="J990" s="1" t="str">
        <f>HYPERLINK("http://geochem.nrcan.gc.ca/cdogs/content/kwd/kwd020027_e.htm", "NGR lake sediment grab sample")</f>
        <v>NGR lake sediment grab sample</v>
      </c>
      <c r="K990" s="1" t="str">
        <f>HYPERLINK("http://geochem.nrcan.gc.ca/cdogs/content/kwd/kwd080006_e.htm", "&lt;177 micron (NGR)")</f>
        <v>&lt;177 micron (NGR)</v>
      </c>
      <c r="L990">
        <v>63</v>
      </c>
      <c r="M990" t="s">
        <v>30</v>
      </c>
      <c r="N990">
        <v>218</v>
      </c>
      <c r="O990">
        <v>1</v>
      </c>
      <c r="P990">
        <v>10.81</v>
      </c>
    </row>
    <row r="991" spans="1:16" hidden="1" x14ac:dyDescent="0.3">
      <c r="A991" t="s">
        <v>3745</v>
      </c>
      <c r="B991" t="s">
        <v>3746</v>
      </c>
      <c r="C991" s="1" t="str">
        <f t="shared" si="167"/>
        <v>21:0777</v>
      </c>
      <c r="D991" s="1" t="str">
        <f>HYPERLINK("http://geochem.nrcan.gc.ca/cdogs/content/svy/svy210221_e.htm", "21:0221")</f>
        <v>21:0221</v>
      </c>
      <c r="E991" t="s">
        <v>3747</v>
      </c>
      <c r="F991" t="s">
        <v>3748</v>
      </c>
      <c r="H991">
        <v>49.778617300000001</v>
      </c>
      <c r="I991">
        <v>-88.107266699999997</v>
      </c>
      <c r="J991" s="1" t="str">
        <f>HYPERLINK("http://geochem.nrcan.gc.ca/cdogs/content/kwd/kwd020027_e.htm", "NGR lake sediment grab sample")</f>
        <v>NGR lake sediment grab sample</v>
      </c>
      <c r="K991" s="1" t="str">
        <f>HYPERLINK("http://geochem.nrcan.gc.ca/cdogs/content/kwd/kwd080006_e.htm", "&lt;177 micron (NGR)")</f>
        <v>&lt;177 micron (NGR)</v>
      </c>
      <c r="L991">
        <v>63</v>
      </c>
      <c r="M991" t="s">
        <v>35</v>
      </c>
      <c r="N991">
        <v>219</v>
      </c>
      <c r="O991">
        <v>1</v>
      </c>
      <c r="P991">
        <v>31.7</v>
      </c>
    </row>
    <row r="992" spans="1:16" hidden="1" x14ac:dyDescent="0.3">
      <c r="A992" t="s">
        <v>3749</v>
      </c>
      <c r="B992" t="s">
        <v>3750</v>
      </c>
      <c r="C992" s="1" t="str">
        <f t="shared" si="167"/>
        <v>21:0777</v>
      </c>
      <c r="D992" s="1" t="str">
        <f>HYPERLINK("http://geochem.nrcan.gc.ca/cdogs/content/svy/svy210221_e.htm", "21:0221")</f>
        <v>21:0221</v>
      </c>
      <c r="E992" t="s">
        <v>3751</v>
      </c>
      <c r="F992" t="s">
        <v>3752</v>
      </c>
      <c r="H992">
        <v>49.909480700000003</v>
      </c>
      <c r="I992">
        <v>-88.128643100000005</v>
      </c>
      <c r="J992" s="1" t="str">
        <f>HYPERLINK("http://geochem.nrcan.gc.ca/cdogs/content/kwd/kwd020027_e.htm", "NGR lake sediment grab sample")</f>
        <v>NGR lake sediment grab sample</v>
      </c>
      <c r="K992" s="1" t="str">
        <f>HYPERLINK("http://geochem.nrcan.gc.ca/cdogs/content/kwd/kwd080006_e.htm", "&lt;177 micron (NGR)")</f>
        <v>&lt;177 micron (NGR)</v>
      </c>
      <c r="L992">
        <v>64</v>
      </c>
      <c r="M992" t="s">
        <v>2143</v>
      </c>
      <c r="N992">
        <v>220</v>
      </c>
      <c r="O992">
        <v>2</v>
      </c>
      <c r="P992">
        <v>7.89</v>
      </c>
    </row>
    <row r="993" spans="1:16" hidden="1" x14ac:dyDescent="0.3">
      <c r="A993" t="s">
        <v>3753</v>
      </c>
      <c r="B993" t="s">
        <v>3754</v>
      </c>
      <c r="C993" s="1" t="str">
        <f t="shared" si="167"/>
        <v>21:0777</v>
      </c>
      <c r="D993" s="1" t="str">
        <f>HYPERLINK("http://geochem.nrcan.gc.ca/cdogs/content/svy/svy_e.htm", "")</f>
        <v/>
      </c>
      <c r="G993" s="1" t="str">
        <f>HYPERLINK("http://geochem.nrcan.gc.ca/cdogs/content/cr_/cr_00055_e.htm", "55")</f>
        <v>55</v>
      </c>
      <c r="J993" t="s">
        <v>779</v>
      </c>
      <c r="K993" t="s">
        <v>780</v>
      </c>
      <c r="L993">
        <v>64</v>
      </c>
      <c r="M993" t="s">
        <v>781</v>
      </c>
      <c r="N993">
        <v>221</v>
      </c>
      <c r="O993">
        <v>1</v>
      </c>
      <c r="P993">
        <v>3.99</v>
      </c>
    </row>
    <row r="994" spans="1:16" hidden="1" x14ac:dyDescent="0.3">
      <c r="A994" t="s">
        <v>3755</v>
      </c>
      <c r="B994" t="s">
        <v>3756</v>
      </c>
      <c r="C994" s="1" t="str">
        <f t="shared" si="167"/>
        <v>21:0777</v>
      </c>
      <c r="D994" s="1" t="str">
        <f>HYPERLINK("http://geochem.nrcan.gc.ca/cdogs/content/svy/svy210221_e.htm", "21:0221")</f>
        <v>21:0221</v>
      </c>
      <c r="E994" t="s">
        <v>3757</v>
      </c>
      <c r="F994" t="s">
        <v>3758</v>
      </c>
      <c r="H994">
        <v>49.905936699999998</v>
      </c>
      <c r="I994">
        <v>-88.116583599999998</v>
      </c>
      <c r="J994" s="1" t="str">
        <f>HYPERLINK("http://geochem.nrcan.gc.ca/cdogs/content/kwd/kwd020027_e.htm", "NGR lake sediment grab sample")</f>
        <v>NGR lake sediment grab sample</v>
      </c>
      <c r="K994" s="1" t="str">
        <f t="shared" ref="K994:K1006" si="171">HYPERLINK("http://geochem.nrcan.gc.ca/cdogs/content/kwd/kwd080006_e.htm", "&lt;177 micron (NGR)")</f>
        <v>&lt;177 micron (NGR)</v>
      </c>
      <c r="L994">
        <v>64</v>
      </c>
      <c r="M994" t="s">
        <v>20</v>
      </c>
      <c r="N994">
        <v>222</v>
      </c>
      <c r="O994">
        <v>1</v>
      </c>
      <c r="P994">
        <v>5.65</v>
      </c>
    </row>
    <row r="995" spans="1:16" hidden="1" x14ac:dyDescent="0.3">
      <c r="A995" t="s">
        <v>3759</v>
      </c>
      <c r="B995" t="s">
        <v>3760</v>
      </c>
      <c r="C995" s="1" t="str">
        <f t="shared" si="167"/>
        <v>21:0777</v>
      </c>
      <c r="D995" s="1" t="str">
        <f>HYPERLINK("http://geochem.nrcan.gc.ca/cdogs/content/svy/svy210221_e.htm", "21:0221")</f>
        <v>21:0221</v>
      </c>
      <c r="E995" t="s">
        <v>3751</v>
      </c>
      <c r="F995" t="s">
        <v>3761</v>
      </c>
      <c r="H995">
        <v>49.909480700000003</v>
      </c>
      <c r="I995">
        <v>-88.128643100000005</v>
      </c>
      <c r="J995" s="1" t="str">
        <f>HYPERLINK("http://geochem.nrcan.gc.ca/cdogs/content/kwd/kwd020027_e.htm", "NGR lake sediment grab sample")</f>
        <v>NGR lake sediment grab sample</v>
      </c>
      <c r="K995" s="1" t="str">
        <f t="shared" si="171"/>
        <v>&lt;177 micron (NGR)</v>
      </c>
      <c r="L995">
        <v>64</v>
      </c>
      <c r="M995" t="s">
        <v>2151</v>
      </c>
      <c r="N995">
        <v>223</v>
      </c>
      <c r="O995">
        <v>3</v>
      </c>
      <c r="P995">
        <v>8.32</v>
      </c>
    </row>
    <row r="996" spans="1:16" hidden="1" x14ac:dyDescent="0.3">
      <c r="A996" t="s">
        <v>3762</v>
      </c>
      <c r="B996" t="s">
        <v>3763</v>
      </c>
      <c r="C996" s="1" t="str">
        <f t="shared" ref="C996:C1028" si="172">HYPERLINK("http://geochem.nrcan.gc.ca/cdogs/content/bdl/bdl210781_e.htm", "21:0781")</f>
        <v>21:0781</v>
      </c>
      <c r="D996" s="1" t="str">
        <f t="shared" ref="D996:D1006" si="173">HYPERLINK("http://geochem.nrcan.gc.ca/cdogs/content/svy/svy210222_e.htm", "21:0222")</f>
        <v>21:0222</v>
      </c>
      <c r="E996" t="s">
        <v>3764</v>
      </c>
      <c r="F996" t="s">
        <v>3765</v>
      </c>
      <c r="H996">
        <v>47.865814399999998</v>
      </c>
      <c r="I996">
        <v>-79.709719100000001</v>
      </c>
      <c r="J996" s="1" t="str">
        <f t="shared" ref="J996:J1006" si="174">HYPERLINK("http://geochem.nrcan.gc.ca/cdogs/content/kwd/kwd020030_e.htm", "NGR bulk stream sediment")</f>
        <v>NGR bulk stream sediment</v>
      </c>
      <c r="K996" s="1" t="str">
        <f t="shared" si="171"/>
        <v>&lt;177 micron (NGR)</v>
      </c>
      <c r="L996">
        <v>1</v>
      </c>
      <c r="M996" t="s">
        <v>20</v>
      </c>
      <c r="N996">
        <v>1</v>
      </c>
      <c r="O996">
        <v>6</v>
      </c>
      <c r="P996">
        <v>14.11</v>
      </c>
    </row>
    <row r="997" spans="1:16" hidden="1" x14ac:dyDescent="0.3">
      <c r="A997" t="s">
        <v>3766</v>
      </c>
      <c r="B997" t="s">
        <v>3767</v>
      </c>
      <c r="C997" s="1" t="str">
        <f t="shared" si="172"/>
        <v>21:0781</v>
      </c>
      <c r="D997" s="1" t="str">
        <f t="shared" si="173"/>
        <v>21:0222</v>
      </c>
      <c r="E997" t="s">
        <v>3768</v>
      </c>
      <c r="F997" t="s">
        <v>3769</v>
      </c>
      <c r="H997">
        <v>47.885818800000003</v>
      </c>
      <c r="I997">
        <v>-79.779047899999995</v>
      </c>
      <c r="J997" s="1" t="str">
        <f t="shared" si="174"/>
        <v>NGR bulk stream sediment</v>
      </c>
      <c r="K997" s="1" t="str">
        <f t="shared" si="171"/>
        <v>&lt;177 micron (NGR)</v>
      </c>
      <c r="L997">
        <v>1</v>
      </c>
      <c r="M997" t="s">
        <v>50</v>
      </c>
      <c r="N997">
        <v>2</v>
      </c>
      <c r="O997">
        <v>3</v>
      </c>
      <c r="P997">
        <v>18.75</v>
      </c>
    </row>
    <row r="998" spans="1:16" hidden="1" x14ac:dyDescent="0.3">
      <c r="A998" t="s">
        <v>3770</v>
      </c>
      <c r="B998" t="s">
        <v>3771</v>
      </c>
      <c r="C998" s="1" t="str">
        <f t="shared" si="172"/>
        <v>21:0781</v>
      </c>
      <c r="D998" s="1" t="str">
        <f t="shared" si="173"/>
        <v>21:0222</v>
      </c>
      <c r="E998" t="s">
        <v>3768</v>
      </c>
      <c r="F998" t="s">
        <v>3772</v>
      </c>
      <c r="H998">
        <v>47.885818800000003</v>
      </c>
      <c r="I998">
        <v>-79.779047899999995</v>
      </c>
      <c r="J998" s="1" t="str">
        <f t="shared" si="174"/>
        <v>NGR bulk stream sediment</v>
      </c>
      <c r="K998" s="1" t="str">
        <f t="shared" si="171"/>
        <v>&lt;177 micron (NGR)</v>
      </c>
      <c r="L998">
        <v>1</v>
      </c>
      <c r="M998" t="s">
        <v>54</v>
      </c>
      <c r="N998">
        <v>3</v>
      </c>
      <c r="O998">
        <v>180</v>
      </c>
      <c r="P998">
        <v>21.33</v>
      </c>
    </row>
    <row r="999" spans="1:16" hidden="1" x14ac:dyDescent="0.3">
      <c r="A999" t="s">
        <v>3773</v>
      </c>
      <c r="B999" t="s">
        <v>3774</v>
      </c>
      <c r="C999" s="1" t="str">
        <f t="shared" si="172"/>
        <v>21:0781</v>
      </c>
      <c r="D999" s="1" t="str">
        <f t="shared" si="173"/>
        <v>21:0222</v>
      </c>
      <c r="E999" t="s">
        <v>3775</v>
      </c>
      <c r="F999" t="s">
        <v>3776</v>
      </c>
      <c r="H999">
        <v>47.834232399999998</v>
      </c>
      <c r="I999">
        <v>-79.699357199999994</v>
      </c>
      <c r="J999" s="1" t="str">
        <f t="shared" si="174"/>
        <v>NGR bulk stream sediment</v>
      </c>
      <c r="K999" s="1" t="str">
        <f t="shared" si="171"/>
        <v>&lt;177 micron (NGR)</v>
      </c>
      <c r="L999">
        <v>2</v>
      </c>
      <c r="M999" t="s">
        <v>20</v>
      </c>
      <c r="N999">
        <v>4</v>
      </c>
      <c r="O999">
        <v>1</v>
      </c>
      <c r="P999">
        <v>14.81</v>
      </c>
    </row>
    <row r="1000" spans="1:16" hidden="1" x14ac:dyDescent="0.3">
      <c r="A1000" t="s">
        <v>3777</v>
      </c>
      <c r="B1000" t="s">
        <v>3778</v>
      </c>
      <c r="C1000" s="1" t="str">
        <f t="shared" si="172"/>
        <v>21:0781</v>
      </c>
      <c r="D1000" s="1" t="str">
        <f t="shared" si="173"/>
        <v>21:0222</v>
      </c>
      <c r="E1000" t="s">
        <v>3779</v>
      </c>
      <c r="F1000" t="s">
        <v>3780</v>
      </c>
      <c r="H1000">
        <v>47.956436799999999</v>
      </c>
      <c r="I1000">
        <v>-79.673963599999993</v>
      </c>
      <c r="J1000" s="1" t="str">
        <f t="shared" si="174"/>
        <v>NGR bulk stream sediment</v>
      </c>
      <c r="K1000" s="1" t="str">
        <f t="shared" si="171"/>
        <v>&lt;177 micron (NGR)</v>
      </c>
      <c r="L1000">
        <v>3</v>
      </c>
      <c r="M1000" t="s">
        <v>20</v>
      </c>
      <c r="N1000">
        <v>5</v>
      </c>
      <c r="O1000">
        <v>1</v>
      </c>
      <c r="P1000">
        <v>23.4</v>
      </c>
    </row>
    <row r="1001" spans="1:16" hidden="1" x14ac:dyDescent="0.3">
      <c r="A1001" t="s">
        <v>3781</v>
      </c>
      <c r="B1001" t="s">
        <v>3782</v>
      </c>
      <c r="C1001" s="1" t="str">
        <f t="shared" si="172"/>
        <v>21:0781</v>
      </c>
      <c r="D1001" s="1" t="str">
        <f t="shared" si="173"/>
        <v>21:0222</v>
      </c>
      <c r="E1001" t="s">
        <v>3783</v>
      </c>
      <c r="F1001" t="s">
        <v>3784</v>
      </c>
      <c r="H1001">
        <v>47.836973100000002</v>
      </c>
      <c r="I1001">
        <v>-79.798048899999998</v>
      </c>
      <c r="J1001" s="1" t="str">
        <f t="shared" si="174"/>
        <v>NGR bulk stream sediment</v>
      </c>
      <c r="K1001" s="1" t="str">
        <f t="shared" si="171"/>
        <v>&lt;177 micron (NGR)</v>
      </c>
      <c r="L1001">
        <v>4</v>
      </c>
      <c r="M1001" t="s">
        <v>20</v>
      </c>
      <c r="N1001">
        <v>6</v>
      </c>
      <c r="O1001">
        <v>13</v>
      </c>
      <c r="P1001">
        <v>21.8</v>
      </c>
    </row>
    <row r="1002" spans="1:16" hidden="1" x14ac:dyDescent="0.3">
      <c r="A1002" t="s">
        <v>3785</v>
      </c>
      <c r="B1002" t="s">
        <v>3786</v>
      </c>
      <c r="C1002" s="1" t="str">
        <f t="shared" si="172"/>
        <v>21:0781</v>
      </c>
      <c r="D1002" s="1" t="str">
        <f t="shared" si="173"/>
        <v>21:0222</v>
      </c>
      <c r="E1002" t="s">
        <v>3787</v>
      </c>
      <c r="F1002" t="s">
        <v>3788</v>
      </c>
      <c r="H1002">
        <v>47.921572400000002</v>
      </c>
      <c r="I1002">
        <v>-79.601313000000005</v>
      </c>
      <c r="J1002" s="1" t="str">
        <f t="shared" si="174"/>
        <v>NGR bulk stream sediment</v>
      </c>
      <c r="K1002" s="1" t="str">
        <f t="shared" si="171"/>
        <v>&lt;177 micron (NGR)</v>
      </c>
      <c r="L1002">
        <v>4</v>
      </c>
      <c r="M1002" t="s">
        <v>25</v>
      </c>
      <c r="N1002">
        <v>7</v>
      </c>
      <c r="O1002">
        <v>1</v>
      </c>
      <c r="P1002">
        <v>20.48</v>
      </c>
    </row>
    <row r="1003" spans="1:16" hidden="1" x14ac:dyDescent="0.3">
      <c r="A1003" t="s">
        <v>3789</v>
      </c>
      <c r="B1003" t="s">
        <v>3790</v>
      </c>
      <c r="C1003" s="1" t="str">
        <f t="shared" si="172"/>
        <v>21:0781</v>
      </c>
      <c r="D1003" s="1" t="str">
        <f t="shared" si="173"/>
        <v>21:0222</v>
      </c>
      <c r="E1003" t="s">
        <v>3791</v>
      </c>
      <c r="F1003" t="s">
        <v>3792</v>
      </c>
      <c r="H1003">
        <v>47.9364098</v>
      </c>
      <c r="I1003">
        <v>-79.751184899999998</v>
      </c>
      <c r="J1003" s="1" t="str">
        <f t="shared" si="174"/>
        <v>NGR bulk stream sediment</v>
      </c>
      <c r="K1003" s="1" t="str">
        <f t="shared" si="171"/>
        <v>&lt;177 micron (NGR)</v>
      </c>
      <c r="L1003">
        <v>4</v>
      </c>
      <c r="M1003" t="s">
        <v>30</v>
      </c>
      <c r="N1003">
        <v>8</v>
      </c>
      <c r="O1003">
        <v>1</v>
      </c>
      <c r="P1003">
        <v>11.52</v>
      </c>
    </row>
    <row r="1004" spans="1:16" hidden="1" x14ac:dyDescent="0.3">
      <c r="A1004" t="s">
        <v>3793</v>
      </c>
      <c r="B1004" t="s">
        <v>3794</v>
      </c>
      <c r="C1004" s="1" t="str">
        <f t="shared" si="172"/>
        <v>21:0781</v>
      </c>
      <c r="D1004" s="1" t="str">
        <f t="shared" si="173"/>
        <v>21:0222</v>
      </c>
      <c r="E1004" t="s">
        <v>3795</v>
      </c>
      <c r="F1004" t="s">
        <v>3796</v>
      </c>
      <c r="H1004">
        <v>47.9963658</v>
      </c>
      <c r="I1004">
        <v>-79.597201400000003</v>
      </c>
      <c r="J1004" s="1" t="str">
        <f t="shared" si="174"/>
        <v>NGR bulk stream sediment</v>
      </c>
      <c r="K1004" s="1" t="str">
        <f t="shared" si="171"/>
        <v>&lt;177 micron (NGR)</v>
      </c>
      <c r="L1004">
        <v>4</v>
      </c>
      <c r="M1004" t="s">
        <v>35</v>
      </c>
      <c r="N1004">
        <v>9</v>
      </c>
      <c r="O1004">
        <v>8</v>
      </c>
      <c r="P1004">
        <v>8.99</v>
      </c>
    </row>
    <row r="1005" spans="1:16" hidden="1" x14ac:dyDescent="0.3">
      <c r="A1005" t="s">
        <v>3797</v>
      </c>
      <c r="B1005" t="s">
        <v>3798</v>
      </c>
      <c r="C1005" s="1" t="str">
        <f t="shared" si="172"/>
        <v>21:0781</v>
      </c>
      <c r="D1005" s="1" t="str">
        <f t="shared" si="173"/>
        <v>21:0222</v>
      </c>
      <c r="E1005" t="s">
        <v>3799</v>
      </c>
      <c r="F1005" t="s">
        <v>3800</v>
      </c>
      <c r="H1005">
        <v>47.804688800000001</v>
      </c>
      <c r="I1005">
        <v>-79.651465999999999</v>
      </c>
      <c r="J1005" s="1" t="str">
        <f t="shared" si="174"/>
        <v>NGR bulk stream sediment</v>
      </c>
      <c r="K1005" s="1" t="str">
        <f t="shared" si="171"/>
        <v>&lt;177 micron (NGR)</v>
      </c>
      <c r="L1005">
        <v>5</v>
      </c>
      <c r="M1005" t="s">
        <v>50</v>
      </c>
      <c r="N1005">
        <v>10</v>
      </c>
      <c r="O1005">
        <v>6</v>
      </c>
      <c r="P1005">
        <v>21.86</v>
      </c>
    </row>
    <row r="1006" spans="1:16" hidden="1" x14ac:dyDescent="0.3">
      <c r="A1006" t="s">
        <v>3801</v>
      </c>
      <c r="B1006" t="s">
        <v>3802</v>
      </c>
      <c r="C1006" s="1" t="str">
        <f t="shared" si="172"/>
        <v>21:0781</v>
      </c>
      <c r="D1006" s="1" t="str">
        <f t="shared" si="173"/>
        <v>21:0222</v>
      </c>
      <c r="E1006" t="s">
        <v>3799</v>
      </c>
      <c r="F1006" t="s">
        <v>3803</v>
      </c>
      <c r="H1006">
        <v>47.804688800000001</v>
      </c>
      <c r="I1006">
        <v>-79.651465999999999</v>
      </c>
      <c r="J1006" s="1" t="str">
        <f t="shared" si="174"/>
        <v>NGR bulk stream sediment</v>
      </c>
      <c r="K1006" s="1" t="str">
        <f t="shared" si="171"/>
        <v>&lt;177 micron (NGR)</v>
      </c>
      <c r="L1006">
        <v>5</v>
      </c>
      <c r="M1006" t="s">
        <v>54</v>
      </c>
      <c r="N1006">
        <v>11</v>
      </c>
    </row>
    <row r="1007" spans="1:16" hidden="1" x14ac:dyDescent="0.3">
      <c r="A1007" t="s">
        <v>3804</v>
      </c>
      <c r="B1007" t="s">
        <v>3805</v>
      </c>
      <c r="C1007" s="1" t="str">
        <f t="shared" si="172"/>
        <v>21:0781</v>
      </c>
      <c r="D1007" s="1" t="str">
        <f>HYPERLINK("http://geochem.nrcan.gc.ca/cdogs/content/svy/svy_e.htm", "")</f>
        <v/>
      </c>
      <c r="G1007" s="1" t="str">
        <f>HYPERLINK("http://geochem.nrcan.gc.ca/cdogs/content/cr_/cr_00079_e.htm", "79")</f>
        <v>79</v>
      </c>
      <c r="J1007" t="s">
        <v>779</v>
      </c>
      <c r="K1007" t="s">
        <v>780</v>
      </c>
      <c r="L1007">
        <v>5</v>
      </c>
      <c r="M1007" t="s">
        <v>781</v>
      </c>
      <c r="N1007">
        <v>12</v>
      </c>
      <c r="O1007">
        <v>10</v>
      </c>
      <c r="P1007">
        <v>22.7</v>
      </c>
    </row>
    <row r="1008" spans="1:16" hidden="1" x14ac:dyDescent="0.3">
      <c r="A1008" t="s">
        <v>3806</v>
      </c>
      <c r="B1008" t="s">
        <v>3807</v>
      </c>
      <c r="C1008" s="1" t="str">
        <f t="shared" si="172"/>
        <v>21:0781</v>
      </c>
      <c r="D1008" s="1" t="str">
        <f>HYPERLINK("http://geochem.nrcan.gc.ca/cdogs/content/svy/svy210222_e.htm", "21:0222")</f>
        <v>21:0222</v>
      </c>
      <c r="E1008" t="s">
        <v>3808</v>
      </c>
      <c r="F1008" t="s">
        <v>3809</v>
      </c>
      <c r="H1008">
        <v>48.098138400000003</v>
      </c>
      <c r="I1008">
        <v>-79.876551199999994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6</v>
      </c>
      <c r="M1008" t="s">
        <v>20</v>
      </c>
      <c r="N1008">
        <v>13</v>
      </c>
      <c r="O1008">
        <v>1</v>
      </c>
      <c r="P1008">
        <v>26.33</v>
      </c>
    </row>
    <row r="1009" spans="1:16" hidden="1" x14ac:dyDescent="0.3">
      <c r="A1009" t="s">
        <v>3810</v>
      </c>
      <c r="B1009" t="s">
        <v>3811</v>
      </c>
      <c r="C1009" s="1" t="str">
        <f t="shared" si="172"/>
        <v>21:0781</v>
      </c>
      <c r="D1009" s="1" t="str">
        <f>HYPERLINK("http://geochem.nrcan.gc.ca/cdogs/content/svy/svy210222_e.htm", "21:0222")</f>
        <v>21:0222</v>
      </c>
      <c r="E1009" t="s">
        <v>3812</v>
      </c>
      <c r="F1009" t="s">
        <v>3813</v>
      </c>
      <c r="H1009">
        <v>48.120382399999997</v>
      </c>
      <c r="I1009">
        <v>-79.836170499999994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6</v>
      </c>
      <c r="M1009" t="s">
        <v>25</v>
      </c>
      <c r="N1009">
        <v>14</v>
      </c>
      <c r="O1009">
        <v>4</v>
      </c>
      <c r="P1009">
        <v>26.11</v>
      </c>
    </row>
    <row r="1010" spans="1:16" hidden="1" x14ac:dyDescent="0.3">
      <c r="A1010" t="s">
        <v>3814</v>
      </c>
      <c r="B1010" t="s">
        <v>3815</v>
      </c>
      <c r="C1010" s="1" t="str">
        <f t="shared" si="172"/>
        <v>21:0781</v>
      </c>
      <c r="D1010" s="1" t="str">
        <f>HYPERLINK("http://geochem.nrcan.gc.ca/cdogs/content/svy/svy_e.htm", "")</f>
        <v/>
      </c>
      <c r="G1010" s="1" t="str">
        <f>HYPERLINK("http://geochem.nrcan.gc.ca/cdogs/content/cr_/cr_00078_e.htm", "78")</f>
        <v>78</v>
      </c>
      <c r="J1010" t="s">
        <v>779</v>
      </c>
      <c r="K1010" t="s">
        <v>780</v>
      </c>
      <c r="L1010">
        <v>6</v>
      </c>
      <c r="M1010" t="s">
        <v>781</v>
      </c>
      <c r="N1010">
        <v>15</v>
      </c>
      <c r="O1010">
        <v>8</v>
      </c>
      <c r="P1010">
        <v>32.6</v>
      </c>
    </row>
    <row r="1011" spans="1:16" hidden="1" x14ac:dyDescent="0.3">
      <c r="A1011" t="s">
        <v>3816</v>
      </c>
      <c r="B1011" t="s">
        <v>3817</v>
      </c>
      <c r="C1011" s="1" t="str">
        <f t="shared" si="172"/>
        <v>21:0781</v>
      </c>
      <c r="D1011" s="1" t="str">
        <f>HYPERLINK("http://geochem.nrcan.gc.ca/cdogs/content/svy/svy210222_e.htm", "21:0222")</f>
        <v>21:0222</v>
      </c>
      <c r="E1011" t="s">
        <v>3818</v>
      </c>
      <c r="F1011" t="s">
        <v>3819</v>
      </c>
      <c r="H1011">
        <v>48.132153500000001</v>
      </c>
      <c r="I1011">
        <v>-79.694873799999996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6</v>
      </c>
      <c r="M1011" t="s">
        <v>30</v>
      </c>
      <c r="N1011">
        <v>16</v>
      </c>
      <c r="O1011">
        <v>2</v>
      </c>
      <c r="P1011">
        <v>18.899999999999999</v>
      </c>
    </row>
    <row r="1012" spans="1:16" hidden="1" x14ac:dyDescent="0.3">
      <c r="A1012" t="s">
        <v>3820</v>
      </c>
      <c r="B1012" t="s">
        <v>3821</v>
      </c>
      <c r="C1012" s="1" t="str">
        <f t="shared" si="172"/>
        <v>21:0781</v>
      </c>
      <c r="D1012" s="1" t="str">
        <f>HYPERLINK("http://geochem.nrcan.gc.ca/cdogs/content/svy/svy210222_e.htm", "21:0222")</f>
        <v>21:0222</v>
      </c>
      <c r="E1012" t="s">
        <v>3822</v>
      </c>
      <c r="F1012" t="s">
        <v>3823</v>
      </c>
      <c r="H1012">
        <v>48.176031999999999</v>
      </c>
      <c r="I1012">
        <v>-79.559146799999994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7</v>
      </c>
      <c r="M1012" t="s">
        <v>20</v>
      </c>
      <c r="N1012">
        <v>17</v>
      </c>
      <c r="O1012">
        <v>7</v>
      </c>
      <c r="P1012">
        <v>11.4</v>
      </c>
    </row>
    <row r="1013" spans="1:16" hidden="1" x14ac:dyDescent="0.3">
      <c r="A1013" t="s">
        <v>3824</v>
      </c>
      <c r="B1013" t="s">
        <v>3825</v>
      </c>
      <c r="C1013" s="1" t="str">
        <f t="shared" si="172"/>
        <v>21:0781</v>
      </c>
      <c r="D1013" s="1" t="str">
        <f>HYPERLINK("http://geochem.nrcan.gc.ca/cdogs/content/svy/svy_e.htm", "")</f>
        <v/>
      </c>
      <c r="G1013" s="1" t="str">
        <f>HYPERLINK("http://geochem.nrcan.gc.ca/cdogs/content/cr_/cr_00083_e.htm", "83")</f>
        <v>83</v>
      </c>
      <c r="J1013" t="s">
        <v>779</v>
      </c>
      <c r="K1013" t="s">
        <v>780</v>
      </c>
      <c r="L1013">
        <v>7</v>
      </c>
      <c r="M1013" t="s">
        <v>781</v>
      </c>
      <c r="N1013">
        <v>18</v>
      </c>
      <c r="O1013">
        <v>1</v>
      </c>
      <c r="P1013">
        <v>16.47</v>
      </c>
    </row>
    <row r="1014" spans="1:16" hidden="1" x14ac:dyDescent="0.3">
      <c r="A1014" t="s">
        <v>3826</v>
      </c>
      <c r="B1014" t="s">
        <v>3827</v>
      </c>
      <c r="C1014" s="1" t="str">
        <f t="shared" si="172"/>
        <v>21:0781</v>
      </c>
      <c r="D1014" s="1" t="str">
        <f t="shared" ref="D1014:D1021" si="175">HYPERLINK("http://geochem.nrcan.gc.ca/cdogs/content/svy/svy210222_e.htm", "21:0222")</f>
        <v>21:0222</v>
      </c>
      <c r="E1014" t="s">
        <v>3828</v>
      </c>
      <c r="F1014" t="s">
        <v>3829</v>
      </c>
      <c r="H1014">
        <v>48.028005999999998</v>
      </c>
      <c r="I1014">
        <v>-79.577832299999997</v>
      </c>
      <c r="J1014" s="1" t="str">
        <f t="shared" ref="J1014:J1021" si="176">HYPERLINK("http://geochem.nrcan.gc.ca/cdogs/content/kwd/kwd020030_e.htm", "NGR bulk stream sediment")</f>
        <v>NGR bulk stream sediment</v>
      </c>
      <c r="K1014" s="1" t="str">
        <f t="shared" ref="K1014:K1021" si="177">HYPERLINK("http://geochem.nrcan.gc.ca/cdogs/content/kwd/kwd080006_e.htm", "&lt;177 micron (NGR)")</f>
        <v>&lt;177 micron (NGR)</v>
      </c>
      <c r="L1014">
        <v>7</v>
      </c>
      <c r="M1014" t="s">
        <v>25</v>
      </c>
      <c r="N1014">
        <v>19</v>
      </c>
      <c r="O1014">
        <v>360</v>
      </c>
      <c r="P1014">
        <v>14.93</v>
      </c>
    </row>
    <row r="1015" spans="1:16" hidden="1" x14ac:dyDescent="0.3">
      <c r="A1015" t="s">
        <v>3830</v>
      </c>
      <c r="B1015" t="s">
        <v>3831</v>
      </c>
      <c r="C1015" s="1" t="str">
        <f t="shared" si="172"/>
        <v>21:0781</v>
      </c>
      <c r="D1015" s="1" t="str">
        <f t="shared" si="175"/>
        <v>21:0222</v>
      </c>
      <c r="E1015" t="s">
        <v>3832</v>
      </c>
      <c r="F1015" t="s">
        <v>3833</v>
      </c>
      <c r="H1015">
        <v>48.146104700000002</v>
      </c>
      <c r="I1015">
        <v>-79.730711499999998</v>
      </c>
      <c r="J1015" s="1" t="str">
        <f t="shared" si="176"/>
        <v>NGR bulk stream sediment</v>
      </c>
      <c r="K1015" s="1" t="str">
        <f t="shared" si="177"/>
        <v>&lt;177 micron (NGR)</v>
      </c>
      <c r="L1015">
        <v>8</v>
      </c>
      <c r="M1015" t="s">
        <v>20</v>
      </c>
      <c r="N1015">
        <v>20</v>
      </c>
      <c r="O1015">
        <v>3</v>
      </c>
      <c r="P1015">
        <v>19.170000000000002</v>
      </c>
    </row>
    <row r="1016" spans="1:16" hidden="1" x14ac:dyDescent="0.3">
      <c r="A1016" t="s">
        <v>3834</v>
      </c>
      <c r="B1016" t="s">
        <v>3835</v>
      </c>
      <c r="C1016" s="1" t="str">
        <f t="shared" si="172"/>
        <v>21:0781</v>
      </c>
      <c r="D1016" s="1" t="str">
        <f t="shared" si="175"/>
        <v>21:0222</v>
      </c>
      <c r="E1016" t="s">
        <v>3836</v>
      </c>
      <c r="F1016" t="s">
        <v>3837</v>
      </c>
      <c r="H1016">
        <v>48.110263000000003</v>
      </c>
      <c r="I1016">
        <v>-79.525210000000001</v>
      </c>
      <c r="J1016" s="1" t="str">
        <f t="shared" si="176"/>
        <v>NGR bulk stream sediment</v>
      </c>
      <c r="K1016" s="1" t="str">
        <f t="shared" si="177"/>
        <v>&lt;177 micron (NGR)</v>
      </c>
      <c r="L1016">
        <v>8</v>
      </c>
      <c r="M1016" t="s">
        <v>50</v>
      </c>
      <c r="N1016">
        <v>21</v>
      </c>
      <c r="O1016">
        <v>4</v>
      </c>
      <c r="P1016">
        <v>28.6</v>
      </c>
    </row>
    <row r="1017" spans="1:16" hidden="1" x14ac:dyDescent="0.3">
      <c r="A1017" t="s">
        <v>3838</v>
      </c>
      <c r="B1017" t="s">
        <v>3839</v>
      </c>
      <c r="C1017" s="1" t="str">
        <f t="shared" si="172"/>
        <v>21:0781</v>
      </c>
      <c r="D1017" s="1" t="str">
        <f t="shared" si="175"/>
        <v>21:0222</v>
      </c>
      <c r="E1017" t="s">
        <v>3836</v>
      </c>
      <c r="F1017" t="s">
        <v>3840</v>
      </c>
      <c r="H1017">
        <v>48.110263000000003</v>
      </c>
      <c r="I1017">
        <v>-79.525210000000001</v>
      </c>
      <c r="J1017" s="1" t="str">
        <f t="shared" si="176"/>
        <v>NGR bulk stream sediment</v>
      </c>
      <c r="K1017" s="1" t="str">
        <f t="shared" si="177"/>
        <v>&lt;177 micron (NGR)</v>
      </c>
      <c r="L1017">
        <v>8</v>
      </c>
      <c r="M1017" t="s">
        <v>54</v>
      </c>
      <c r="N1017">
        <v>22</v>
      </c>
      <c r="O1017">
        <v>3</v>
      </c>
      <c r="P1017">
        <v>26.83</v>
      </c>
    </row>
    <row r="1018" spans="1:16" hidden="1" x14ac:dyDescent="0.3">
      <c r="A1018" t="s">
        <v>3841</v>
      </c>
      <c r="B1018" t="s">
        <v>3842</v>
      </c>
      <c r="C1018" s="1" t="str">
        <f t="shared" si="172"/>
        <v>21:0781</v>
      </c>
      <c r="D1018" s="1" t="str">
        <f t="shared" si="175"/>
        <v>21:0222</v>
      </c>
      <c r="E1018" t="s">
        <v>3843</v>
      </c>
      <c r="F1018" t="s">
        <v>3844</v>
      </c>
      <c r="H1018">
        <v>48.150682699999997</v>
      </c>
      <c r="I1018">
        <v>-79.573974399999997</v>
      </c>
      <c r="J1018" s="1" t="str">
        <f t="shared" si="176"/>
        <v>NGR bulk stream sediment</v>
      </c>
      <c r="K1018" s="1" t="str">
        <f t="shared" si="177"/>
        <v>&lt;177 micron (NGR)</v>
      </c>
      <c r="L1018">
        <v>8</v>
      </c>
      <c r="M1018" t="s">
        <v>25</v>
      </c>
      <c r="N1018">
        <v>23</v>
      </c>
      <c r="O1018">
        <v>9</v>
      </c>
      <c r="P1018">
        <v>27.22</v>
      </c>
    </row>
    <row r="1019" spans="1:16" hidden="1" x14ac:dyDescent="0.3">
      <c r="A1019" t="s">
        <v>3845</v>
      </c>
      <c r="B1019" t="s">
        <v>3846</v>
      </c>
      <c r="C1019" s="1" t="str">
        <f t="shared" si="172"/>
        <v>21:0781</v>
      </c>
      <c r="D1019" s="1" t="str">
        <f t="shared" si="175"/>
        <v>21:0222</v>
      </c>
      <c r="E1019" t="s">
        <v>3847</v>
      </c>
      <c r="F1019" t="s">
        <v>3848</v>
      </c>
      <c r="H1019">
        <v>48.005109500000003</v>
      </c>
      <c r="I1019">
        <v>-79.747287900000003</v>
      </c>
      <c r="J1019" s="1" t="str">
        <f t="shared" si="176"/>
        <v>NGR bulk stream sediment</v>
      </c>
      <c r="K1019" s="1" t="str">
        <f t="shared" si="177"/>
        <v>&lt;177 micron (NGR)</v>
      </c>
      <c r="L1019">
        <v>8</v>
      </c>
      <c r="M1019" t="s">
        <v>30</v>
      </c>
      <c r="N1019">
        <v>24</v>
      </c>
      <c r="O1019">
        <v>1</v>
      </c>
      <c r="P1019">
        <v>28.29</v>
      </c>
    </row>
    <row r="1020" spans="1:16" hidden="1" x14ac:dyDescent="0.3">
      <c r="A1020" t="s">
        <v>3849</v>
      </c>
      <c r="B1020" t="s">
        <v>3850</v>
      </c>
      <c r="C1020" s="1" t="str">
        <f t="shared" si="172"/>
        <v>21:0781</v>
      </c>
      <c r="D1020" s="1" t="str">
        <f t="shared" si="175"/>
        <v>21:0222</v>
      </c>
      <c r="E1020" t="s">
        <v>3851</v>
      </c>
      <c r="F1020" t="s">
        <v>3852</v>
      </c>
      <c r="H1020">
        <v>48.168216800000003</v>
      </c>
      <c r="I1020">
        <v>-79.732062299999996</v>
      </c>
      <c r="J1020" s="1" t="str">
        <f t="shared" si="176"/>
        <v>NGR bulk stream sediment</v>
      </c>
      <c r="K1020" s="1" t="str">
        <f t="shared" si="177"/>
        <v>&lt;177 micron (NGR)</v>
      </c>
      <c r="L1020">
        <v>9</v>
      </c>
      <c r="M1020" t="s">
        <v>20</v>
      </c>
      <c r="N1020">
        <v>25</v>
      </c>
      <c r="O1020">
        <v>3</v>
      </c>
      <c r="P1020">
        <v>19.350000000000001</v>
      </c>
    </row>
    <row r="1021" spans="1:16" hidden="1" x14ac:dyDescent="0.3">
      <c r="A1021" t="s">
        <v>3853</v>
      </c>
      <c r="B1021" t="s">
        <v>3854</v>
      </c>
      <c r="C1021" s="1" t="str">
        <f t="shared" si="172"/>
        <v>21:0781</v>
      </c>
      <c r="D1021" s="1" t="str">
        <f t="shared" si="175"/>
        <v>21:0222</v>
      </c>
      <c r="E1021" t="s">
        <v>3855</v>
      </c>
      <c r="F1021" t="s">
        <v>3856</v>
      </c>
      <c r="H1021">
        <v>48.0991377</v>
      </c>
      <c r="I1021">
        <v>-79.795803800000002</v>
      </c>
      <c r="J1021" s="1" t="str">
        <f t="shared" si="176"/>
        <v>NGR bulk stream sediment</v>
      </c>
      <c r="K1021" s="1" t="str">
        <f t="shared" si="177"/>
        <v>&lt;177 micron (NGR)</v>
      </c>
      <c r="L1021">
        <v>9</v>
      </c>
      <c r="M1021" t="s">
        <v>25</v>
      </c>
      <c r="N1021">
        <v>26</v>
      </c>
      <c r="O1021">
        <v>49</v>
      </c>
      <c r="P1021">
        <v>7.95</v>
      </c>
    </row>
    <row r="1022" spans="1:16" hidden="1" x14ac:dyDescent="0.3">
      <c r="A1022" t="s">
        <v>3857</v>
      </c>
      <c r="B1022" t="s">
        <v>3858</v>
      </c>
      <c r="C1022" s="1" t="str">
        <f t="shared" si="172"/>
        <v>21:0781</v>
      </c>
      <c r="D1022" s="1" t="str">
        <f>HYPERLINK("http://geochem.nrcan.gc.ca/cdogs/content/svy/svy_e.htm", "")</f>
        <v/>
      </c>
      <c r="G1022" s="1" t="str">
        <f>HYPERLINK("http://geochem.nrcan.gc.ca/cdogs/content/cr_/cr_00078_e.htm", "78")</f>
        <v>78</v>
      </c>
      <c r="J1022" t="s">
        <v>779</v>
      </c>
      <c r="K1022" t="s">
        <v>780</v>
      </c>
      <c r="L1022">
        <v>10</v>
      </c>
      <c r="M1022" t="s">
        <v>781</v>
      </c>
      <c r="N1022">
        <v>27</v>
      </c>
      <c r="O1022">
        <v>10</v>
      </c>
      <c r="P1022">
        <v>38.31</v>
      </c>
    </row>
    <row r="1023" spans="1:16" hidden="1" x14ac:dyDescent="0.3">
      <c r="A1023" t="s">
        <v>3859</v>
      </c>
      <c r="B1023" t="s">
        <v>3860</v>
      </c>
      <c r="C1023" s="1" t="str">
        <f t="shared" si="172"/>
        <v>21:0781</v>
      </c>
      <c r="D1023" s="1" t="str">
        <f t="shared" ref="D1023:D1028" si="178">HYPERLINK("http://geochem.nrcan.gc.ca/cdogs/content/svy/svy210222_e.htm", "21:0222")</f>
        <v>21:0222</v>
      </c>
      <c r="E1023" t="s">
        <v>3861</v>
      </c>
      <c r="F1023" t="s">
        <v>3862</v>
      </c>
      <c r="H1023">
        <v>48.0358491</v>
      </c>
      <c r="I1023">
        <v>-79.725614800000002</v>
      </c>
      <c r="J1023" s="1" t="str">
        <f t="shared" ref="J1023:J1028" si="179">HYPERLINK("http://geochem.nrcan.gc.ca/cdogs/content/kwd/kwd020030_e.htm", "NGR bulk stream sediment")</f>
        <v>NGR bulk stream sediment</v>
      </c>
      <c r="K1023" s="1" t="str">
        <f t="shared" ref="K1023:K1028" si="180">HYPERLINK("http://geochem.nrcan.gc.ca/cdogs/content/kwd/kwd080006_e.htm", "&lt;177 micron (NGR)")</f>
        <v>&lt;177 micron (NGR)</v>
      </c>
      <c r="L1023">
        <v>10</v>
      </c>
      <c r="M1023" t="s">
        <v>20</v>
      </c>
      <c r="N1023">
        <v>28</v>
      </c>
      <c r="O1023">
        <v>3</v>
      </c>
      <c r="P1023">
        <v>29.72</v>
      </c>
    </row>
    <row r="1024" spans="1:16" hidden="1" x14ac:dyDescent="0.3">
      <c r="A1024" t="s">
        <v>3863</v>
      </c>
      <c r="B1024" t="s">
        <v>3864</v>
      </c>
      <c r="C1024" s="1" t="str">
        <f t="shared" si="172"/>
        <v>21:0781</v>
      </c>
      <c r="D1024" s="1" t="str">
        <f t="shared" si="178"/>
        <v>21:0222</v>
      </c>
      <c r="E1024" t="s">
        <v>3865</v>
      </c>
      <c r="F1024" t="s">
        <v>3866</v>
      </c>
      <c r="H1024">
        <v>48.066416599999997</v>
      </c>
      <c r="I1024">
        <v>-79.7243098</v>
      </c>
      <c r="J1024" s="1" t="str">
        <f t="shared" si="179"/>
        <v>NGR bulk stream sediment</v>
      </c>
      <c r="K1024" s="1" t="str">
        <f t="shared" si="180"/>
        <v>&lt;177 micron (NGR)</v>
      </c>
      <c r="L1024">
        <v>10</v>
      </c>
      <c r="M1024" t="s">
        <v>25</v>
      </c>
      <c r="N1024">
        <v>29</v>
      </c>
      <c r="O1024">
        <v>130</v>
      </c>
      <c r="P1024">
        <v>26.13</v>
      </c>
    </row>
    <row r="1025" spans="1:16" hidden="1" x14ac:dyDescent="0.3">
      <c r="A1025" t="s">
        <v>3867</v>
      </c>
      <c r="B1025" t="s">
        <v>3868</v>
      </c>
      <c r="C1025" s="1" t="str">
        <f t="shared" si="172"/>
        <v>21:0781</v>
      </c>
      <c r="D1025" s="1" t="str">
        <f t="shared" si="178"/>
        <v>21:0222</v>
      </c>
      <c r="E1025" t="s">
        <v>3869</v>
      </c>
      <c r="F1025" t="s">
        <v>3870</v>
      </c>
      <c r="H1025">
        <v>48.0343035</v>
      </c>
      <c r="I1025">
        <v>-79.834233499999996</v>
      </c>
      <c r="J1025" s="1" t="str">
        <f t="shared" si="179"/>
        <v>NGR bulk stream sediment</v>
      </c>
      <c r="K1025" s="1" t="str">
        <f t="shared" si="180"/>
        <v>&lt;177 micron (NGR)</v>
      </c>
      <c r="L1025">
        <v>11</v>
      </c>
      <c r="M1025" t="s">
        <v>20</v>
      </c>
      <c r="N1025">
        <v>30</v>
      </c>
      <c r="O1025">
        <v>1</v>
      </c>
      <c r="P1025">
        <v>15.47</v>
      </c>
    </row>
    <row r="1026" spans="1:16" hidden="1" x14ac:dyDescent="0.3">
      <c r="A1026" t="s">
        <v>3871</v>
      </c>
      <c r="B1026" t="s">
        <v>3872</v>
      </c>
      <c r="C1026" s="1" t="str">
        <f t="shared" si="172"/>
        <v>21:0781</v>
      </c>
      <c r="D1026" s="1" t="str">
        <f t="shared" si="178"/>
        <v>21:0222</v>
      </c>
      <c r="E1026" t="s">
        <v>3873</v>
      </c>
      <c r="F1026" t="s">
        <v>3874</v>
      </c>
      <c r="H1026">
        <v>48.007387299999998</v>
      </c>
      <c r="I1026">
        <v>-79.857942600000001</v>
      </c>
      <c r="J1026" s="1" t="str">
        <f t="shared" si="179"/>
        <v>NGR bulk stream sediment</v>
      </c>
      <c r="K1026" s="1" t="str">
        <f t="shared" si="180"/>
        <v>&lt;177 micron (NGR)</v>
      </c>
      <c r="L1026">
        <v>12</v>
      </c>
      <c r="M1026" t="s">
        <v>20</v>
      </c>
      <c r="N1026">
        <v>31</v>
      </c>
      <c r="O1026">
        <v>3</v>
      </c>
      <c r="P1026">
        <v>25.89</v>
      </c>
    </row>
    <row r="1027" spans="1:16" hidden="1" x14ac:dyDescent="0.3">
      <c r="A1027" t="s">
        <v>3875</v>
      </c>
      <c r="B1027" t="s">
        <v>3876</v>
      </c>
      <c r="C1027" s="1" t="str">
        <f t="shared" si="172"/>
        <v>21:0781</v>
      </c>
      <c r="D1027" s="1" t="str">
        <f t="shared" si="178"/>
        <v>21:0222</v>
      </c>
      <c r="E1027" t="s">
        <v>3877</v>
      </c>
      <c r="F1027" t="s">
        <v>3878</v>
      </c>
      <c r="H1027">
        <v>48.036471400000003</v>
      </c>
      <c r="I1027">
        <v>-79.798392000000007</v>
      </c>
      <c r="J1027" s="1" t="str">
        <f t="shared" si="179"/>
        <v>NGR bulk stream sediment</v>
      </c>
      <c r="K1027" s="1" t="str">
        <f t="shared" si="180"/>
        <v>&lt;177 micron (NGR)</v>
      </c>
      <c r="L1027">
        <v>12</v>
      </c>
      <c r="M1027" t="s">
        <v>25</v>
      </c>
      <c r="N1027">
        <v>32</v>
      </c>
      <c r="O1027">
        <v>1</v>
      </c>
      <c r="P1027">
        <v>28.71</v>
      </c>
    </row>
    <row r="1028" spans="1:16" hidden="1" x14ac:dyDescent="0.3">
      <c r="A1028" t="s">
        <v>3879</v>
      </c>
      <c r="B1028" t="s">
        <v>3880</v>
      </c>
      <c r="C1028" s="1" t="str">
        <f t="shared" si="172"/>
        <v>21:0781</v>
      </c>
      <c r="D1028" s="1" t="str">
        <f t="shared" si="178"/>
        <v>21:0222</v>
      </c>
      <c r="E1028" t="s">
        <v>3881</v>
      </c>
      <c r="F1028" t="s">
        <v>3882</v>
      </c>
      <c r="H1028">
        <v>48.165213000000001</v>
      </c>
      <c r="I1028">
        <v>-79.6762959</v>
      </c>
      <c r="J1028" s="1" t="str">
        <f t="shared" si="179"/>
        <v>NGR bulk stream sediment</v>
      </c>
      <c r="K1028" s="1" t="str">
        <f t="shared" si="180"/>
        <v>&lt;177 micron (NGR)</v>
      </c>
      <c r="L1028">
        <v>13</v>
      </c>
      <c r="M1028" t="s">
        <v>20</v>
      </c>
      <c r="N1028">
        <v>33</v>
      </c>
      <c r="O1028">
        <v>1</v>
      </c>
      <c r="P1028">
        <v>16.39</v>
      </c>
    </row>
  </sheetData>
  <autoFilter ref="A1:N1028">
    <filterColumn colId="0" hiddenButton="1"/>
    <filterColumn colId="1" hiddenButton="1"/>
    <filterColumn colId="3">
      <filters>
        <filter val="21:02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svy210217_pkg_0438b.xlsx</vt:lpstr>
      <vt:lpstr>pkg_0438b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2024-11-22T08:24:38Z</dcterms:created>
  <dcterms:modified xsi:type="dcterms:W3CDTF">2024-11-23T03:26:07Z</dcterms:modified>
</cp:coreProperties>
</file>