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37_pkg_0119a.xlsx" sheetId="1" r:id="rId1"/>
  </sheets>
  <definedNames>
    <definedName name="_xlnm._FilterDatabase" localSheetId="0" hidden="1">svy210037_pkg_0119a.xlsx!$A$1:$K$355</definedName>
    <definedName name="pkg_0119a">svy210037_pkg_0119a.xlsx!$A$1:$BU$355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</calcChain>
</file>

<file path=xl/sharedStrings.xml><?xml version="1.0" encoding="utf-8"?>
<sst xmlns="http://schemas.openxmlformats.org/spreadsheetml/2006/main" count="1489" uniqueCount="1357">
  <si>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</si>
  <si>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</si>
  <si>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</si>
  <si>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</si>
  <si>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</si>
  <si>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</si>
  <si>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</si>
  <si>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</si>
  <si>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</si>
  <si>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</si>
  <si>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</si>
  <si>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SiO2_ICPES</t>
  </si>
  <si>
    <t>TiO2_ICPES</t>
  </si>
  <si>
    <t>Al2O3_ICPES</t>
  </si>
  <si>
    <t>Cr2O3_ICPES</t>
  </si>
  <si>
    <t>Fe2O3_ICPES</t>
  </si>
  <si>
    <t>MnO_ICPES</t>
  </si>
  <si>
    <t>MgO_ICPES</t>
  </si>
  <si>
    <t>CaO_ICPES</t>
  </si>
  <si>
    <t>Na2O_ICPES</t>
  </si>
  <si>
    <t>K2O_ICPES</t>
  </si>
  <si>
    <t>P2O5_ICPES</t>
  </si>
  <si>
    <t>Ba_ICPES</t>
  </si>
  <si>
    <t>LOI</t>
  </si>
  <si>
    <t>Ag_ICPAES</t>
  </si>
  <si>
    <t>Ba_ICPAES</t>
  </si>
  <si>
    <t>Be_ICPAES</t>
  </si>
  <si>
    <t>Co_ICPAES</t>
  </si>
  <si>
    <t>Cr_ICPAES</t>
  </si>
  <si>
    <t>Cu_ICPAES</t>
  </si>
  <si>
    <t>La_ICPAES</t>
  </si>
  <si>
    <t>Mo_ICPAES</t>
  </si>
  <si>
    <t>Ni_ICPAES</t>
  </si>
  <si>
    <t>Pb_ICPAES</t>
  </si>
  <si>
    <t>Sc_ICPAES</t>
  </si>
  <si>
    <t>Sr_ICPAES</t>
  </si>
  <si>
    <t>V_ICPAES</t>
  </si>
  <si>
    <t>Y_ICPAES</t>
  </si>
  <si>
    <t>Yb_ICPAES</t>
  </si>
  <si>
    <t>Zn_ICPAES</t>
  </si>
  <si>
    <t>Zr_ICPAES</t>
  </si>
  <si>
    <t>Ce_ICPMS</t>
  </si>
  <si>
    <t>Dy_ICPMS</t>
  </si>
  <si>
    <t>Er_ICPMS</t>
  </si>
  <si>
    <t>Eu_ICPMS</t>
  </si>
  <si>
    <t>Gd_ICPMS</t>
  </si>
  <si>
    <t>Ho_ICPMS</t>
  </si>
  <si>
    <t>La_ICPMS</t>
  </si>
  <si>
    <t>Lu_ICPMS</t>
  </si>
  <si>
    <t>Nd_ICPMS</t>
  </si>
  <si>
    <t>Pr_ICPMS</t>
  </si>
  <si>
    <t>Sm_ICPMS</t>
  </si>
  <si>
    <t>Tb_ICPMS</t>
  </si>
  <si>
    <t>Tm_ICPMS</t>
  </si>
  <si>
    <t>Y_ICPMS</t>
  </si>
  <si>
    <t>Yb_ICPMS</t>
  </si>
  <si>
    <t>Ag_ICPMS</t>
  </si>
  <si>
    <t>Bi_ICPMS</t>
  </si>
  <si>
    <t>Cd_ICPMS</t>
  </si>
  <si>
    <t>Cs_ICPMS</t>
  </si>
  <si>
    <t>Ga_ICPMS</t>
  </si>
  <si>
    <t>Hf_ICPMS</t>
  </si>
  <si>
    <t>In_ICPMS</t>
  </si>
  <si>
    <t>Mo_ICPMS</t>
  </si>
  <si>
    <t>Nb_ICPMS</t>
  </si>
  <si>
    <t>Pb_ICPMS</t>
  </si>
  <si>
    <t>Rb_ICPMS</t>
  </si>
  <si>
    <t>Sn_ICPMS</t>
  </si>
  <si>
    <t>Ta_ICPMS</t>
  </si>
  <si>
    <t>Th_ICPMS</t>
  </si>
  <si>
    <t>Tl_ICPMS</t>
  </si>
  <si>
    <t>U_ICPMS</t>
  </si>
  <si>
    <t>Zr_ICPMS</t>
  </si>
  <si>
    <t>MP960001</t>
  </si>
  <si>
    <t>13:0040:000001</t>
  </si>
  <si>
    <t>13:0026:000008</t>
  </si>
  <si>
    <t>13:0026:000008:0001:0001:00</t>
  </si>
  <si>
    <t>MP960002</t>
  </si>
  <si>
    <t>13:0040:000002</t>
  </si>
  <si>
    <t>13:0026:000009</t>
  </si>
  <si>
    <t>13:0026:000009:0001:0001:00</t>
  </si>
  <si>
    <t>MP960003</t>
  </si>
  <si>
    <t>13:0040:000003</t>
  </si>
  <si>
    <t>13:0026:000010</t>
  </si>
  <si>
    <t>13:0026:000010:0001:0001:00</t>
  </si>
  <si>
    <t>MP960004</t>
  </si>
  <si>
    <t>13:0040:000004</t>
  </si>
  <si>
    <t>13:0026:000011</t>
  </si>
  <si>
    <t>13:0026:000011:0001:0001:01</t>
  </si>
  <si>
    <t>MP960004LD</t>
  </si>
  <si>
    <t>13:0040:000005</t>
  </si>
  <si>
    <t>13:0026:000011:0001:0001:02</t>
  </si>
  <si>
    <t>MP960005</t>
  </si>
  <si>
    <t>13:0040:000006</t>
  </si>
  <si>
    <t>13:0026:000012</t>
  </si>
  <si>
    <t>13:0026:000012:0001:0001:00</t>
  </si>
  <si>
    <t>MP960006</t>
  </si>
  <si>
    <t>13:0040:000007</t>
  </si>
  <si>
    <t>13:0026:000013</t>
  </si>
  <si>
    <t>13:0026:000013:0001:0001:00</t>
  </si>
  <si>
    <t>MP960007</t>
  </si>
  <si>
    <t>13:0040:000008</t>
  </si>
  <si>
    <t>13:0026:000014</t>
  </si>
  <si>
    <t>13:0026:000014:0001:0001:00</t>
  </si>
  <si>
    <t>MP960008</t>
  </si>
  <si>
    <t>13:0040:000009</t>
  </si>
  <si>
    <t>13:0026:000015</t>
  </si>
  <si>
    <t>13:0026:000015:0001:0001:00</t>
  </si>
  <si>
    <t>MP960009</t>
  </si>
  <si>
    <t>13:0040:000010</t>
  </si>
  <si>
    <t>13:0026:000016</t>
  </si>
  <si>
    <t>13:0026:000016:0001:0001:00</t>
  </si>
  <si>
    <t>MP960010</t>
  </si>
  <si>
    <t>13:0040:000011</t>
  </si>
  <si>
    <t>13:0026:000017</t>
  </si>
  <si>
    <t>13:0026:000017:0001:0001:00</t>
  </si>
  <si>
    <t>MP960010FD</t>
  </si>
  <si>
    <t>13:0040:000012</t>
  </si>
  <si>
    <t>13:0026:000017:0002:0001:00</t>
  </si>
  <si>
    <t>MP960011</t>
  </si>
  <si>
    <t>13:0040:000013</t>
  </si>
  <si>
    <t>13:0026:000018</t>
  </si>
  <si>
    <t>13:0026:000018:0001:0001:00</t>
  </si>
  <si>
    <t>MP960012</t>
  </si>
  <si>
    <t>13:0040:000014</t>
  </si>
  <si>
    <t>13:0026:000019</t>
  </si>
  <si>
    <t>13:0026:000019:0001:0001:00</t>
  </si>
  <si>
    <t>MP960013</t>
  </si>
  <si>
    <t>13:0040:000015</t>
  </si>
  <si>
    <t>13:0026:000020</t>
  </si>
  <si>
    <t>13:0026:000020:0001:0001:00</t>
  </si>
  <si>
    <t>MP960014</t>
  </si>
  <si>
    <t>13:0040:000016</t>
  </si>
  <si>
    <t>13:0026:000021</t>
  </si>
  <si>
    <t>13:0026:000021:0001:0001:00</t>
  </si>
  <si>
    <t>MP960015</t>
  </si>
  <si>
    <t>13:0040:000017</t>
  </si>
  <si>
    <t>13:0026:000022</t>
  </si>
  <si>
    <t>13:0026:000022:0001:0001:00</t>
  </si>
  <si>
    <t>MP960015FD</t>
  </si>
  <si>
    <t>13:0040:000018</t>
  </si>
  <si>
    <t>13:0026:000022:0002:0001:00</t>
  </si>
  <si>
    <t>MP960016</t>
  </si>
  <si>
    <t>13:0040:000019</t>
  </si>
  <si>
    <t>13:0026:000023</t>
  </si>
  <si>
    <t>13:0026:000023:0001:0001:00</t>
  </si>
  <si>
    <t>MP960016FD</t>
  </si>
  <si>
    <t>13:0040:000020</t>
  </si>
  <si>
    <t>13:0026:000023:0002:0001:00</t>
  </si>
  <si>
    <t>MP960017</t>
  </si>
  <si>
    <t>13:0040:000021</t>
  </si>
  <si>
    <t>13:0026:000024</t>
  </si>
  <si>
    <t>13:0026:000024:0001:0001:00</t>
  </si>
  <si>
    <t>MP960018-1</t>
  </si>
  <si>
    <t>13:0040:000022</t>
  </si>
  <si>
    <t>13:0026:000025</t>
  </si>
  <si>
    <t>13:0026:000025:0001:0001:00</t>
  </si>
  <si>
    <t>MP960018-2</t>
  </si>
  <si>
    <t>13:0040:000023</t>
  </si>
  <si>
    <t>13:0026:000025:0002:0001:00</t>
  </si>
  <si>
    <t>MP960019</t>
  </si>
  <si>
    <t>13:0040:000024</t>
  </si>
  <si>
    <t>13:0026:000026</t>
  </si>
  <si>
    <t>13:0026:000026:0001:0001:00</t>
  </si>
  <si>
    <t>MP960020</t>
  </si>
  <si>
    <t>13:0040:000025</t>
  </si>
  <si>
    <t>13:0026:000027</t>
  </si>
  <si>
    <t>13:0026:000027:0001:0001:00</t>
  </si>
  <si>
    <t>MP960020FD</t>
  </si>
  <si>
    <t>13:0040:000026</t>
  </si>
  <si>
    <t>13:0026:000027:0002:0001:00</t>
  </si>
  <si>
    <t>MP960021-1</t>
  </si>
  <si>
    <t>13:0040:000027</t>
  </si>
  <si>
    <t>13:0026:000028</t>
  </si>
  <si>
    <t>13:0026:000028:0001:0001:00</t>
  </si>
  <si>
    <t>MP960021-2</t>
  </si>
  <si>
    <t>13:0040:000028</t>
  </si>
  <si>
    <t>13:0026:000028:0002:0001:00</t>
  </si>
  <si>
    <t>MP970001</t>
  </si>
  <si>
    <t>13:0040:000029</t>
  </si>
  <si>
    <t>13:0026:000050</t>
  </si>
  <si>
    <t>13:0026:000050:0001:0001:00</t>
  </si>
  <si>
    <t>MP970001FD</t>
  </si>
  <si>
    <t>13:0040:000030</t>
  </si>
  <si>
    <t>13:0026:000050:0002:0001:00</t>
  </si>
  <si>
    <t>MP970002</t>
  </si>
  <si>
    <t>13:0040:000031</t>
  </si>
  <si>
    <t>13:0026:000051</t>
  </si>
  <si>
    <t>13:0026:000051:0001:0001:00</t>
  </si>
  <si>
    <t>MP970002FD</t>
  </si>
  <si>
    <t>13:0040:000032</t>
  </si>
  <si>
    <t>13:0026:000051:0002:0001:00</t>
  </si>
  <si>
    <t>MP970003</t>
  </si>
  <si>
    <t>13:0040:000033</t>
  </si>
  <si>
    <t>13:0026:000052</t>
  </si>
  <si>
    <t>13:0026:000052:0001:0001:01</t>
  </si>
  <si>
    <t>MP970003LD</t>
  </si>
  <si>
    <t>13:0040:000034</t>
  </si>
  <si>
    <t>13:0026:000052:0001:0001:02</t>
  </si>
  <si>
    <t>MP970004-1</t>
  </si>
  <si>
    <t>13:0040:000035</t>
  </si>
  <si>
    <t>13:0026:000053</t>
  </si>
  <si>
    <t>13:0026:000053:0001:0001:00</t>
  </si>
  <si>
    <t>MP970004-2</t>
  </si>
  <si>
    <t>13:0040:000036</t>
  </si>
  <si>
    <t>13:0026:000053:0002:0001:00</t>
  </si>
  <si>
    <t>MP970005</t>
  </si>
  <si>
    <t>13:0040:000037</t>
  </si>
  <si>
    <t>13:0026:000054</t>
  </si>
  <si>
    <t>13:0026:000054:0001:0001:00</t>
  </si>
  <si>
    <t>MP970006</t>
  </si>
  <si>
    <t>13:0040:000038</t>
  </si>
  <si>
    <t>13:0026:000055</t>
  </si>
  <si>
    <t>13:0026:000055:0001:0001:01</t>
  </si>
  <si>
    <t>MP970006LD</t>
  </si>
  <si>
    <t>13:0040:000039</t>
  </si>
  <si>
    <t>13:0026:000055:0001:0001:02</t>
  </si>
  <si>
    <t>MP970007</t>
  </si>
  <si>
    <t>13:0040:000040</t>
  </si>
  <si>
    <t>13:0026:000056</t>
  </si>
  <si>
    <t>13:0026:000056:0001:0001:00</t>
  </si>
  <si>
    <t>MP970008</t>
  </si>
  <si>
    <t>13:0040:000041</t>
  </si>
  <si>
    <t>13:0026:000057</t>
  </si>
  <si>
    <t>13:0026:000057:0001:0001:00</t>
  </si>
  <si>
    <t>MP970009</t>
  </si>
  <si>
    <t>13:0040:000042</t>
  </si>
  <si>
    <t>13:0026:000058</t>
  </si>
  <si>
    <t>13:0026:000058:0001:0001:00</t>
  </si>
  <si>
    <t>MP970010</t>
  </si>
  <si>
    <t>13:0040:000043</t>
  </si>
  <si>
    <t>13:0026:000059</t>
  </si>
  <si>
    <t>13:0026:000059:0001:0001:00</t>
  </si>
  <si>
    <t>MP970010FD</t>
  </si>
  <si>
    <t>13:0040:000044</t>
  </si>
  <si>
    <t>13:0026:000059:0002:0001:00</t>
  </si>
  <si>
    <t>MP970011</t>
  </si>
  <si>
    <t>13:0040:000045</t>
  </si>
  <si>
    <t>13:0026:000060</t>
  </si>
  <si>
    <t>13:0026:000060:0001:0001:00</t>
  </si>
  <si>
    <t>MP970011FD</t>
  </si>
  <si>
    <t>13:0040:000046</t>
  </si>
  <si>
    <t>13:0026:000060:0002:0001:00</t>
  </si>
  <si>
    <t>MP970012</t>
  </si>
  <si>
    <t>13:0040:000047</t>
  </si>
  <si>
    <t>13:0026:000061</t>
  </si>
  <si>
    <t>13:0026:000061:0001:0001:00</t>
  </si>
  <si>
    <t>MP970013</t>
  </si>
  <si>
    <t>13:0040:000048</t>
  </si>
  <si>
    <t>13:0026:000062</t>
  </si>
  <si>
    <t>13:0026:000062:0001:0001:00</t>
  </si>
  <si>
    <t>MP970014</t>
  </si>
  <si>
    <t>13:0040:000049</t>
  </si>
  <si>
    <t>13:0026:000063</t>
  </si>
  <si>
    <t>13:0026:000063:0001:0001:00</t>
  </si>
  <si>
    <t>MP970015</t>
  </si>
  <si>
    <t>13:0040:000050</t>
  </si>
  <si>
    <t>13:0026:000064</t>
  </si>
  <si>
    <t>13:0026:000064:0001:0001:00</t>
  </si>
  <si>
    <t>MP970016</t>
  </si>
  <si>
    <t>13:0040:000051</t>
  </si>
  <si>
    <t>13:0026:000065</t>
  </si>
  <si>
    <t>13:0026:000065:0001:0001:00</t>
  </si>
  <si>
    <t>MP970017</t>
  </si>
  <si>
    <t>13:0040:000052</t>
  </si>
  <si>
    <t>13:0026:000066</t>
  </si>
  <si>
    <t>13:0026:000066:0001:0001:00</t>
  </si>
  <si>
    <t>MP970018</t>
  </si>
  <si>
    <t>13:0040:000053</t>
  </si>
  <si>
    <t>13:0026:000067</t>
  </si>
  <si>
    <t>13:0026:000067:0001:0001:00</t>
  </si>
  <si>
    <t>MP970019</t>
  </si>
  <si>
    <t>13:0040:000054</t>
  </si>
  <si>
    <t>13:0026:000068</t>
  </si>
  <si>
    <t>13:0026:000068:0001:0001:00</t>
  </si>
  <si>
    <t>MP970020</t>
  </si>
  <si>
    <t>13:0040:000055</t>
  </si>
  <si>
    <t>13:0026:000069</t>
  </si>
  <si>
    <t>13:0026:000069:0001:0001:00</t>
  </si>
  <si>
    <t>MP970021</t>
  </si>
  <si>
    <t>13:0040:000056</t>
  </si>
  <si>
    <t>13:0026:000070</t>
  </si>
  <si>
    <t>13:0026:000070:0001:0001:00</t>
  </si>
  <si>
    <t>MP970021FD</t>
  </si>
  <si>
    <t>13:0040:000057</t>
  </si>
  <si>
    <t>13:0026:000070:0002:0001:00</t>
  </si>
  <si>
    <t>MP970022</t>
  </si>
  <si>
    <t>13:0040:000058</t>
  </si>
  <si>
    <t>13:0026:000071</t>
  </si>
  <si>
    <t>13:0026:000071:0001:0001:00</t>
  </si>
  <si>
    <t>MP970023</t>
  </si>
  <si>
    <t>13:0040:000059</t>
  </si>
  <si>
    <t>13:0026:000072</t>
  </si>
  <si>
    <t>13:0026:000072:0001:0001:00</t>
  </si>
  <si>
    <t>MP970024</t>
  </si>
  <si>
    <t>13:0040:000060</t>
  </si>
  <si>
    <t>13:0026:000073</t>
  </si>
  <si>
    <t>13:0026:000073:0001:0001:00</t>
  </si>
  <si>
    <t>MP970025</t>
  </si>
  <si>
    <t>13:0040:000061</t>
  </si>
  <si>
    <t>13:0026:000074</t>
  </si>
  <si>
    <t>13:0026:000074:0001:0001:00</t>
  </si>
  <si>
    <t>MP970025FD</t>
  </si>
  <si>
    <t>13:0040:000062</t>
  </si>
  <si>
    <t>13:0026:000074:0002:0001:00</t>
  </si>
  <si>
    <t>MP970026</t>
  </si>
  <si>
    <t>13:0040:000063</t>
  </si>
  <si>
    <t>13:0026:000075</t>
  </si>
  <si>
    <t>13:0026:000075:0001:0001:00</t>
  </si>
  <si>
    <t>MP970027</t>
  </si>
  <si>
    <t>13:0040:000064</t>
  </si>
  <si>
    <t>13:0026:000076</t>
  </si>
  <si>
    <t>13:0026:000076:0001:0001:00</t>
  </si>
  <si>
    <t>MP970028</t>
  </si>
  <si>
    <t>13:0040:000065</t>
  </si>
  <si>
    <t>13:0026:000077</t>
  </si>
  <si>
    <t>13:0026:000077:0001:0001:00</t>
  </si>
  <si>
    <t>MP970029</t>
  </si>
  <si>
    <t>13:0040:000066</t>
  </si>
  <si>
    <t>13:0026:000078</t>
  </si>
  <si>
    <t>13:0026:000078:0001:0001:00</t>
  </si>
  <si>
    <t>MP970030</t>
  </si>
  <si>
    <t>13:0040:000067</t>
  </si>
  <si>
    <t>13:0026:000079</t>
  </si>
  <si>
    <t>13:0026:000079:0001:0001:00</t>
  </si>
  <si>
    <t>MP970031</t>
  </si>
  <si>
    <t>13:0040:000068</t>
  </si>
  <si>
    <t>13:0026:000080</t>
  </si>
  <si>
    <t>13:0026:000080:0001:0001:00</t>
  </si>
  <si>
    <t>MP970032</t>
  </si>
  <si>
    <t>13:0040:000069</t>
  </si>
  <si>
    <t>13:0026:000081</t>
  </si>
  <si>
    <t>13:0026:000081:0001:0001:01</t>
  </si>
  <si>
    <t>MP970032LD</t>
  </si>
  <si>
    <t>13:0040:000070</t>
  </si>
  <si>
    <t>13:0026:000081:0001:0001:02</t>
  </si>
  <si>
    <t>MP970033</t>
  </si>
  <si>
    <t>13:0040:000071</t>
  </si>
  <si>
    <t>13:0026:000082</t>
  </si>
  <si>
    <t>13:0026:000082:0001:0001:00</t>
  </si>
  <si>
    <t>MP970033FD</t>
  </si>
  <si>
    <t>13:0040:000072</t>
  </si>
  <si>
    <t>13:0026:000082:0002:0001:00</t>
  </si>
  <si>
    <t>MP970034</t>
  </si>
  <si>
    <t>13:0040:000073</t>
  </si>
  <si>
    <t>13:0026:000083</t>
  </si>
  <si>
    <t>13:0026:000083:0001:0001:00</t>
  </si>
  <si>
    <t>MP970035</t>
  </si>
  <si>
    <t>13:0040:000074</t>
  </si>
  <si>
    <t>13:0026:000084</t>
  </si>
  <si>
    <t>13:0026:000084:0001:0001:00</t>
  </si>
  <si>
    <t>MP970036</t>
  </si>
  <si>
    <t>13:0040:000075</t>
  </si>
  <si>
    <t>13:0026:000085</t>
  </si>
  <si>
    <t>13:0026:000085:0001:0001:00</t>
  </si>
  <si>
    <t>MP970037</t>
  </si>
  <si>
    <t>13:0040:000076</t>
  </si>
  <si>
    <t>13:0026:000086</t>
  </si>
  <si>
    <t>13:0026:000086:0001:0001:00</t>
  </si>
  <si>
    <t>MP970038</t>
  </si>
  <si>
    <t>13:0040:000077</t>
  </si>
  <si>
    <t>13:0026:000087</t>
  </si>
  <si>
    <t>13:0026:000087:0001:0001:00</t>
  </si>
  <si>
    <t>MP970039</t>
  </si>
  <si>
    <t>13:0040:000078</t>
  </si>
  <si>
    <t>13:0026:000088</t>
  </si>
  <si>
    <t>13:0026:000088:0001:0001:00</t>
  </si>
  <si>
    <t>MP970040</t>
  </si>
  <si>
    <t>13:0040:000079</t>
  </si>
  <si>
    <t>13:0026:000089</t>
  </si>
  <si>
    <t>13:0026:000089:0001:0001:00</t>
  </si>
  <si>
    <t>MP970041</t>
  </si>
  <si>
    <t>13:0040:000080</t>
  </si>
  <si>
    <t>13:0026:000090</t>
  </si>
  <si>
    <t>13:0026:000090:0001:0001:00</t>
  </si>
  <si>
    <t>MP970042</t>
  </si>
  <si>
    <t>13:0040:000081</t>
  </si>
  <si>
    <t>13:0026:000091</t>
  </si>
  <si>
    <t>13:0026:000091:0001:0001:00</t>
  </si>
  <si>
    <t>MP970043</t>
  </si>
  <si>
    <t>13:0040:000082</t>
  </si>
  <si>
    <t>13:0026:000092</t>
  </si>
  <si>
    <t>13:0026:000092:0001:0001:00</t>
  </si>
  <si>
    <t>MP970044</t>
  </si>
  <si>
    <t>13:0040:000083</t>
  </si>
  <si>
    <t>13:0026:000093</t>
  </si>
  <si>
    <t>13:0026:000093:0001:0001:00</t>
  </si>
  <si>
    <t>MP970045</t>
  </si>
  <si>
    <t>13:0040:000084</t>
  </si>
  <si>
    <t>13:0026:000094</t>
  </si>
  <si>
    <t>13:0026:000094:0001:0001:00</t>
  </si>
  <si>
    <t>MP970046</t>
  </si>
  <si>
    <t>13:0040:000085</t>
  </si>
  <si>
    <t>13:0026:000095</t>
  </si>
  <si>
    <t>13:0026:000095:0001:0001:00</t>
  </si>
  <si>
    <t>MP970047</t>
  </si>
  <si>
    <t>13:0040:000086</t>
  </si>
  <si>
    <t>13:0026:000096</t>
  </si>
  <si>
    <t>13:0026:000096:0001:0001:00</t>
  </si>
  <si>
    <t>MP970047FD</t>
  </si>
  <si>
    <t>13:0040:000087</t>
  </si>
  <si>
    <t>13:0026:000096:0002:0001:00</t>
  </si>
  <si>
    <t>MP970048</t>
  </si>
  <si>
    <t>13:0040:000088</t>
  </si>
  <si>
    <t>13:0026:000097</t>
  </si>
  <si>
    <t>13:0026:000097:0001:0001:01</t>
  </si>
  <si>
    <t>MP970048LD</t>
  </si>
  <si>
    <t>13:0040:000089</t>
  </si>
  <si>
    <t>13:0026:000097:0001:0001:02</t>
  </si>
  <si>
    <t>MP970049</t>
  </si>
  <si>
    <t>13:0040:000090</t>
  </si>
  <si>
    <t>13:0026:000098</t>
  </si>
  <si>
    <t>13:0026:000098:0001:0001:00</t>
  </si>
  <si>
    <t>MP970050</t>
  </si>
  <si>
    <t>13:0040:000091</t>
  </si>
  <si>
    <t>13:0026:000099</t>
  </si>
  <si>
    <t>13:0026:000099:0001:0001:00</t>
  </si>
  <si>
    <t>MP970051</t>
  </si>
  <si>
    <t>13:0040:000092</t>
  </si>
  <si>
    <t>13:0026:000100</t>
  </si>
  <si>
    <t>13:0026:000100:0001:0001:00</t>
  </si>
  <si>
    <t>MP970052</t>
  </si>
  <si>
    <t>13:0040:000093</t>
  </si>
  <si>
    <t>13:0026:000101</t>
  </si>
  <si>
    <t>13:0026:000101:0001:0001:00</t>
  </si>
  <si>
    <t>MP970053</t>
  </si>
  <si>
    <t>13:0040:000094</t>
  </si>
  <si>
    <t>13:0026:000102</t>
  </si>
  <si>
    <t>13:0026:000102:0001:0001:00</t>
  </si>
  <si>
    <t>MP970054</t>
  </si>
  <si>
    <t>13:0040:000095</t>
  </si>
  <si>
    <t>13:0026:000103</t>
  </si>
  <si>
    <t>13:0026:000103:0001:0001:00</t>
  </si>
  <si>
    <t>MP970055</t>
  </si>
  <si>
    <t>13:0040:000096</t>
  </si>
  <si>
    <t>13:0026:000104</t>
  </si>
  <si>
    <t>13:0026:000104:0001:0001:00</t>
  </si>
  <si>
    <t>MP970056</t>
  </si>
  <si>
    <t>13:0040:000097</t>
  </si>
  <si>
    <t>13:0026:000105</t>
  </si>
  <si>
    <t>13:0026:000105:0001:0001:00</t>
  </si>
  <si>
    <t>MP970057</t>
  </si>
  <si>
    <t>13:0040:000098</t>
  </si>
  <si>
    <t>13:0026:000106</t>
  </si>
  <si>
    <t>13:0026:000106:0001:0001:01</t>
  </si>
  <si>
    <t>MP970057LD</t>
  </si>
  <si>
    <t>13:0040:000099</t>
  </si>
  <si>
    <t>13:0026:000106:0001:0001:02</t>
  </si>
  <si>
    <t>MP970058</t>
  </si>
  <si>
    <t>13:0040:000100</t>
  </si>
  <si>
    <t>13:0026:000107</t>
  </si>
  <si>
    <t>13:0026:000107:0001:0001:00</t>
  </si>
  <si>
    <t>MP970059</t>
  </si>
  <si>
    <t>13:0040:000101</t>
  </si>
  <si>
    <t>13:0026:000108</t>
  </si>
  <si>
    <t>13:0026:000108:0001:0001:00</t>
  </si>
  <si>
    <t>MP970060</t>
  </si>
  <si>
    <t>13:0040:000102</t>
  </si>
  <si>
    <t>13:0026:000109</t>
  </si>
  <si>
    <t>13:0026:000109:0001:0001:00</t>
  </si>
  <si>
    <t>MP970061</t>
  </si>
  <si>
    <t>13:0040:000103</t>
  </si>
  <si>
    <t>13:0026:000110</t>
  </si>
  <si>
    <t>13:0026:000110:0001:0001:00</t>
  </si>
  <si>
    <t>MP970062</t>
  </si>
  <si>
    <t>13:0040:000104</t>
  </si>
  <si>
    <t>13:0026:000111</t>
  </si>
  <si>
    <t>13:0026:000111:0001:0001:00</t>
  </si>
  <si>
    <t>MP970063</t>
  </si>
  <si>
    <t>13:0040:000105</t>
  </si>
  <si>
    <t>13:0026:000112</t>
  </si>
  <si>
    <t>13:0026:000112:0001:0001:00</t>
  </si>
  <si>
    <t>MP970064</t>
  </si>
  <si>
    <t>13:0040:000106</t>
  </si>
  <si>
    <t>13:0026:000113</t>
  </si>
  <si>
    <t>13:0026:000113:0001:0001:00</t>
  </si>
  <si>
    <t>MP970065</t>
  </si>
  <si>
    <t>13:0040:000107</t>
  </si>
  <si>
    <t>13:0026:000114</t>
  </si>
  <si>
    <t>13:0026:000114:0001:0001:00</t>
  </si>
  <si>
    <t>MP970066</t>
  </si>
  <si>
    <t>13:0040:000108</t>
  </si>
  <si>
    <t>13:0026:000115</t>
  </si>
  <si>
    <t>13:0026:000115:0001:0001:00</t>
  </si>
  <si>
    <t>MP970067</t>
  </si>
  <si>
    <t>13:0040:000109</t>
  </si>
  <si>
    <t>13:0026:000116</t>
  </si>
  <si>
    <t>13:0026:000116:0001:0001:00</t>
  </si>
  <si>
    <t>MP970068</t>
  </si>
  <si>
    <t>13:0040:000110</t>
  </si>
  <si>
    <t>13:0026:000117</t>
  </si>
  <si>
    <t>13:0026:000117:0001:0001:01</t>
  </si>
  <si>
    <t>MP970068LD</t>
  </si>
  <si>
    <t>13:0040:000111</t>
  </si>
  <si>
    <t>13:0026:000117:0001:0001:02</t>
  </si>
  <si>
    <t>MP970069</t>
  </si>
  <si>
    <t>13:0040:000112</t>
  </si>
  <si>
    <t>13:0026:000118</t>
  </si>
  <si>
    <t>13:0026:000118:0001:0001:00</t>
  </si>
  <si>
    <t>MP970070</t>
  </si>
  <si>
    <t>13:0040:000113</t>
  </si>
  <si>
    <t>13:0026:000119</t>
  </si>
  <si>
    <t>13:0026:000119:0001:0001:00</t>
  </si>
  <si>
    <t>MP970070FD</t>
  </si>
  <si>
    <t>13:0040:000114</t>
  </si>
  <si>
    <t>13:0026:000119:0002:0001:00</t>
  </si>
  <si>
    <t>MP970071</t>
  </si>
  <si>
    <t>13:0040:000115</t>
  </si>
  <si>
    <t>13:0026:000120</t>
  </si>
  <si>
    <t>13:0026:000120:0001:0001:00</t>
  </si>
  <si>
    <t>MP970072</t>
  </si>
  <si>
    <t>13:0040:000116</t>
  </si>
  <si>
    <t>13:0026:000121</t>
  </si>
  <si>
    <t>13:0026:000121:0001:0001:00</t>
  </si>
  <si>
    <t>MP970073</t>
  </si>
  <si>
    <t>13:0040:000117</t>
  </si>
  <si>
    <t>13:0026:000122</t>
  </si>
  <si>
    <t>13:0026:000122:0001:0001:00</t>
  </si>
  <si>
    <t>MP970074</t>
  </si>
  <si>
    <t>13:0040:000118</t>
  </si>
  <si>
    <t>13:0026:000123</t>
  </si>
  <si>
    <t>13:0026:000123:0001:0001:00</t>
  </si>
  <si>
    <t>MP970075</t>
  </si>
  <si>
    <t>13:0040:000119</t>
  </si>
  <si>
    <t>13:0026:000124</t>
  </si>
  <si>
    <t>13:0026:000124:0001:0001:00</t>
  </si>
  <si>
    <t>MP970076</t>
  </si>
  <si>
    <t>13:0040:000120</t>
  </si>
  <si>
    <t>13:0026:000125</t>
  </si>
  <si>
    <t>13:0026:000125:0001:0001:00</t>
  </si>
  <si>
    <t>MP970077</t>
  </si>
  <si>
    <t>13:0040:000121</t>
  </si>
  <si>
    <t>13:0026:000126</t>
  </si>
  <si>
    <t>13:0026:000126:0001:0001:00</t>
  </si>
  <si>
    <t>MP970078</t>
  </si>
  <si>
    <t>13:0040:000122</t>
  </si>
  <si>
    <t>13:0026:000127</t>
  </si>
  <si>
    <t>13:0026:000127:0001:0001:00</t>
  </si>
  <si>
    <t>MP970079</t>
  </si>
  <si>
    <t>13:0040:000123</t>
  </si>
  <si>
    <t>13:0026:000128</t>
  </si>
  <si>
    <t>13:0026:000128:0001:0001:00</t>
  </si>
  <si>
    <t>MP970080</t>
  </si>
  <si>
    <t>13:0040:000124</t>
  </si>
  <si>
    <t>13:0026:000129</t>
  </si>
  <si>
    <t>13:0026:000129:0001:0001:00</t>
  </si>
  <si>
    <t>MP970081</t>
  </si>
  <si>
    <t>13:0040:000125</t>
  </si>
  <si>
    <t>13:0026:000130</t>
  </si>
  <si>
    <t>13:0026:000130:0001:0001:00</t>
  </si>
  <si>
    <t>MP970082</t>
  </si>
  <si>
    <t>13:0040:000126</t>
  </si>
  <si>
    <t>13:0026:000131</t>
  </si>
  <si>
    <t>13:0026:000131:0001:0001:00</t>
  </si>
  <si>
    <t>MP970083</t>
  </si>
  <si>
    <t>13:0040:000127</t>
  </si>
  <si>
    <t>13:0026:000132</t>
  </si>
  <si>
    <t>13:0026:000132:0001:0001:00</t>
  </si>
  <si>
    <t>MP970084</t>
  </si>
  <si>
    <t>13:0040:000128</t>
  </si>
  <si>
    <t>13:0026:000133</t>
  </si>
  <si>
    <t>13:0026:000133:0001:0001:00</t>
  </si>
  <si>
    <t>MP970085</t>
  </si>
  <si>
    <t>13:0040:000129</t>
  </si>
  <si>
    <t>13:0026:000134</t>
  </si>
  <si>
    <t>13:0026:000134:0001:0001:00</t>
  </si>
  <si>
    <t>MP970085FD</t>
  </si>
  <si>
    <t>13:0040:000130</t>
  </si>
  <si>
    <t>13:0026:000134:0002:0001:00</t>
  </si>
  <si>
    <t>MP970086</t>
  </si>
  <si>
    <t>13:0040:000131</t>
  </si>
  <si>
    <t>13:0026:000135</t>
  </si>
  <si>
    <t>13:0026:000135:0001:0001:01</t>
  </si>
  <si>
    <t>MP970086LD</t>
  </si>
  <si>
    <t>13:0040:000132</t>
  </si>
  <si>
    <t>13:0026:000135:0001:0001:02</t>
  </si>
  <si>
    <t>MP970087</t>
  </si>
  <si>
    <t>13:0040:000133</t>
  </si>
  <si>
    <t>13:0026:000136</t>
  </si>
  <si>
    <t>13:0026:000136:0001:0001:00</t>
  </si>
  <si>
    <t>MP970088</t>
  </si>
  <si>
    <t>13:0040:000134</t>
  </si>
  <si>
    <t>13:0026:000137</t>
  </si>
  <si>
    <t>13:0026:000137:0001:0001:00</t>
  </si>
  <si>
    <t>MP970089</t>
  </si>
  <si>
    <t>13:0040:000135</t>
  </si>
  <si>
    <t>13:0026:000138</t>
  </si>
  <si>
    <t>13:0026:000138:0001:0001:00</t>
  </si>
  <si>
    <t>MP970090</t>
  </si>
  <si>
    <t>13:0040:000136</t>
  </si>
  <si>
    <t>13:0026:000139</t>
  </si>
  <si>
    <t>13:0026:000139:0001:0001:00</t>
  </si>
  <si>
    <t>MP970091</t>
  </si>
  <si>
    <t>13:0040:000137</t>
  </si>
  <si>
    <t>13:0026:000140</t>
  </si>
  <si>
    <t>13:0026:000140:0001:0001:00</t>
  </si>
  <si>
    <t>MP970092</t>
  </si>
  <si>
    <t>13:0040:000138</t>
  </si>
  <si>
    <t>13:0026:000141</t>
  </si>
  <si>
    <t>13:0026:000141:0001:0001:00</t>
  </si>
  <si>
    <t>MP970093</t>
  </si>
  <si>
    <t>13:0040:000139</t>
  </si>
  <si>
    <t>13:0026:000142</t>
  </si>
  <si>
    <t>13:0026:000142:0001:0001:00</t>
  </si>
  <si>
    <t>MP970094</t>
  </si>
  <si>
    <t>13:0040:000140</t>
  </si>
  <si>
    <t>13:0026:000143</t>
  </si>
  <si>
    <t>13:0026:000143:0001:0001:00</t>
  </si>
  <si>
    <t>MP970095</t>
  </si>
  <si>
    <t>13:0040:000141</t>
  </si>
  <si>
    <t>13:0026:000144</t>
  </si>
  <si>
    <t>13:0026:000144:0001:0001:00</t>
  </si>
  <si>
    <t>MP970096</t>
  </si>
  <si>
    <t>13:0040:000142</t>
  </si>
  <si>
    <t>13:0026:000145</t>
  </si>
  <si>
    <t>13:0026:000145:0001:0001:00</t>
  </si>
  <si>
    <t>MP970097</t>
  </si>
  <si>
    <t>13:0040:000143</t>
  </si>
  <si>
    <t>13:0026:000146</t>
  </si>
  <si>
    <t>13:0026:000146:0001:0001:00</t>
  </si>
  <si>
    <t>MP970098</t>
  </si>
  <si>
    <t>13:0040:000144</t>
  </si>
  <si>
    <t>13:0026:000147</t>
  </si>
  <si>
    <t>13:0026:000147:0001:0001:00</t>
  </si>
  <si>
    <t>MP970099</t>
  </si>
  <si>
    <t>13:0040:000145</t>
  </si>
  <si>
    <t>13:0026:000148</t>
  </si>
  <si>
    <t>13:0026:000148:0001:0001:00</t>
  </si>
  <si>
    <t>MP970100</t>
  </si>
  <si>
    <t>13:0040:000146</t>
  </si>
  <si>
    <t>13:0026:000149</t>
  </si>
  <si>
    <t>13:0026:000149:0001:0001:00</t>
  </si>
  <si>
    <t>MP970101</t>
  </si>
  <si>
    <t>13:0040:000147</t>
  </si>
  <si>
    <t>13:0026:000150</t>
  </si>
  <si>
    <t>13:0026:000150:0001:0001:00</t>
  </si>
  <si>
    <t>MP970102</t>
  </si>
  <si>
    <t>13:0040:000148</t>
  </si>
  <si>
    <t>13:0026:000151</t>
  </si>
  <si>
    <t>13:0026:000151:0001:0001:00</t>
  </si>
  <si>
    <t>MP970102FD</t>
  </si>
  <si>
    <t>13:0040:000149</t>
  </si>
  <si>
    <t>13:0026:000151:0002:0001:00</t>
  </si>
  <si>
    <t>MP970103</t>
  </si>
  <si>
    <t>13:0040:000150</t>
  </si>
  <si>
    <t>13:0026:000152</t>
  </si>
  <si>
    <t>13:0026:000152:0001:0001:00</t>
  </si>
  <si>
    <t>MP970104</t>
  </si>
  <si>
    <t>13:0040:000151</t>
  </si>
  <si>
    <t>13:0026:000153</t>
  </si>
  <si>
    <t>13:0026:000153:0001:0001:01</t>
  </si>
  <si>
    <t>MP970104LD</t>
  </si>
  <si>
    <t>13:0040:000152</t>
  </si>
  <si>
    <t>13:0026:000153:0001:0001:02</t>
  </si>
  <si>
    <t>MP970105</t>
  </si>
  <si>
    <t>13:0040:000153</t>
  </si>
  <si>
    <t>13:0026:000154</t>
  </si>
  <si>
    <t>13:0026:000154:0001:0001:01</t>
  </si>
  <si>
    <t>MP970105LD</t>
  </si>
  <si>
    <t>13:0040:000154</t>
  </si>
  <si>
    <t>13:0026:000154:0001:0001:02</t>
  </si>
  <si>
    <t>MP970106</t>
  </si>
  <si>
    <t>13:0040:000155</t>
  </si>
  <si>
    <t>13:0026:000155</t>
  </si>
  <si>
    <t>13:0026:000155:0001:0001:00</t>
  </si>
  <si>
    <t>MP970107</t>
  </si>
  <si>
    <t>13:0040:000156</t>
  </si>
  <si>
    <t>13:0026:000156</t>
  </si>
  <si>
    <t>13:0026:000156:0001:0001:00</t>
  </si>
  <si>
    <t>MP970108</t>
  </si>
  <si>
    <t>13:0040:000157</t>
  </si>
  <si>
    <t>13:0026:000157</t>
  </si>
  <si>
    <t>13:0026:000157:0001:0001:00</t>
  </si>
  <si>
    <t>MP970109</t>
  </si>
  <si>
    <t>13:0040:000158</t>
  </si>
  <si>
    <t>13:0026:000158</t>
  </si>
  <si>
    <t>13:0026:000158:0001:0001:00</t>
  </si>
  <si>
    <t>MP970110</t>
  </si>
  <si>
    <t>13:0040:000159</t>
  </si>
  <si>
    <t>13:0026:000159</t>
  </si>
  <si>
    <t>13:0026:000159:0001:0001:00</t>
  </si>
  <si>
    <t>MP970111</t>
  </si>
  <si>
    <t>13:0040:000160</t>
  </si>
  <si>
    <t>13:0026:000160</t>
  </si>
  <si>
    <t>13:0026:000160:0001:0001:00</t>
  </si>
  <si>
    <t>MP970112</t>
  </si>
  <si>
    <t>13:0040:000161</t>
  </si>
  <si>
    <t>13:0026:000161</t>
  </si>
  <si>
    <t>13:0026:000161:0001:0001:00</t>
  </si>
  <si>
    <t>MP970113</t>
  </si>
  <si>
    <t>13:0040:000162</t>
  </si>
  <si>
    <t>13:0026:000162</t>
  </si>
  <si>
    <t>13:0026:000162:0001:0001:00</t>
  </si>
  <si>
    <t>MP970114</t>
  </si>
  <si>
    <t>13:0040:000163</t>
  </si>
  <si>
    <t>13:0026:000163</t>
  </si>
  <si>
    <t>13:0026:000163:0001:0001:00</t>
  </si>
  <si>
    <t>MP950905</t>
  </si>
  <si>
    <t>13:0040:000164</t>
  </si>
  <si>
    <t>13:0026:000001</t>
  </si>
  <si>
    <t>13:0026:000001:0001:0001:00</t>
  </si>
  <si>
    <t>MP950908-1</t>
  </si>
  <si>
    <t>13:0040:000165</t>
  </si>
  <si>
    <t>13:0026:000002</t>
  </si>
  <si>
    <t>13:0026:000002:0001:0001:00</t>
  </si>
  <si>
    <t>MP950908-2</t>
  </si>
  <si>
    <t>13:0040:000166</t>
  </si>
  <si>
    <t>13:0026:000002:0002:0001:00</t>
  </si>
  <si>
    <t>MP950909</t>
  </si>
  <si>
    <t>13:0040:000167</t>
  </si>
  <si>
    <t>13:0026:000003</t>
  </si>
  <si>
    <t>13:0026:000003:0001:0001:00</t>
  </si>
  <si>
    <t>MP950910</t>
  </si>
  <si>
    <t>13:0040:000168</t>
  </si>
  <si>
    <t>13:0026:000004</t>
  </si>
  <si>
    <t>13:0026:000004:0001:0001:00</t>
  </si>
  <si>
    <t>MP950911</t>
  </si>
  <si>
    <t>13:0040:000169</t>
  </si>
  <si>
    <t>13:0026:000005</t>
  </si>
  <si>
    <t>13:0026:000005:0001:0001:00</t>
  </si>
  <si>
    <t>MP950912</t>
  </si>
  <si>
    <t>13:0040:000170</t>
  </si>
  <si>
    <t>13:0026:000006</t>
  </si>
  <si>
    <t>13:0026:000006:0001:0001:00</t>
  </si>
  <si>
    <t>MP950913</t>
  </si>
  <si>
    <t>13:0040:000171</t>
  </si>
  <si>
    <t>13:0026:000007</t>
  </si>
  <si>
    <t>13:0026:000007:0001:0001:00</t>
  </si>
  <si>
    <t>MP950914</t>
  </si>
  <si>
    <t>13:0040:000172</t>
  </si>
  <si>
    <t>13:0026:000007:0002:0001:00</t>
  </si>
  <si>
    <t>MP960902</t>
  </si>
  <si>
    <t>13:0040:000173</t>
  </si>
  <si>
    <t>13:0026:000029</t>
  </si>
  <si>
    <t>13:0026:000029:0001:0001:00</t>
  </si>
  <si>
    <t>MP960905</t>
  </si>
  <si>
    <t>13:0040:000174</t>
  </si>
  <si>
    <t>13:0026:000030</t>
  </si>
  <si>
    <t>13:0026:000030:0001:0001:00</t>
  </si>
  <si>
    <t>MP960906</t>
  </si>
  <si>
    <t>13:0040:000175</t>
  </si>
  <si>
    <t>13:0026:000031</t>
  </si>
  <si>
    <t>13:0026:000031:0001:0001:00</t>
  </si>
  <si>
    <t>MP960907</t>
  </si>
  <si>
    <t>13:0040:000176</t>
  </si>
  <si>
    <t>13:0026:000032</t>
  </si>
  <si>
    <t>13:0026:000032:0001:0001:01</t>
  </si>
  <si>
    <t>MP960907LD</t>
  </si>
  <si>
    <t>13:0040:000177</t>
  </si>
  <si>
    <t>13:0026:000032:0001:0001:02</t>
  </si>
  <si>
    <t>MP960908</t>
  </si>
  <si>
    <t>13:0040:000178</t>
  </si>
  <si>
    <t>13:0026:000033</t>
  </si>
  <si>
    <t>13:0026:000033:0001:0001:00</t>
  </si>
  <si>
    <t>MP960909-1</t>
  </si>
  <si>
    <t>13:0040:000179</t>
  </si>
  <si>
    <t>13:0026:000034</t>
  </si>
  <si>
    <t>13:0026:000034:0001:0001:00</t>
  </si>
  <si>
    <t>MP960909-2</t>
  </si>
  <si>
    <t>13:0040:000180</t>
  </si>
  <si>
    <t>13:0026:000034:0002:0001:00</t>
  </si>
  <si>
    <t>MP960911</t>
  </si>
  <si>
    <t>13:0040:000181</t>
  </si>
  <si>
    <t>13:0026:000035</t>
  </si>
  <si>
    <t>13:0026:000035:0001:0001:00</t>
  </si>
  <si>
    <t>MP960912</t>
  </si>
  <si>
    <t>13:0040:000182</t>
  </si>
  <si>
    <t>13:0026:000036</t>
  </si>
  <si>
    <t>13:0026:000036:0001:0001:00</t>
  </si>
  <si>
    <t>MP960913</t>
  </si>
  <si>
    <t>13:0040:000183</t>
  </si>
  <si>
    <t>13:0026:000037</t>
  </si>
  <si>
    <t>13:0026:000037:0001:0001:00</t>
  </si>
  <si>
    <t>MP960914-1</t>
  </si>
  <si>
    <t>13:0040:000184</t>
  </si>
  <si>
    <t>13:0026:000038</t>
  </si>
  <si>
    <t>13:0026:000038:0001:0001:00</t>
  </si>
  <si>
    <t>MP960914-2</t>
  </si>
  <si>
    <t>13:0040:000185</t>
  </si>
  <si>
    <t>13:0026:000038:0002:0001:00</t>
  </si>
  <si>
    <t>MP960916</t>
  </si>
  <si>
    <t>13:0040:000186</t>
  </si>
  <si>
    <t>13:0026:000039</t>
  </si>
  <si>
    <t>13:0026:000039:0001:0001:00</t>
  </si>
  <si>
    <t>MP960916FD</t>
  </si>
  <si>
    <t>13:0040:000187</t>
  </si>
  <si>
    <t>13:0026:000039:0002:0001:00</t>
  </si>
  <si>
    <t>MP960917</t>
  </si>
  <si>
    <t>13:0040:000188</t>
  </si>
  <si>
    <t>13:0026:000040</t>
  </si>
  <si>
    <t>13:0026:000040:0001:0001:00</t>
  </si>
  <si>
    <t>MP960918-1</t>
  </si>
  <si>
    <t>13:0040:000189</t>
  </si>
  <si>
    <t>13:0026:000041</t>
  </si>
  <si>
    <t>13:0026:000041:0001:0001:00</t>
  </si>
  <si>
    <t>MP960918-2</t>
  </si>
  <si>
    <t>13:0040:000190</t>
  </si>
  <si>
    <t>13:0026:000041:0002:0001:00</t>
  </si>
  <si>
    <t>MP960918:3</t>
  </si>
  <si>
    <t>13:0040:000191</t>
  </si>
  <si>
    <t>13:0026:000041:0003:0001:00</t>
  </si>
  <si>
    <t>MP960920</t>
  </si>
  <si>
    <t>13:0040:000192</t>
  </si>
  <si>
    <t>13:0026:000042</t>
  </si>
  <si>
    <t>13:0026:000042:0001:0001:00</t>
  </si>
  <si>
    <t>MP960921</t>
  </si>
  <si>
    <t>13:0040:000193</t>
  </si>
  <si>
    <t>13:0026:000043</t>
  </si>
  <si>
    <t>13:0026:000043:0001:0001:00</t>
  </si>
  <si>
    <t>MP960922-1</t>
  </si>
  <si>
    <t>13:0040:000194</t>
  </si>
  <si>
    <t>13:0026:000044</t>
  </si>
  <si>
    <t>13:0026:000044:0001:0001:00</t>
  </si>
  <si>
    <t>MP960922-2</t>
  </si>
  <si>
    <t>13:0040:000195</t>
  </si>
  <si>
    <t>13:0026:000044:0002:0001:00</t>
  </si>
  <si>
    <t>MP960924</t>
  </si>
  <si>
    <t>13:0040:000196</t>
  </si>
  <si>
    <t>13:0026:000045</t>
  </si>
  <si>
    <t>13:0026:000045:0001:0001:00</t>
  </si>
  <si>
    <t>MP960925</t>
  </si>
  <si>
    <t>13:0040:000197</t>
  </si>
  <si>
    <t>13:0026:000046</t>
  </si>
  <si>
    <t>13:0026:000046:0001:0001:00</t>
  </si>
  <si>
    <t>MP960926-1</t>
  </si>
  <si>
    <t>13:0040:000198</t>
  </si>
  <si>
    <t>13:0026:000047</t>
  </si>
  <si>
    <t>13:0026:000047:0001:0001:00</t>
  </si>
  <si>
    <t>MP960926-1FD</t>
  </si>
  <si>
    <t>13:0040:000199</t>
  </si>
  <si>
    <t>13:0026:000047:0002:0001:00</t>
  </si>
  <si>
    <t>MP960926-2</t>
  </si>
  <si>
    <t>13:0040:000200</t>
  </si>
  <si>
    <t>13:0026:000047:0003:0001:00</t>
  </si>
  <si>
    <t>MP960934</t>
  </si>
  <si>
    <t>13:0040:000201</t>
  </si>
  <si>
    <t>13:0026:000048</t>
  </si>
  <si>
    <t>13:0026:000048:0001:0001:00</t>
  </si>
  <si>
    <t>MP960935</t>
  </si>
  <si>
    <t>13:0040:000202</t>
  </si>
  <si>
    <t>13:0026:000049</t>
  </si>
  <si>
    <t>13:0026:000049:0001:0001:00</t>
  </si>
  <si>
    <t>MP970942</t>
  </si>
  <si>
    <t>13:0040:000203</t>
  </si>
  <si>
    <t>13:0026:000164</t>
  </si>
  <si>
    <t>13:0026:000164:0001:0001:00</t>
  </si>
  <si>
    <t>MP970943-1</t>
  </si>
  <si>
    <t>13:0040:000204</t>
  </si>
  <si>
    <t>13:0026:000165</t>
  </si>
  <si>
    <t>13:0026:000165:0001:0001:00</t>
  </si>
  <si>
    <t>MP970943-2</t>
  </si>
  <si>
    <t>13:0040:000205</t>
  </si>
  <si>
    <t>13:0026:000165:0002:0001:00</t>
  </si>
  <si>
    <t>MP970945</t>
  </si>
  <si>
    <t>13:0040:000206</t>
  </si>
  <si>
    <t>13:0026:000166</t>
  </si>
  <si>
    <t>13:0026:000166:0001:0001:00</t>
  </si>
  <si>
    <t>MP970946</t>
  </si>
  <si>
    <t>13:0040:000207</t>
  </si>
  <si>
    <t>13:0026:000167</t>
  </si>
  <si>
    <t>13:0026:000167:0001:0001:01</t>
  </si>
  <si>
    <t>MP970946FD</t>
  </si>
  <si>
    <t>13:0040:000208</t>
  </si>
  <si>
    <t>13:0026:000167:0002:0001:01</t>
  </si>
  <si>
    <t>MP970946LD</t>
  </si>
  <si>
    <t>13:0040:000209</t>
  </si>
  <si>
    <t>13:0026:000167:0001:0001:02</t>
  </si>
  <si>
    <t>MP970947</t>
  </si>
  <si>
    <t>13:0040:000210</t>
  </si>
  <si>
    <t>13:0026:000168</t>
  </si>
  <si>
    <t>13:0026:000168:0001:0001:00</t>
  </si>
  <si>
    <t>MP970948</t>
  </si>
  <si>
    <t>13:0040:000211</t>
  </si>
  <si>
    <t>13:0026:000169</t>
  </si>
  <si>
    <t>13:0026:000169:0001:0001:00</t>
  </si>
  <si>
    <t>MP970963</t>
  </si>
  <si>
    <t>13:0040:000212</t>
  </si>
  <si>
    <t>13:0026:000170</t>
  </si>
  <si>
    <t>13:0026:000170:0001:0001:00</t>
  </si>
  <si>
    <t>MP970964</t>
  </si>
  <si>
    <t>13:0040:000213</t>
  </si>
  <si>
    <t>13:0026:000171</t>
  </si>
  <si>
    <t>13:0026:000171:0001:0001:00</t>
  </si>
  <si>
    <t>MP970965</t>
  </si>
  <si>
    <t>13:0040:000214</t>
  </si>
  <si>
    <t>13:0026:000172</t>
  </si>
  <si>
    <t>13:0026:000172:0001:0001:00</t>
  </si>
  <si>
    <t>MP970966</t>
  </si>
  <si>
    <t>13:0040:000215</t>
  </si>
  <si>
    <t>13:0026:000173</t>
  </si>
  <si>
    <t>13:0026:000173:0001:0001:00</t>
  </si>
  <si>
    <t>MP970966FD</t>
  </si>
  <si>
    <t>13:0040:000216</t>
  </si>
  <si>
    <t>13:0026:000173:0002:0001:00</t>
  </si>
  <si>
    <t>MP970967</t>
  </si>
  <si>
    <t>13:0040:000217</t>
  </si>
  <si>
    <t>13:0026:000174</t>
  </si>
  <si>
    <t>13:0026:000174:0001:0001:00</t>
  </si>
  <si>
    <t>MP970968-1</t>
  </si>
  <si>
    <t>13:0040:000218</t>
  </si>
  <si>
    <t>13:0026:000175</t>
  </si>
  <si>
    <t>13:0026:000175:0001:0001:00</t>
  </si>
  <si>
    <t>MP970968-2</t>
  </si>
  <si>
    <t>13:0040:000219</t>
  </si>
  <si>
    <t>13:0026:000175:0002:0001:00</t>
  </si>
  <si>
    <t>MP970970</t>
  </si>
  <si>
    <t>13:0040:000220</t>
  </si>
  <si>
    <t>13:0026:000176</t>
  </si>
  <si>
    <t>13:0026:000176:0001:0001:00</t>
  </si>
  <si>
    <t>MP970971</t>
  </si>
  <si>
    <t>13:0040:000221</t>
  </si>
  <si>
    <t>13:0026:000177</t>
  </si>
  <si>
    <t>13:0026:000177:0001:0001:00</t>
  </si>
  <si>
    <t>MP970972</t>
  </si>
  <si>
    <t>13:0040:000222</t>
  </si>
  <si>
    <t>13:0026:000178</t>
  </si>
  <si>
    <t>13:0026:000178:0001:0001:00</t>
  </si>
  <si>
    <t>MP970973</t>
  </si>
  <si>
    <t>13:0040:000223</t>
  </si>
  <si>
    <t>13:0026:000179</t>
  </si>
  <si>
    <t>13:0026:000179:0001:0001:00</t>
  </si>
  <si>
    <t>MP970974</t>
  </si>
  <si>
    <t>13:0040:000224</t>
  </si>
  <si>
    <t>13:0026:000180</t>
  </si>
  <si>
    <t>13:0026:000180:0001:0001:00</t>
  </si>
  <si>
    <t>MP970975</t>
  </si>
  <si>
    <t>13:0040:000225</t>
  </si>
  <si>
    <t>13:0026:000181</t>
  </si>
  <si>
    <t>13:0026:000181:0001:0001:01</t>
  </si>
  <si>
    <t>MP970975LD</t>
  </si>
  <si>
    <t>13:0040:000226</t>
  </si>
  <si>
    <t>13:0026:000181:0001:0001:02</t>
  </si>
  <si>
    <t>MP970976</t>
  </si>
  <si>
    <t>13:0040:000227</t>
  </si>
  <si>
    <t>13:0026:000182</t>
  </si>
  <si>
    <t>13:0026:000182:0001:0001:00</t>
  </si>
  <si>
    <t>MP970977</t>
  </si>
  <si>
    <t>13:0040:000228</t>
  </si>
  <si>
    <t>13:0026:000183</t>
  </si>
  <si>
    <t>13:0026:000183:0001:0001:00</t>
  </si>
  <si>
    <t>MP970978</t>
  </si>
  <si>
    <t>13:0040:000229</t>
  </si>
  <si>
    <t>13:0026:000184</t>
  </si>
  <si>
    <t>13:0026:000184:0001:0001:00</t>
  </si>
  <si>
    <t>MP970979</t>
  </si>
  <si>
    <t>13:0040:000230</t>
  </si>
  <si>
    <t>13:0026:000185</t>
  </si>
  <si>
    <t>13:0026:000185:0001:0001:00</t>
  </si>
  <si>
    <t>MP970980</t>
  </si>
  <si>
    <t>13:0040:000231</t>
  </si>
  <si>
    <t>13:0026:000186</t>
  </si>
  <si>
    <t>13:0026:000186:0001:0001:00</t>
  </si>
  <si>
    <t>MP970981</t>
  </si>
  <si>
    <t>13:0040:000232</t>
  </si>
  <si>
    <t>13:0026:000187</t>
  </si>
  <si>
    <t>13:0026:000187:0001:0001:00</t>
  </si>
  <si>
    <t>MP970982</t>
  </si>
  <si>
    <t>13:0040:000233</t>
  </si>
  <si>
    <t>13:0026:000188</t>
  </si>
  <si>
    <t>13:0026:000188:0001:0001:00</t>
  </si>
  <si>
    <t>LF850306</t>
  </si>
  <si>
    <t>13:0040:000234</t>
  </si>
  <si>
    <t>21:0037:000042</t>
  </si>
  <si>
    <t>21:0037:000042:0001:0002:00</t>
  </si>
  <si>
    <t>LF850308</t>
  </si>
  <si>
    <t>13:0040:000235</t>
  </si>
  <si>
    <t>21:0037:000044</t>
  </si>
  <si>
    <t>21:0037:000044:0001:0002:00</t>
  </si>
  <si>
    <t>LF850311</t>
  </si>
  <si>
    <t>13:0040:000236</t>
  </si>
  <si>
    <t>21:0037:000047</t>
  </si>
  <si>
    <t>21:0037:000047:0001:0002:00</t>
  </si>
  <si>
    <t>LF850314</t>
  </si>
  <si>
    <t>13:0040:000237</t>
  </si>
  <si>
    <t>21:0037:000049</t>
  </si>
  <si>
    <t>21:0037:000049:0001:0002:00</t>
  </si>
  <si>
    <t>LF850397</t>
  </si>
  <si>
    <t>13:0040:000238</t>
  </si>
  <si>
    <t>21:0037:000095</t>
  </si>
  <si>
    <t>21:0037:000095:0001:0002:00</t>
  </si>
  <si>
    <t>LF865178</t>
  </si>
  <si>
    <t>13:0040:000239</t>
  </si>
  <si>
    <t>21:0037:000299</t>
  </si>
  <si>
    <t>21:0037:000299:0001:0002:00</t>
  </si>
  <si>
    <t>LF865179</t>
  </si>
  <si>
    <t>13:0040:000240</t>
  </si>
  <si>
    <t>21:0037:000300</t>
  </si>
  <si>
    <t>21:0037:000300:0001:0002:00</t>
  </si>
  <si>
    <t>LF865180</t>
  </si>
  <si>
    <t>13:0040:000241</t>
  </si>
  <si>
    <t>21:0037:000301</t>
  </si>
  <si>
    <t>21:0037:000301:0001:0002:00</t>
  </si>
  <si>
    <t>LF865181</t>
  </si>
  <si>
    <t>13:0040:000242</t>
  </si>
  <si>
    <t>21:0037:000302</t>
  </si>
  <si>
    <t>21:0037:000302:0001:0002:00</t>
  </si>
  <si>
    <t>LF865182</t>
  </si>
  <si>
    <t>13:0040:000243</t>
  </si>
  <si>
    <t>21:0037:000303</t>
  </si>
  <si>
    <t>21:0037:000303:0001:0002:00</t>
  </si>
  <si>
    <t>LF865183</t>
  </si>
  <si>
    <t>13:0040:000244</t>
  </si>
  <si>
    <t>21:0037:000304</t>
  </si>
  <si>
    <t>21:0037:000304:0001:0002:00</t>
  </si>
  <si>
    <t>LF865186</t>
  </si>
  <si>
    <t>13:0040:000245</t>
  </si>
  <si>
    <t>21:0037:000307</t>
  </si>
  <si>
    <t>21:0037:000307:0001:0002:00</t>
  </si>
  <si>
    <t>LF865187</t>
  </si>
  <si>
    <t>13:0040:000246</t>
  </si>
  <si>
    <t>21:0037:000308</t>
  </si>
  <si>
    <t>21:0037:000308:0001:0002:01</t>
  </si>
  <si>
    <t>LF865187LD</t>
  </si>
  <si>
    <t>13:0040:000247</t>
  </si>
  <si>
    <t>21:0037:000308:0001:0002:02</t>
  </si>
  <si>
    <t>LF865188</t>
  </si>
  <si>
    <t>13:0040:000248</t>
  </si>
  <si>
    <t>21:0037:000309</t>
  </si>
  <si>
    <t>21:0037:000309:0001:0002:00</t>
  </si>
  <si>
    <t>LF865189</t>
  </si>
  <si>
    <t>13:0040:000249</t>
  </si>
  <si>
    <t>21:0037:000310</t>
  </si>
  <si>
    <t>21:0037:000310:0001:0002:00</t>
  </si>
  <si>
    <t>LF865190</t>
  </si>
  <si>
    <t>13:0040:000250</t>
  </si>
  <si>
    <t>21:0037:000311</t>
  </si>
  <si>
    <t>21:0037:000311:0001:0002:00</t>
  </si>
  <si>
    <t>LF865191</t>
  </si>
  <si>
    <t>13:0040:000251</t>
  </si>
  <si>
    <t>21:0037:000312</t>
  </si>
  <si>
    <t>21:0037:000312:0001:0002:00</t>
  </si>
  <si>
    <t>LF865192</t>
  </si>
  <si>
    <t>13:0040:000252</t>
  </si>
  <si>
    <t>21:0037:000313</t>
  </si>
  <si>
    <t>21:0037:000313:0001:0002:00</t>
  </si>
  <si>
    <t>LF865193</t>
  </si>
  <si>
    <t>13:0040:000253</t>
  </si>
  <si>
    <t>21:0037:000314</t>
  </si>
  <si>
    <t>21:0037:000314:0001:0002:00</t>
  </si>
  <si>
    <t>LF865194</t>
  </si>
  <si>
    <t>13:0040:000254</t>
  </si>
  <si>
    <t>21:0037:000315</t>
  </si>
  <si>
    <t>21:0037:000315:0001:0002:00</t>
  </si>
  <si>
    <t>LF865195</t>
  </si>
  <si>
    <t>13:0040:000255</t>
  </si>
  <si>
    <t>21:0037:000316</t>
  </si>
  <si>
    <t>21:0037:000316:0001:0002:00</t>
  </si>
  <si>
    <t>LF865197</t>
  </si>
  <si>
    <t>13:0040:000256</t>
  </si>
  <si>
    <t>21:0037:000318</t>
  </si>
  <si>
    <t>21:0037:000318:0001:0002:00</t>
  </si>
  <si>
    <t>LF865198</t>
  </si>
  <si>
    <t>13:0040:000257</t>
  </si>
  <si>
    <t>21:0037:000319</t>
  </si>
  <si>
    <t>21:0037:000319:0001:0002:00</t>
  </si>
  <si>
    <t>LF865199</t>
  </si>
  <si>
    <t>13:0040:000258</t>
  </si>
  <si>
    <t>21:0037:000320</t>
  </si>
  <si>
    <t>21:0037:000320:0001:0002:00</t>
  </si>
  <si>
    <t>LF865209</t>
  </si>
  <si>
    <t>13:0040:000259</t>
  </si>
  <si>
    <t>21:0037:000330</t>
  </si>
  <si>
    <t>21:0037:000330:0001:0002:00</t>
  </si>
  <si>
    <t>LF865210</t>
  </si>
  <si>
    <t>13:0040:000260</t>
  </si>
  <si>
    <t>21:0037:000331</t>
  </si>
  <si>
    <t>21:0037:000331:0001:0002:00</t>
  </si>
  <si>
    <t>LF865211</t>
  </si>
  <si>
    <t>13:0040:000261</t>
  </si>
  <si>
    <t>21:0037:000332</t>
  </si>
  <si>
    <t>21:0037:000332:0001:0002:00</t>
  </si>
  <si>
    <t>LF865213</t>
  </si>
  <si>
    <t>13:0040:000262</t>
  </si>
  <si>
    <t>21:0037:000334</t>
  </si>
  <si>
    <t>21:0037:000334:0001:0002:00</t>
  </si>
  <si>
    <t>LF865217</t>
  </si>
  <si>
    <t>13:0040:000263</t>
  </si>
  <si>
    <t>21:0037:000338</t>
  </si>
  <si>
    <t>21:0037:000338:0001:0002:00</t>
  </si>
  <si>
    <t>LF865218</t>
  </si>
  <si>
    <t>13:0040:000264</t>
  </si>
  <si>
    <t>21:0037:000339</t>
  </si>
  <si>
    <t>21:0037:000339:0001:0002:00</t>
  </si>
  <si>
    <t>LF865222</t>
  </si>
  <si>
    <t>13:0040:000265</t>
  </si>
  <si>
    <t>21:0037:000343</t>
  </si>
  <si>
    <t>21:0037:000343:0001:0002:00</t>
  </si>
  <si>
    <t>LF865224</t>
  </si>
  <si>
    <t>13:0040:000266</t>
  </si>
  <si>
    <t>21:0037:000345</t>
  </si>
  <si>
    <t>21:0037:000345:0001:0002:00</t>
  </si>
  <si>
    <t>LF865225</t>
  </si>
  <si>
    <t>13:0040:000267</t>
  </si>
  <si>
    <t>21:0037:000346</t>
  </si>
  <si>
    <t>21:0037:000346:0001:0002:00</t>
  </si>
  <si>
    <t>LF865236</t>
  </si>
  <si>
    <t>13:0040:000268</t>
  </si>
  <si>
    <t>21:0037:000357</t>
  </si>
  <si>
    <t>21:0037:000357:0001:0002:00</t>
  </si>
  <si>
    <t>LF865237</t>
  </si>
  <si>
    <t>13:0040:000269</t>
  </si>
  <si>
    <t>21:0037:000358</t>
  </si>
  <si>
    <t>21:0037:000358:0001:0002:00</t>
  </si>
  <si>
    <t>LF865276</t>
  </si>
  <si>
    <t>13:0040:000270</t>
  </si>
  <si>
    <t>21:0037:000396</t>
  </si>
  <si>
    <t>21:0037:000396:0001:0002:00</t>
  </si>
  <si>
    <t>LF865277</t>
  </si>
  <si>
    <t>13:0040:000271</t>
  </si>
  <si>
    <t>21:0037:000397</t>
  </si>
  <si>
    <t>21:0037:000397:0001:0002:00</t>
  </si>
  <si>
    <t>LF865278</t>
  </si>
  <si>
    <t>13:0040:000272</t>
  </si>
  <si>
    <t>21:0037:000398</t>
  </si>
  <si>
    <t>21:0037:000398:0001:0002:00</t>
  </si>
  <si>
    <t>LF865279</t>
  </si>
  <si>
    <t>13:0040:000273</t>
  </si>
  <si>
    <t>21:0037:000399</t>
  </si>
  <si>
    <t>21:0037:000399:0001:0002:00</t>
  </si>
  <si>
    <t>LF865281</t>
  </si>
  <si>
    <t>13:0040:000274</t>
  </si>
  <si>
    <t>21:0037:000401</t>
  </si>
  <si>
    <t>21:0037:000401:0001:0002:00</t>
  </si>
  <si>
    <t>LF865282</t>
  </si>
  <si>
    <t>13:0040:000275</t>
  </si>
  <si>
    <t>21:0037:000402</t>
  </si>
  <si>
    <t>21:0037:000402:0001:0002:00</t>
  </si>
  <si>
    <t>LF865283</t>
  </si>
  <si>
    <t>13:0040:000276</t>
  </si>
  <si>
    <t>21:0037:000403</t>
  </si>
  <si>
    <t>21:0037:000403:0001:0002:00</t>
  </si>
  <si>
    <t>LF865284</t>
  </si>
  <si>
    <t>13:0040:000277</t>
  </si>
  <si>
    <t>21:0037:000404</t>
  </si>
  <si>
    <t>21:0037:000404:0001:0002:00</t>
  </si>
  <si>
    <t>LF865285</t>
  </si>
  <si>
    <t>13:0040:000278</t>
  </si>
  <si>
    <t>21:0037:000405</t>
  </si>
  <si>
    <t>21:0037:000405:0001:0002:00</t>
  </si>
  <si>
    <t>LF865286</t>
  </si>
  <si>
    <t>13:0040:000279</t>
  </si>
  <si>
    <t>21:0037:000406</t>
  </si>
  <si>
    <t>21:0037:000406:0001:0002:00</t>
  </si>
  <si>
    <t>LF865288</t>
  </si>
  <si>
    <t>13:0040:000280</t>
  </si>
  <si>
    <t>21:0037:000408</t>
  </si>
  <si>
    <t>21:0037:000408:0001:0002:00</t>
  </si>
  <si>
    <t>LF865289</t>
  </si>
  <si>
    <t>13:0040:000281</t>
  </si>
  <si>
    <t>21:0037:000409</t>
  </si>
  <si>
    <t>21:0037:000409:0001:0002:00</t>
  </si>
  <si>
    <t>LF865506</t>
  </si>
  <si>
    <t>13:0040:000282</t>
  </si>
  <si>
    <t>21:0037:000568</t>
  </si>
  <si>
    <t>21:0037:000568:0001:0002:00</t>
  </si>
  <si>
    <t>LF865507</t>
  </si>
  <si>
    <t>13:0040:000283</t>
  </si>
  <si>
    <t>21:0037:000569</t>
  </si>
  <si>
    <t>21:0037:000569:0001:0002:00</t>
  </si>
  <si>
    <t>LF865508</t>
  </si>
  <si>
    <t>13:0040:000284</t>
  </si>
  <si>
    <t>21:0037:000570</t>
  </si>
  <si>
    <t>21:0037:000570:0001:0002:00</t>
  </si>
  <si>
    <t>LF865509</t>
  </si>
  <si>
    <t>13:0040:000285</t>
  </si>
  <si>
    <t>21:0037:000571</t>
  </si>
  <si>
    <t>21:0037:000571:0001:0002:00</t>
  </si>
  <si>
    <t>LF865511</t>
  </si>
  <si>
    <t>13:0040:000286</t>
  </si>
  <si>
    <t>21:0037:000572</t>
  </si>
  <si>
    <t>21:0037:000572:0001:0002:00</t>
  </si>
  <si>
    <t>LF865512</t>
  </si>
  <si>
    <t>13:0040:000287</t>
  </si>
  <si>
    <t>21:0037:000573</t>
  </si>
  <si>
    <t>21:0037:000573:0001:0002:00</t>
  </si>
  <si>
    <t>LF865520</t>
  </si>
  <si>
    <t>13:0040:000288</t>
  </si>
  <si>
    <t>21:0037:000581</t>
  </si>
  <si>
    <t>21:0037:000581:0001:0002:00</t>
  </si>
  <si>
    <t>LF865521:1</t>
  </si>
  <si>
    <t>13:0040:000289</t>
  </si>
  <si>
    <t>21:0037:000582</t>
  </si>
  <si>
    <t>21:0037:000582:0001:0002:01</t>
  </si>
  <si>
    <t>LF865521:2</t>
  </si>
  <si>
    <t>13:0040:000290</t>
  </si>
  <si>
    <t>21:0037:000582:0001:0002:02</t>
  </si>
  <si>
    <t>LF865521:3</t>
  </si>
  <si>
    <t>13:0040:000291</t>
  </si>
  <si>
    <t>21:0037:000582:0001:0002:03</t>
  </si>
  <si>
    <t>LF865521:4</t>
  </si>
  <si>
    <t>13:0040:000292</t>
  </si>
  <si>
    <t>21:0037:000582:0001:0002:04</t>
  </si>
  <si>
    <t>LF865521:5</t>
  </si>
  <si>
    <t>13:0040:000293</t>
  </si>
  <si>
    <t>21:0037:000582:0001:0002:05</t>
  </si>
  <si>
    <t>LF865521:6</t>
  </si>
  <si>
    <t>13:0040:000294</t>
  </si>
  <si>
    <t>21:0037:000582:0001:0002:06</t>
  </si>
  <si>
    <t>LF865523</t>
  </si>
  <si>
    <t>13:0040:000295</t>
  </si>
  <si>
    <t>21:0037:000583</t>
  </si>
  <si>
    <t>21:0037:000583:0001:0002:00</t>
  </si>
  <si>
    <t>LF865526</t>
  </si>
  <si>
    <t>13:0040:000296</t>
  </si>
  <si>
    <t>21:0037:000584</t>
  </si>
  <si>
    <t>21:0037:000584:0001:0002:00</t>
  </si>
  <si>
    <t>LF865530</t>
  </si>
  <si>
    <t>13:0040:000297</t>
  </si>
  <si>
    <t>21:0037:000585</t>
  </si>
  <si>
    <t>21:0037:000585:0001:0002:00</t>
  </si>
  <si>
    <t>LF865534</t>
  </si>
  <si>
    <t>13:0040:000298</t>
  </si>
  <si>
    <t>21:0037:000586</t>
  </si>
  <si>
    <t>21:0037:000586:0001:0002:00</t>
  </si>
  <si>
    <t>LF865535</t>
  </si>
  <si>
    <t>13:0040:000299</t>
  </si>
  <si>
    <t>21:0037:000587</t>
  </si>
  <si>
    <t>21:0037:000587:0001:0002:00</t>
  </si>
  <si>
    <t>LF865536</t>
  </si>
  <si>
    <t>13:0040:000300</t>
  </si>
  <si>
    <t>21:0037:000588</t>
  </si>
  <si>
    <t>21:0037:000588:0001:0002:00</t>
  </si>
  <si>
    <t>LF865539</t>
  </si>
  <si>
    <t>13:0040:000301</t>
  </si>
  <si>
    <t>21:0037:000589</t>
  </si>
  <si>
    <t>21:0037:000589:0001:0002:00</t>
  </si>
  <si>
    <t>LF865540</t>
  </si>
  <si>
    <t>13:0040:000302</t>
  </si>
  <si>
    <t>21:0037:000590</t>
  </si>
  <si>
    <t>21:0037:000590:0001:0002:00</t>
  </si>
  <si>
    <t>LF865541</t>
  </si>
  <si>
    <t>13:0040:000303</t>
  </si>
  <si>
    <t>21:0037:000591</t>
  </si>
  <si>
    <t>21:0037:000591:0001:0002:00</t>
  </si>
  <si>
    <t>LF865542</t>
  </si>
  <si>
    <t>13:0040:000304</t>
  </si>
  <si>
    <t>21:0037:000592</t>
  </si>
  <si>
    <t>21:0037:000592:0001:0002:00</t>
  </si>
  <si>
    <t>LF865544</t>
  </si>
  <si>
    <t>13:0040:000305</t>
  </si>
  <si>
    <t>21:0037:000593</t>
  </si>
  <si>
    <t>21:0037:000593:0001:0002:00</t>
  </si>
  <si>
    <t>LF865549</t>
  </si>
  <si>
    <t>13:0040:000306</t>
  </si>
  <si>
    <t>21:0037:000596</t>
  </si>
  <si>
    <t>21:0037:000596:0001:0002:00</t>
  </si>
  <si>
    <t>LF865650</t>
  </si>
  <si>
    <t>13:0040:000307</t>
  </si>
  <si>
    <t>21:0037:000623</t>
  </si>
  <si>
    <t>21:0037:000623:0001:0002:00</t>
  </si>
  <si>
    <t>LF865651</t>
  </si>
  <si>
    <t>13:0040:000308</t>
  </si>
  <si>
    <t>21:0037:000624</t>
  </si>
  <si>
    <t>21:0037:000624:0001:0002:00</t>
  </si>
  <si>
    <t>LF865652</t>
  </si>
  <si>
    <t>13:0040:000309</t>
  </si>
  <si>
    <t>21:0037:000625</t>
  </si>
  <si>
    <t>21:0037:000625:0001:0002:00</t>
  </si>
  <si>
    <t>LF865653</t>
  </si>
  <si>
    <t>13:0040:000310</t>
  </si>
  <si>
    <t>21:0037:000626</t>
  </si>
  <si>
    <t>21:0037:000626:0001:0002:00</t>
  </si>
  <si>
    <t>LF865654</t>
  </si>
  <si>
    <t>13:0040:000311</t>
  </si>
  <si>
    <t>21:0037:000627</t>
  </si>
  <si>
    <t>21:0037:000627:0001:0002:00</t>
  </si>
  <si>
    <t>MP960012 soil</t>
  </si>
  <si>
    <t>13:0040:000312</t>
  </si>
  <si>
    <t>13:0026:000019:0002:0001:00</t>
  </si>
  <si>
    <t>MP970039 soil</t>
  </si>
  <si>
    <t>13:0040:000313</t>
  </si>
  <si>
    <t>13:0026:000088:0002:0001:00</t>
  </si>
  <si>
    <t>MP970088 soil</t>
  </si>
  <si>
    <t>13:0040:000314</t>
  </si>
  <si>
    <t>13:0026:000137:0002:0001:00</t>
  </si>
  <si>
    <t>LKSD-1:315</t>
  </si>
  <si>
    <t>13:0040:000315</t>
  </si>
  <si>
    <t>Control Reference</t>
  </si>
  <si>
    <t>Unspecified</t>
  </si>
  <si>
    <t>LKSD-1:316</t>
  </si>
  <si>
    <t>13:0040:000316</t>
  </si>
  <si>
    <t>LKSD-1:317</t>
  </si>
  <si>
    <t>13:0040:000317</t>
  </si>
  <si>
    <t>LKSD-1:318</t>
  </si>
  <si>
    <t>13:0040:000318</t>
  </si>
  <si>
    <t>LKSD-1:319</t>
  </si>
  <si>
    <t>13:0040:000319</t>
  </si>
  <si>
    <t>LKSD-1:320</t>
  </si>
  <si>
    <t>13:0040:000320</t>
  </si>
  <si>
    <t>LKSD-1:321</t>
  </si>
  <si>
    <t>13:0040:000321</t>
  </si>
  <si>
    <t>LKSD-1:322</t>
  </si>
  <si>
    <t>13:0040:000322</t>
  </si>
  <si>
    <t>LKSD-1:323</t>
  </si>
  <si>
    <t>13:0040:000323</t>
  </si>
  <si>
    <t>LKSD-1:324</t>
  </si>
  <si>
    <t>13:0040:000324</t>
  </si>
  <si>
    <t>LKSD-1:325</t>
  </si>
  <si>
    <t>13:0040:000325</t>
  </si>
  <si>
    <t>LKSD-1:326</t>
  </si>
  <si>
    <t>13:0040:000326</t>
  </si>
  <si>
    <t>LKSD-2:327</t>
  </si>
  <si>
    <t>13:0040:000327</t>
  </si>
  <si>
    <t>LKSD-2:328</t>
  </si>
  <si>
    <t>13:0040:000328</t>
  </si>
  <si>
    <t>LKSD-2:329</t>
  </si>
  <si>
    <t>13:0040:000329</t>
  </si>
  <si>
    <t>LKSD-2:330</t>
  </si>
  <si>
    <t>13:0040:000330</t>
  </si>
  <si>
    <t>LKSD-2:331</t>
  </si>
  <si>
    <t>13:0040:000331</t>
  </si>
  <si>
    <t>LKSD-2:332</t>
  </si>
  <si>
    <t>13:0040:000332</t>
  </si>
  <si>
    <t>LKSD-2:333</t>
  </si>
  <si>
    <t>13:0040:000333</t>
  </si>
  <si>
    <t>LKSD-2:334</t>
  </si>
  <si>
    <t>13:0040:000334</t>
  </si>
  <si>
    <t>LKSD-2:335</t>
  </si>
  <si>
    <t>13:0040:000335</t>
  </si>
  <si>
    <t>LKSD-2:336</t>
  </si>
  <si>
    <t>13:0040:000336</t>
  </si>
  <si>
    <t>LKSD-2:337</t>
  </si>
  <si>
    <t>13:0040:000337</t>
  </si>
  <si>
    <t>LKSD-3:338</t>
  </si>
  <si>
    <t>13:0040:000338</t>
  </si>
  <si>
    <t>LKSD-3:339</t>
  </si>
  <si>
    <t>13:0040:000339</t>
  </si>
  <si>
    <t>LKSD-3:340</t>
  </si>
  <si>
    <t>13:0040:000340</t>
  </si>
  <si>
    <t>LKSD-3:341</t>
  </si>
  <si>
    <t>13:0040:000341</t>
  </si>
  <si>
    <t>LKSD-3:342</t>
  </si>
  <si>
    <t>13:0040:000342</t>
  </si>
  <si>
    <t>LKSD-3:343</t>
  </si>
  <si>
    <t>13:0040:000343</t>
  </si>
  <si>
    <t>LKSD-3:344</t>
  </si>
  <si>
    <t>13:0040:000344</t>
  </si>
  <si>
    <t>LKSD-3:345</t>
  </si>
  <si>
    <t>13:0040:000345</t>
  </si>
  <si>
    <t>LKSD-3:346</t>
  </si>
  <si>
    <t>13:0040:000346</t>
  </si>
  <si>
    <t>LKSD-4:347</t>
  </si>
  <si>
    <t>13:0040:000347</t>
  </si>
  <si>
    <t>LKSD-4:348</t>
  </si>
  <si>
    <t>13:0040:000348</t>
  </si>
  <si>
    <t>LKSD-4:349</t>
  </si>
  <si>
    <t>13:0040:000349</t>
  </si>
  <si>
    <t>LKSD-4:350</t>
  </si>
  <si>
    <t>13:0040:000350</t>
  </si>
  <si>
    <t>LKSD-4:351</t>
  </si>
  <si>
    <t>13:0040:000351</t>
  </si>
  <si>
    <t>LKSD-4:352</t>
  </si>
  <si>
    <t>13:0040:000352</t>
  </si>
  <si>
    <t>LKSD-4:353</t>
  </si>
  <si>
    <t>13:0040:000353</t>
  </si>
  <si>
    <t>LKSD-4:354</t>
  </si>
  <si>
    <t>13:0040:000354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</si>
</sst>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U35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73" width="14.77734375" customWidth="1"/>
  </cols>
  <sheetData>
    <row r="1" spans="1:7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</row>
    <row r="2" spans="1:73" hidden="1" x14ac:dyDescent="0.3">
      <c r="A2" t="s">
        <v>73</v>
      </c>
      <c r="B2" t="s">
        <v>74</v>
      </c>
      <c r="C2" s="1" t="str">
        <f t="shared" ref="C2:C65" si="0">HYPERLINK("http://geochem.nrcan.gc.ca/cdogs/content/bdl/bdl130040_e.htm", "13:0040")</f>
        <v>13:0040</v>
      </c>
      <c r="D2" s="1" t="str">
        <f t="shared" ref="D2:D65" si="1">HYPERLINK("http://geochem.nrcan.gc.ca/cdogs/content/svy/svy130026_e.htm", "13:0026")</f>
        <v>13:0026</v>
      </c>
      <c r="E2" t="s">
        <v>75</v>
      </c>
      <c r="F2" t="s">
        <v>76</v>
      </c>
      <c r="H2">
        <v>47.381317899999999</v>
      </c>
      <c r="I2">
        <v>-65.926843099999999</v>
      </c>
      <c r="J2" s="1" t="str">
        <f t="shared" ref="J2:J33" si="2">HYPERLINK("http://geochem.nrcan.gc.ca/cdogs/content/kwd/kwd020045_e.htm", "Basal till")</f>
        <v>Basal till</v>
      </c>
      <c r="K2" s="1" t="str">
        <f t="shared" ref="K2:K65" si="3">HYPERLINK("http://geochem.nrcan.gc.ca/cdogs/content/kwd/kwd080004_e.htm", "&lt;63 micron")</f>
        <v>&lt;63 micron</v>
      </c>
      <c r="P2">
        <v>6.92</v>
      </c>
      <c r="Q2">
        <v>7.0000000000000007E-2</v>
      </c>
      <c r="W2">
        <v>540</v>
      </c>
      <c r="Y2">
        <v>-5</v>
      </c>
      <c r="AA2">
        <v>2.2000000000000002</v>
      </c>
      <c r="AB2">
        <v>9</v>
      </c>
      <c r="AC2">
        <v>74</v>
      </c>
      <c r="AD2">
        <v>21</v>
      </c>
      <c r="AE2">
        <v>-10</v>
      </c>
      <c r="AG2">
        <v>25</v>
      </c>
      <c r="AH2">
        <v>-10</v>
      </c>
      <c r="AI2">
        <v>15</v>
      </c>
      <c r="AJ2">
        <v>59</v>
      </c>
      <c r="AK2">
        <v>100</v>
      </c>
      <c r="AL2">
        <v>-5</v>
      </c>
      <c r="AM2">
        <v>-0.5</v>
      </c>
      <c r="AN2">
        <v>140</v>
      </c>
      <c r="AO2">
        <v>350</v>
      </c>
      <c r="AP2">
        <v>66</v>
      </c>
      <c r="AQ2">
        <v>6.1</v>
      </c>
      <c r="AR2">
        <v>3.6</v>
      </c>
      <c r="AS2">
        <v>0.98</v>
      </c>
      <c r="AT2">
        <v>5.8</v>
      </c>
      <c r="AU2">
        <v>1.3</v>
      </c>
      <c r="AV2">
        <v>31</v>
      </c>
      <c r="AW2">
        <v>0.62</v>
      </c>
      <c r="AX2">
        <v>28</v>
      </c>
      <c r="AY2">
        <v>7.7</v>
      </c>
      <c r="AZ2">
        <v>6</v>
      </c>
      <c r="BA2">
        <v>0.99</v>
      </c>
      <c r="BB2">
        <v>0.56000000000000005</v>
      </c>
      <c r="BC2">
        <v>34</v>
      </c>
      <c r="BD2">
        <v>4.2</v>
      </c>
      <c r="BE2">
        <v>2.2999999999999998</v>
      </c>
      <c r="BF2">
        <v>-0.5</v>
      </c>
      <c r="BG2">
        <v>-0.2</v>
      </c>
      <c r="BH2">
        <v>5</v>
      </c>
      <c r="BI2">
        <v>20</v>
      </c>
      <c r="BJ2">
        <v>9.1</v>
      </c>
      <c r="BK2">
        <v>0.16</v>
      </c>
      <c r="BL2">
        <v>2.2000000000000002</v>
      </c>
      <c r="BM2">
        <v>19</v>
      </c>
      <c r="BN2">
        <v>48</v>
      </c>
      <c r="BO2">
        <v>130</v>
      </c>
      <c r="BP2">
        <v>8.6</v>
      </c>
      <c r="BQ2">
        <v>1.3</v>
      </c>
      <c r="BR2">
        <v>12</v>
      </c>
      <c r="BS2">
        <v>0.78</v>
      </c>
      <c r="BT2">
        <v>3.5</v>
      </c>
      <c r="BU2">
        <v>-0.5</v>
      </c>
    </row>
    <row r="3" spans="1:73" hidden="1" x14ac:dyDescent="0.3">
      <c r="A3" t="s">
        <v>77</v>
      </c>
      <c r="B3" t="s">
        <v>78</v>
      </c>
      <c r="C3" s="1" t="str">
        <f t="shared" si="0"/>
        <v>13:0040</v>
      </c>
      <c r="D3" s="1" t="str">
        <f t="shared" si="1"/>
        <v>13:0026</v>
      </c>
      <c r="E3" t="s">
        <v>79</v>
      </c>
      <c r="F3" t="s">
        <v>80</v>
      </c>
      <c r="H3">
        <v>47.450961399999997</v>
      </c>
      <c r="I3">
        <v>-65.893560800000003</v>
      </c>
      <c r="J3" s="1" t="str">
        <f t="shared" si="2"/>
        <v>Basal till</v>
      </c>
      <c r="K3" s="1" t="str">
        <f t="shared" si="3"/>
        <v>&lt;63 micron</v>
      </c>
      <c r="P3">
        <v>6.71</v>
      </c>
      <c r="Q3">
        <v>0.11</v>
      </c>
      <c r="W3">
        <v>500</v>
      </c>
      <c r="Y3">
        <v>-5</v>
      </c>
      <c r="AA3">
        <v>2.1</v>
      </c>
      <c r="AB3">
        <v>13</v>
      </c>
      <c r="AC3">
        <v>120</v>
      </c>
      <c r="AD3">
        <v>61</v>
      </c>
      <c r="AE3">
        <v>-10</v>
      </c>
      <c r="AG3">
        <v>100</v>
      </c>
      <c r="AH3">
        <v>-10</v>
      </c>
      <c r="AI3">
        <v>19</v>
      </c>
      <c r="AJ3">
        <v>73</v>
      </c>
      <c r="AK3">
        <v>130</v>
      </c>
      <c r="AL3">
        <v>-5</v>
      </c>
      <c r="AM3">
        <v>-0.5</v>
      </c>
      <c r="AN3">
        <v>93</v>
      </c>
      <c r="AO3">
        <v>300</v>
      </c>
      <c r="AP3">
        <v>120</v>
      </c>
      <c r="AQ3">
        <v>8</v>
      </c>
      <c r="AR3">
        <v>4</v>
      </c>
      <c r="AS3">
        <v>1.7</v>
      </c>
      <c r="AT3">
        <v>7.8</v>
      </c>
      <c r="AU3">
        <v>1.5</v>
      </c>
      <c r="AV3">
        <v>41</v>
      </c>
      <c r="AW3">
        <v>0.62</v>
      </c>
      <c r="AX3">
        <v>42</v>
      </c>
      <c r="AY3">
        <v>11</v>
      </c>
      <c r="AZ3">
        <v>8.6999999999999993</v>
      </c>
      <c r="BA3">
        <v>1.3</v>
      </c>
      <c r="BB3">
        <v>0.63</v>
      </c>
      <c r="BC3">
        <v>42</v>
      </c>
      <c r="BD3">
        <v>4.2</v>
      </c>
      <c r="BE3">
        <v>2.2000000000000002</v>
      </c>
      <c r="BF3">
        <v>-0.5</v>
      </c>
      <c r="BG3">
        <v>-0.2</v>
      </c>
      <c r="BH3">
        <v>4.5999999999999996</v>
      </c>
      <c r="BI3">
        <v>19</v>
      </c>
      <c r="BJ3">
        <v>7.7</v>
      </c>
      <c r="BK3">
        <v>0.16</v>
      </c>
      <c r="BL3">
        <v>2.4</v>
      </c>
      <c r="BM3">
        <v>21</v>
      </c>
      <c r="BN3">
        <v>22</v>
      </c>
      <c r="BO3">
        <v>99</v>
      </c>
      <c r="BP3">
        <v>31</v>
      </c>
      <c r="BQ3">
        <v>1.2</v>
      </c>
      <c r="BR3">
        <v>11</v>
      </c>
      <c r="BS3">
        <v>0.61</v>
      </c>
      <c r="BT3">
        <v>3.3</v>
      </c>
      <c r="BU3">
        <v>-0.5</v>
      </c>
    </row>
    <row r="4" spans="1:73" hidden="1" x14ac:dyDescent="0.3">
      <c r="A4" t="s">
        <v>81</v>
      </c>
      <c r="B4" t="s">
        <v>82</v>
      </c>
      <c r="C4" s="1" t="str">
        <f t="shared" si="0"/>
        <v>13:0040</v>
      </c>
      <c r="D4" s="1" t="str">
        <f t="shared" si="1"/>
        <v>13:0026</v>
      </c>
      <c r="E4" t="s">
        <v>83</v>
      </c>
      <c r="F4" t="s">
        <v>84</v>
      </c>
      <c r="H4">
        <v>47.4365278</v>
      </c>
      <c r="I4">
        <v>-65.900289000000001</v>
      </c>
      <c r="J4" s="1" t="str">
        <f t="shared" si="2"/>
        <v>Basal till</v>
      </c>
      <c r="K4" s="1" t="str">
        <f t="shared" si="3"/>
        <v>&lt;63 micron</v>
      </c>
      <c r="P4">
        <v>6.16</v>
      </c>
      <c r="Q4">
        <v>0.1</v>
      </c>
      <c r="W4">
        <v>590</v>
      </c>
      <c r="Y4">
        <v>-5</v>
      </c>
      <c r="AA4">
        <v>2.2999999999999998</v>
      </c>
      <c r="AB4">
        <v>13</v>
      </c>
      <c r="AC4">
        <v>100</v>
      </c>
      <c r="AD4">
        <v>26</v>
      </c>
      <c r="AE4">
        <v>-10</v>
      </c>
      <c r="AG4">
        <v>50</v>
      </c>
      <c r="AH4">
        <v>-10</v>
      </c>
      <c r="AI4">
        <v>17</v>
      </c>
      <c r="AJ4">
        <v>63</v>
      </c>
      <c r="AK4">
        <v>110</v>
      </c>
      <c r="AL4">
        <v>-5</v>
      </c>
      <c r="AM4">
        <v>-0.5</v>
      </c>
      <c r="AN4">
        <v>89</v>
      </c>
      <c r="AO4">
        <v>280</v>
      </c>
      <c r="AP4">
        <v>76</v>
      </c>
      <c r="AQ4">
        <v>6.7</v>
      </c>
      <c r="AR4">
        <v>3.7</v>
      </c>
      <c r="AS4">
        <v>1.2</v>
      </c>
      <c r="AT4">
        <v>6.5</v>
      </c>
      <c r="AU4">
        <v>1.4</v>
      </c>
      <c r="AV4">
        <v>36</v>
      </c>
      <c r="AW4">
        <v>0.6</v>
      </c>
      <c r="AX4">
        <v>36</v>
      </c>
      <c r="AY4">
        <v>9.3000000000000007</v>
      </c>
      <c r="AZ4">
        <v>7.3</v>
      </c>
      <c r="BA4">
        <v>1.1000000000000001</v>
      </c>
      <c r="BB4">
        <v>0.56000000000000005</v>
      </c>
      <c r="BC4">
        <v>38</v>
      </c>
      <c r="BD4">
        <v>3.9</v>
      </c>
      <c r="BE4">
        <v>1.7</v>
      </c>
      <c r="BF4">
        <v>-0.5</v>
      </c>
      <c r="BG4">
        <v>-0.2</v>
      </c>
      <c r="BH4">
        <v>5.3</v>
      </c>
      <c r="BI4">
        <v>20</v>
      </c>
      <c r="BJ4">
        <v>7</v>
      </c>
      <c r="BK4">
        <v>0.1</v>
      </c>
      <c r="BL4">
        <v>1.4</v>
      </c>
      <c r="BM4">
        <v>21</v>
      </c>
      <c r="BN4">
        <v>21</v>
      </c>
      <c r="BO4">
        <v>110</v>
      </c>
      <c r="BP4">
        <v>7</v>
      </c>
      <c r="BQ4">
        <v>1.1000000000000001</v>
      </c>
      <c r="BR4">
        <v>12</v>
      </c>
      <c r="BS4">
        <v>0.65</v>
      </c>
      <c r="BT4">
        <v>3.4</v>
      </c>
      <c r="BU4">
        <v>-0.5</v>
      </c>
    </row>
    <row r="5" spans="1:73" hidden="1" x14ac:dyDescent="0.3">
      <c r="A5" t="s">
        <v>85</v>
      </c>
      <c r="B5" t="s">
        <v>86</v>
      </c>
      <c r="C5" s="1" t="str">
        <f t="shared" si="0"/>
        <v>13:0040</v>
      </c>
      <c r="D5" s="1" t="str">
        <f t="shared" si="1"/>
        <v>13:0026</v>
      </c>
      <c r="E5" t="s">
        <v>87</v>
      </c>
      <c r="F5" t="s">
        <v>88</v>
      </c>
      <c r="H5">
        <v>47.421456900000003</v>
      </c>
      <c r="I5">
        <v>-65.9019665</v>
      </c>
      <c r="J5" s="1" t="str">
        <f t="shared" si="2"/>
        <v>Basal till</v>
      </c>
      <c r="K5" s="1" t="str">
        <f t="shared" si="3"/>
        <v>&lt;63 micron</v>
      </c>
      <c r="P5">
        <v>6.6</v>
      </c>
      <c r="Q5">
        <v>0.11</v>
      </c>
      <c r="W5">
        <v>630</v>
      </c>
      <c r="Y5">
        <v>-5</v>
      </c>
      <c r="AA5">
        <v>2.6</v>
      </c>
      <c r="AB5">
        <v>15</v>
      </c>
      <c r="AC5">
        <v>74</v>
      </c>
      <c r="AD5">
        <v>35</v>
      </c>
      <c r="AE5">
        <v>-10</v>
      </c>
      <c r="AG5">
        <v>29</v>
      </c>
      <c r="AH5">
        <v>-10</v>
      </c>
      <c r="AI5">
        <v>18</v>
      </c>
      <c r="AJ5">
        <v>71</v>
      </c>
      <c r="AK5">
        <v>110</v>
      </c>
      <c r="AL5">
        <v>-5</v>
      </c>
      <c r="AM5">
        <v>-0.5</v>
      </c>
      <c r="AN5">
        <v>80</v>
      </c>
      <c r="AO5">
        <v>320</v>
      </c>
      <c r="AP5">
        <v>120</v>
      </c>
      <c r="AQ5">
        <v>8.1999999999999993</v>
      </c>
      <c r="AR5">
        <v>4.4000000000000004</v>
      </c>
      <c r="AS5">
        <v>1.3</v>
      </c>
      <c r="AT5">
        <v>7.4</v>
      </c>
      <c r="AU5">
        <v>1.7</v>
      </c>
      <c r="AV5">
        <v>44</v>
      </c>
      <c r="AW5">
        <v>0.65</v>
      </c>
      <c r="AX5">
        <v>42</v>
      </c>
      <c r="AY5">
        <v>11</v>
      </c>
      <c r="AZ5">
        <v>8.4</v>
      </c>
      <c r="BA5">
        <v>1.3</v>
      </c>
      <c r="BB5">
        <v>0.65</v>
      </c>
      <c r="BC5">
        <v>43</v>
      </c>
      <c r="BD5">
        <v>4.3</v>
      </c>
      <c r="BE5">
        <v>1.1000000000000001</v>
      </c>
      <c r="BF5">
        <v>-0.5</v>
      </c>
      <c r="BG5">
        <v>-0.2</v>
      </c>
      <c r="BH5">
        <v>4.8</v>
      </c>
      <c r="BI5">
        <v>20</v>
      </c>
      <c r="BJ5">
        <v>8</v>
      </c>
      <c r="BK5">
        <v>0.11</v>
      </c>
      <c r="BL5">
        <v>1.6</v>
      </c>
      <c r="BM5">
        <v>23</v>
      </c>
      <c r="BN5">
        <v>42</v>
      </c>
      <c r="BO5">
        <v>110</v>
      </c>
      <c r="BP5">
        <v>4</v>
      </c>
      <c r="BQ5">
        <v>1.2</v>
      </c>
      <c r="BR5">
        <v>15</v>
      </c>
      <c r="BS5">
        <v>0.73</v>
      </c>
      <c r="BT5">
        <v>3.5</v>
      </c>
      <c r="BU5">
        <v>-0.5</v>
      </c>
    </row>
    <row r="6" spans="1:73" hidden="1" x14ac:dyDescent="0.3">
      <c r="A6" t="s">
        <v>89</v>
      </c>
      <c r="B6" t="s">
        <v>90</v>
      </c>
      <c r="C6" s="1" t="str">
        <f t="shared" si="0"/>
        <v>13:0040</v>
      </c>
      <c r="D6" s="1" t="str">
        <f t="shared" si="1"/>
        <v>13:0026</v>
      </c>
      <c r="E6" t="s">
        <v>87</v>
      </c>
      <c r="F6" t="s">
        <v>91</v>
      </c>
      <c r="H6">
        <v>47.421456900000003</v>
      </c>
      <c r="I6">
        <v>-65.9019665</v>
      </c>
      <c r="J6" s="1" t="str">
        <f t="shared" si="2"/>
        <v>Basal till</v>
      </c>
      <c r="K6" s="1" t="str">
        <f t="shared" si="3"/>
        <v>&lt;63 micron</v>
      </c>
      <c r="P6">
        <v>6.64</v>
      </c>
      <c r="Q6">
        <v>0.11</v>
      </c>
      <c r="W6">
        <v>640</v>
      </c>
      <c r="Y6">
        <v>-5</v>
      </c>
      <c r="AA6">
        <v>2.7</v>
      </c>
      <c r="AB6">
        <v>16</v>
      </c>
      <c r="AC6">
        <v>77</v>
      </c>
      <c r="AD6">
        <v>38</v>
      </c>
      <c r="AE6">
        <v>-10</v>
      </c>
      <c r="AG6">
        <v>31</v>
      </c>
      <c r="AH6">
        <v>-10</v>
      </c>
      <c r="AI6">
        <v>18</v>
      </c>
      <c r="AJ6">
        <v>72</v>
      </c>
      <c r="AK6">
        <v>110</v>
      </c>
      <c r="AL6">
        <v>-5</v>
      </c>
      <c r="AM6">
        <v>-0.5</v>
      </c>
      <c r="AN6">
        <v>85</v>
      </c>
      <c r="AO6">
        <v>320</v>
      </c>
      <c r="AP6">
        <v>130</v>
      </c>
      <c r="AQ6">
        <v>8.4</v>
      </c>
      <c r="AR6">
        <v>4.5999999999999996</v>
      </c>
      <c r="AS6">
        <v>1.4</v>
      </c>
      <c r="AT6">
        <v>8</v>
      </c>
      <c r="AU6">
        <v>1.7</v>
      </c>
      <c r="AV6">
        <v>46</v>
      </c>
      <c r="AW6">
        <v>0.68</v>
      </c>
      <c r="AX6">
        <v>42</v>
      </c>
      <c r="AY6">
        <v>11</v>
      </c>
      <c r="AZ6">
        <v>8.6</v>
      </c>
      <c r="BA6">
        <v>1.4</v>
      </c>
      <c r="BB6">
        <v>0.69</v>
      </c>
      <c r="BC6">
        <v>45</v>
      </c>
      <c r="BD6">
        <v>4.5</v>
      </c>
      <c r="BE6">
        <v>1.6</v>
      </c>
      <c r="BF6">
        <v>-0.5</v>
      </c>
      <c r="BG6">
        <v>-0.2</v>
      </c>
      <c r="BH6">
        <v>5.0999999999999996</v>
      </c>
      <c r="BI6">
        <v>20</v>
      </c>
      <c r="BJ6">
        <v>8.1999999999999993</v>
      </c>
      <c r="BK6">
        <v>0.1</v>
      </c>
      <c r="BL6">
        <v>1.7</v>
      </c>
      <c r="BM6">
        <v>24</v>
      </c>
      <c r="BN6">
        <v>43</v>
      </c>
      <c r="BO6">
        <v>120</v>
      </c>
      <c r="BP6">
        <v>48</v>
      </c>
      <c r="BQ6">
        <v>1.4</v>
      </c>
      <c r="BR6">
        <v>15</v>
      </c>
      <c r="BS6">
        <v>0.74</v>
      </c>
      <c r="BT6">
        <v>3.8</v>
      </c>
      <c r="BU6">
        <v>-0.5</v>
      </c>
    </row>
    <row r="7" spans="1:73" hidden="1" x14ac:dyDescent="0.3">
      <c r="A7" t="s">
        <v>92</v>
      </c>
      <c r="B7" t="s">
        <v>93</v>
      </c>
      <c r="C7" s="1" t="str">
        <f t="shared" si="0"/>
        <v>13:0040</v>
      </c>
      <c r="D7" s="1" t="str">
        <f t="shared" si="1"/>
        <v>13:0026</v>
      </c>
      <c r="E7" t="s">
        <v>94</v>
      </c>
      <c r="F7" t="s">
        <v>95</v>
      </c>
      <c r="H7">
        <v>47.401635200000001</v>
      </c>
      <c r="I7">
        <v>-65.902546999999998</v>
      </c>
      <c r="J7" s="1" t="str">
        <f t="shared" si="2"/>
        <v>Basal till</v>
      </c>
      <c r="K7" s="1" t="str">
        <f t="shared" si="3"/>
        <v>&lt;63 micron</v>
      </c>
      <c r="P7">
        <v>8.14</v>
      </c>
      <c r="Q7">
        <v>0.17</v>
      </c>
      <c r="W7">
        <v>700</v>
      </c>
      <c r="Y7">
        <v>-5</v>
      </c>
      <c r="AA7">
        <v>2.7</v>
      </c>
      <c r="AB7">
        <v>17</v>
      </c>
      <c r="AC7">
        <v>96</v>
      </c>
      <c r="AD7">
        <v>66</v>
      </c>
      <c r="AE7">
        <v>-10</v>
      </c>
      <c r="AG7">
        <v>39</v>
      </c>
      <c r="AH7">
        <v>-10</v>
      </c>
      <c r="AI7">
        <v>20</v>
      </c>
      <c r="AJ7">
        <v>58</v>
      </c>
      <c r="AK7">
        <v>140</v>
      </c>
      <c r="AL7">
        <v>-5</v>
      </c>
      <c r="AM7">
        <v>-0.5</v>
      </c>
      <c r="AN7">
        <v>120</v>
      </c>
      <c r="AO7">
        <v>300</v>
      </c>
      <c r="AP7">
        <v>90</v>
      </c>
      <c r="AQ7">
        <v>7</v>
      </c>
      <c r="AR7">
        <v>3.8</v>
      </c>
      <c r="AS7">
        <v>1.2</v>
      </c>
      <c r="AT7">
        <v>6.6</v>
      </c>
      <c r="AU7">
        <v>1.4</v>
      </c>
      <c r="AV7">
        <v>39</v>
      </c>
      <c r="AW7">
        <v>0.63</v>
      </c>
      <c r="AX7">
        <v>38</v>
      </c>
      <c r="AY7">
        <v>9.8000000000000007</v>
      </c>
      <c r="AZ7">
        <v>7.6</v>
      </c>
      <c r="BA7">
        <v>1.1000000000000001</v>
      </c>
      <c r="BB7">
        <v>0.59</v>
      </c>
      <c r="BC7">
        <v>37</v>
      </c>
      <c r="BD7">
        <v>4</v>
      </c>
      <c r="BE7">
        <v>0.3</v>
      </c>
      <c r="BF7">
        <v>0.5</v>
      </c>
      <c r="BG7">
        <v>-0.2</v>
      </c>
      <c r="BH7">
        <v>6.4</v>
      </c>
      <c r="BI7">
        <v>21</v>
      </c>
      <c r="BJ7">
        <v>7.6</v>
      </c>
      <c r="BK7">
        <v>0.1</v>
      </c>
      <c r="BL7">
        <v>4.4000000000000004</v>
      </c>
      <c r="BM7">
        <v>19</v>
      </c>
      <c r="BN7">
        <v>98</v>
      </c>
      <c r="BO7">
        <v>130</v>
      </c>
      <c r="BP7">
        <v>3.7</v>
      </c>
      <c r="BQ7">
        <v>1.1000000000000001</v>
      </c>
      <c r="BR7">
        <v>13</v>
      </c>
      <c r="BS7">
        <v>0.83</v>
      </c>
      <c r="BT7">
        <v>4.8</v>
      </c>
      <c r="BU7">
        <v>-0.5</v>
      </c>
    </row>
    <row r="8" spans="1:73" hidden="1" x14ac:dyDescent="0.3">
      <c r="A8" t="s">
        <v>96</v>
      </c>
      <c r="B8" t="s">
        <v>97</v>
      </c>
      <c r="C8" s="1" t="str">
        <f t="shared" si="0"/>
        <v>13:0040</v>
      </c>
      <c r="D8" s="1" t="str">
        <f t="shared" si="1"/>
        <v>13:0026</v>
      </c>
      <c r="E8" t="s">
        <v>98</v>
      </c>
      <c r="F8" t="s">
        <v>99</v>
      </c>
      <c r="H8">
        <v>47.379045400000003</v>
      </c>
      <c r="I8">
        <v>-65.898364700000002</v>
      </c>
      <c r="J8" s="1" t="str">
        <f t="shared" si="2"/>
        <v>Basal till</v>
      </c>
      <c r="K8" s="1" t="str">
        <f t="shared" si="3"/>
        <v>&lt;63 micron</v>
      </c>
      <c r="P8">
        <v>7.47</v>
      </c>
      <c r="Q8">
        <v>0.09</v>
      </c>
      <c r="W8">
        <v>540</v>
      </c>
      <c r="Y8">
        <v>-5</v>
      </c>
      <c r="AA8">
        <v>2.5</v>
      </c>
      <c r="AB8">
        <v>15</v>
      </c>
      <c r="AC8">
        <v>78</v>
      </c>
      <c r="AD8">
        <v>26</v>
      </c>
      <c r="AE8">
        <v>-10</v>
      </c>
      <c r="AG8">
        <v>26</v>
      </c>
      <c r="AH8">
        <v>-10</v>
      </c>
      <c r="AI8">
        <v>19</v>
      </c>
      <c r="AJ8">
        <v>59</v>
      </c>
      <c r="AK8">
        <v>120</v>
      </c>
      <c r="AL8">
        <v>-5</v>
      </c>
      <c r="AM8">
        <v>-0.5</v>
      </c>
      <c r="AN8">
        <v>150</v>
      </c>
      <c r="AO8">
        <v>320</v>
      </c>
      <c r="AP8">
        <v>73</v>
      </c>
      <c r="AQ8">
        <v>5.9</v>
      </c>
      <c r="AR8">
        <v>3.3</v>
      </c>
      <c r="AS8">
        <v>1.1000000000000001</v>
      </c>
      <c r="AT8">
        <v>5.5</v>
      </c>
      <c r="AU8">
        <v>1.2</v>
      </c>
      <c r="AV8">
        <v>34</v>
      </c>
      <c r="AW8">
        <v>0.52</v>
      </c>
      <c r="AX8">
        <v>31</v>
      </c>
      <c r="AY8">
        <v>8.4</v>
      </c>
      <c r="AZ8">
        <v>5.8</v>
      </c>
      <c r="BA8">
        <v>0.95</v>
      </c>
      <c r="BB8">
        <v>0.52</v>
      </c>
      <c r="BC8">
        <v>34</v>
      </c>
      <c r="BD8">
        <v>3.6</v>
      </c>
      <c r="BE8">
        <v>2.2000000000000002</v>
      </c>
      <c r="BF8">
        <v>-0.5</v>
      </c>
      <c r="BG8">
        <v>-0.2</v>
      </c>
      <c r="BH8">
        <v>3.9</v>
      </c>
      <c r="BI8">
        <v>21</v>
      </c>
      <c r="BJ8">
        <v>8.3000000000000007</v>
      </c>
      <c r="BK8">
        <v>0.12</v>
      </c>
      <c r="BL8">
        <v>1.2</v>
      </c>
      <c r="BM8">
        <v>18</v>
      </c>
      <c r="BN8">
        <v>45</v>
      </c>
      <c r="BO8">
        <v>120</v>
      </c>
      <c r="BP8">
        <v>14</v>
      </c>
      <c r="BQ8">
        <v>0.9</v>
      </c>
      <c r="BR8">
        <v>13</v>
      </c>
      <c r="BS8">
        <v>0.73</v>
      </c>
      <c r="BT8">
        <v>3.3</v>
      </c>
      <c r="BU8">
        <v>-0.5</v>
      </c>
    </row>
    <row r="9" spans="1:73" hidden="1" x14ac:dyDescent="0.3">
      <c r="A9" t="s">
        <v>100</v>
      </c>
      <c r="B9" t="s">
        <v>101</v>
      </c>
      <c r="C9" s="1" t="str">
        <f t="shared" si="0"/>
        <v>13:0040</v>
      </c>
      <c r="D9" s="1" t="str">
        <f t="shared" si="1"/>
        <v>13:0026</v>
      </c>
      <c r="E9" t="s">
        <v>102</v>
      </c>
      <c r="F9" t="s">
        <v>103</v>
      </c>
      <c r="H9">
        <v>47.369018199999999</v>
      </c>
      <c r="I9">
        <v>-65.895245099999997</v>
      </c>
      <c r="J9" s="1" t="str">
        <f t="shared" si="2"/>
        <v>Basal till</v>
      </c>
      <c r="K9" s="1" t="str">
        <f t="shared" si="3"/>
        <v>&lt;63 micron</v>
      </c>
      <c r="P9">
        <v>6.97</v>
      </c>
      <c r="Q9">
        <v>0.08</v>
      </c>
      <c r="W9">
        <v>590</v>
      </c>
      <c r="Y9">
        <v>-5</v>
      </c>
      <c r="AA9">
        <v>2.6</v>
      </c>
      <c r="AB9">
        <v>12</v>
      </c>
      <c r="AC9">
        <v>81</v>
      </c>
      <c r="AD9">
        <v>32</v>
      </c>
      <c r="AE9">
        <v>-10</v>
      </c>
      <c r="AG9">
        <v>28</v>
      </c>
      <c r="AH9">
        <v>-10</v>
      </c>
      <c r="AI9">
        <v>18</v>
      </c>
      <c r="AJ9">
        <v>63</v>
      </c>
      <c r="AK9">
        <v>110</v>
      </c>
      <c r="AL9">
        <v>-5</v>
      </c>
      <c r="AM9">
        <v>-0.5</v>
      </c>
      <c r="AN9">
        <v>120</v>
      </c>
      <c r="AO9">
        <v>290</v>
      </c>
      <c r="AP9">
        <v>81</v>
      </c>
      <c r="AQ9">
        <v>6.3</v>
      </c>
      <c r="AR9">
        <v>3.6</v>
      </c>
      <c r="AS9">
        <v>1</v>
      </c>
      <c r="AT9">
        <v>5.9</v>
      </c>
      <c r="AU9">
        <v>1.3</v>
      </c>
      <c r="AV9">
        <v>32</v>
      </c>
      <c r="AW9">
        <v>0.57999999999999996</v>
      </c>
      <c r="AX9">
        <v>31</v>
      </c>
      <c r="AY9">
        <v>8.1</v>
      </c>
      <c r="AZ9">
        <v>6.6</v>
      </c>
      <c r="BA9">
        <v>0.99</v>
      </c>
      <c r="BB9">
        <v>0.55000000000000004</v>
      </c>
      <c r="BC9">
        <v>35</v>
      </c>
      <c r="BD9">
        <v>3.7</v>
      </c>
      <c r="BE9">
        <v>1.3</v>
      </c>
      <c r="BF9">
        <v>0.9</v>
      </c>
      <c r="BG9">
        <v>-0.2</v>
      </c>
      <c r="BH9">
        <v>3.6</v>
      </c>
      <c r="BI9">
        <v>21</v>
      </c>
      <c r="BJ9">
        <v>7.6</v>
      </c>
      <c r="BK9">
        <v>0.14000000000000001</v>
      </c>
      <c r="BL9">
        <v>1.3</v>
      </c>
      <c r="BM9">
        <v>21</v>
      </c>
      <c r="BN9">
        <v>55</v>
      </c>
      <c r="BO9">
        <v>120</v>
      </c>
      <c r="BP9">
        <v>5.6</v>
      </c>
      <c r="BQ9">
        <v>1.3</v>
      </c>
      <c r="BR9">
        <v>13</v>
      </c>
      <c r="BS9">
        <v>0.65</v>
      </c>
      <c r="BT9">
        <v>3.5</v>
      </c>
      <c r="BU9">
        <v>-0.5</v>
      </c>
    </row>
    <row r="10" spans="1:73" hidden="1" x14ac:dyDescent="0.3">
      <c r="A10" t="s">
        <v>104</v>
      </c>
      <c r="B10" t="s">
        <v>105</v>
      </c>
      <c r="C10" s="1" t="str">
        <f t="shared" si="0"/>
        <v>13:0040</v>
      </c>
      <c r="D10" s="1" t="str">
        <f t="shared" si="1"/>
        <v>13:0026</v>
      </c>
      <c r="E10" t="s">
        <v>106</v>
      </c>
      <c r="F10" t="s">
        <v>107</v>
      </c>
      <c r="H10">
        <v>47.419398299999997</v>
      </c>
      <c r="I10">
        <v>-65.874752000000001</v>
      </c>
      <c r="J10" s="1" t="str">
        <f t="shared" si="2"/>
        <v>Basal till</v>
      </c>
      <c r="K10" s="1" t="str">
        <f t="shared" si="3"/>
        <v>&lt;63 micron</v>
      </c>
      <c r="P10">
        <v>5.84</v>
      </c>
      <c r="Q10">
        <v>7.0000000000000007E-2</v>
      </c>
      <c r="W10">
        <v>530</v>
      </c>
      <c r="Y10">
        <v>-5</v>
      </c>
      <c r="AA10">
        <v>2.4</v>
      </c>
      <c r="AB10">
        <v>11</v>
      </c>
      <c r="AC10">
        <v>78</v>
      </c>
      <c r="AD10">
        <v>24</v>
      </c>
      <c r="AE10">
        <v>-10</v>
      </c>
      <c r="AG10">
        <v>26</v>
      </c>
      <c r="AH10">
        <v>-10</v>
      </c>
      <c r="AI10">
        <v>15</v>
      </c>
      <c r="AJ10">
        <v>68</v>
      </c>
      <c r="AK10">
        <v>84</v>
      </c>
      <c r="AL10">
        <v>-5</v>
      </c>
      <c r="AM10">
        <v>-0.5</v>
      </c>
      <c r="AN10">
        <v>120</v>
      </c>
      <c r="AO10">
        <v>320</v>
      </c>
      <c r="AP10">
        <v>120</v>
      </c>
      <c r="AQ10">
        <v>7.5</v>
      </c>
      <c r="AR10">
        <v>4.2</v>
      </c>
      <c r="AS10">
        <v>1.3</v>
      </c>
      <c r="AT10">
        <v>6.8</v>
      </c>
      <c r="AU10">
        <v>1.6</v>
      </c>
      <c r="AV10">
        <v>40</v>
      </c>
      <c r="AW10">
        <v>0.63</v>
      </c>
      <c r="AX10">
        <v>36</v>
      </c>
      <c r="AY10">
        <v>9.9</v>
      </c>
      <c r="AZ10">
        <v>7.3</v>
      </c>
      <c r="BA10">
        <v>1.2</v>
      </c>
      <c r="BB10">
        <v>0.63</v>
      </c>
      <c r="BC10">
        <v>44</v>
      </c>
      <c r="BD10">
        <v>4.4000000000000004</v>
      </c>
      <c r="BE10">
        <v>0.4</v>
      </c>
      <c r="BF10">
        <v>-0.5</v>
      </c>
      <c r="BG10">
        <v>0.3</v>
      </c>
      <c r="BH10">
        <v>3.5</v>
      </c>
      <c r="BI10">
        <v>17</v>
      </c>
      <c r="BJ10">
        <v>8.1</v>
      </c>
      <c r="BK10">
        <v>0.09</v>
      </c>
      <c r="BL10">
        <v>2</v>
      </c>
      <c r="BM10">
        <v>22</v>
      </c>
      <c r="BN10">
        <v>41</v>
      </c>
      <c r="BO10">
        <v>99</v>
      </c>
      <c r="BP10">
        <v>4.8</v>
      </c>
      <c r="BQ10">
        <v>1.3</v>
      </c>
      <c r="BR10">
        <v>17</v>
      </c>
      <c r="BS10">
        <v>0.59</v>
      </c>
      <c r="BT10">
        <v>3.7</v>
      </c>
      <c r="BU10">
        <v>-0.5</v>
      </c>
    </row>
    <row r="11" spans="1:73" hidden="1" x14ac:dyDescent="0.3">
      <c r="A11" t="s">
        <v>108</v>
      </c>
      <c r="B11" t="s">
        <v>109</v>
      </c>
      <c r="C11" s="1" t="str">
        <f t="shared" si="0"/>
        <v>13:0040</v>
      </c>
      <c r="D11" s="1" t="str">
        <f t="shared" si="1"/>
        <v>13:0026</v>
      </c>
      <c r="E11" t="s">
        <v>110</v>
      </c>
      <c r="F11" t="s">
        <v>111</v>
      </c>
      <c r="H11">
        <v>47.3993106</v>
      </c>
      <c r="I11">
        <v>-65.874466699999999</v>
      </c>
      <c r="J11" s="1" t="str">
        <f t="shared" si="2"/>
        <v>Basal till</v>
      </c>
      <c r="K11" s="1" t="str">
        <f t="shared" si="3"/>
        <v>&lt;63 micron</v>
      </c>
      <c r="P11">
        <v>6.88</v>
      </c>
      <c r="Q11">
        <v>0.08</v>
      </c>
      <c r="W11">
        <v>590</v>
      </c>
      <c r="Y11">
        <v>-5</v>
      </c>
      <c r="AA11">
        <v>2.5</v>
      </c>
      <c r="AB11">
        <v>13</v>
      </c>
      <c r="AC11">
        <v>87</v>
      </c>
      <c r="AD11">
        <v>22</v>
      </c>
      <c r="AE11">
        <v>-10</v>
      </c>
      <c r="AG11">
        <v>32</v>
      </c>
      <c r="AH11">
        <v>-10</v>
      </c>
      <c r="AI11">
        <v>19</v>
      </c>
      <c r="AJ11">
        <v>70</v>
      </c>
      <c r="AK11">
        <v>110</v>
      </c>
      <c r="AL11">
        <v>-5</v>
      </c>
      <c r="AM11">
        <v>-0.5</v>
      </c>
      <c r="AN11">
        <v>190</v>
      </c>
      <c r="AO11">
        <v>290</v>
      </c>
      <c r="AP11">
        <v>82</v>
      </c>
      <c r="AQ11">
        <v>6.2</v>
      </c>
      <c r="AR11">
        <v>3.5</v>
      </c>
      <c r="AS11">
        <v>1.1000000000000001</v>
      </c>
      <c r="AT11">
        <v>5.8</v>
      </c>
      <c r="AU11">
        <v>1.4</v>
      </c>
      <c r="AV11">
        <v>31</v>
      </c>
      <c r="AW11">
        <v>0.6</v>
      </c>
      <c r="AX11">
        <v>29</v>
      </c>
      <c r="AY11">
        <v>7.8</v>
      </c>
      <c r="AZ11">
        <v>6.3</v>
      </c>
      <c r="BA11">
        <v>0.96</v>
      </c>
      <c r="BB11">
        <v>0.57999999999999996</v>
      </c>
      <c r="BC11">
        <v>36</v>
      </c>
      <c r="BD11">
        <v>3.7</v>
      </c>
      <c r="BE11">
        <v>1</v>
      </c>
      <c r="BF11">
        <v>0.5</v>
      </c>
      <c r="BG11">
        <v>-0.2</v>
      </c>
      <c r="BH11">
        <v>3.3</v>
      </c>
      <c r="BI11">
        <v>20</v>
      </c>
      <c r="BJ11">
        <v>7.3</v>
      </c>
      <c r="BK11">
        <v>0.1</v>
      </c>
      <c r="BL11">
        <v>1</v>
      </c>
      <c r="BM11">
        <v>23</v>
      </c>
      <c r="BN11">
        <v>43</v>
      </c>
      <c r="BO11">
        <v>110</v>
      </c>
      <c r="BP11">
        <v>5</v>
      </c>
      <c r="BQ11">
        <v>1.3</v>
      </c>
      <c r="BR11">
        <v>13</v>
      </c>
      <c r="BS11">
        <v>0.66</v>
      </c>
      <c r="BT11">
        <v>3</v>
      </c>
      <c r="BU11">
        <v>-0.5</v>
      </c>
    </row>
    <row r="12" spans="1:73" hidden="1" x14ac:dyDescent="0.3">
      <c r="A12" t="s">
        <v>112</v>
      </c>
      <c r="B12" t="s">
        <v>113</v>
      </c>
      <c r="C12" s="1" t="str">
        <f t="shared" si="0"/>
        <v>13:0040</v>
      </c>
      <c r="D12" s="1" t="str">
        <f t="shared" si="1"/>
        <v>13:0026</v>
      </c>
      <c r="E12" t="s">
        <v>114</v>
      </c>
      <c r="F12" t="s">
        <v>115</v>
      </c>
      <c r="H12">
        <v>47.383037000000002</v>
      </c>
      <c r="I12">
        <v>-65.883545100000006</v>
      </c>
      <c r="J12" s="1" t="str">
        <f t="shared" si="2"/>
        <v>Basal till</v>
      </c>
      <c r="K12" s="1" t="str">
        <f t="shared" si="3"/>
        <v>&lt;63 micron</v>
      </c>
      <c r="P12">
        <v>6.69</v>
      </c>
      <c r="Q12">
        <v>0.08</v>
      </c>
      <c r="W12">
        <v>600</v>
      </c>
      <c r="Y12">
        <v>-5</v>
      </c>
      <c r="AA12">
        <v>2.6</v>
      </c>
      <c r="AB12">
        <v>12</v>
      </c>
      <c r="AC12">
        <v>84</v>
      </c>
      <c r="AD12">
        <v>29</v>
      </c>
      <c r="AE12">
        <v>-10</v>
      </c>
      <c r="AG12">
        <v>29</v>
      </c>
      <c r="AH12">
        <v>-10</v>
      </c>
      <c r="AI12">
        <v>18</v>
      </c>
      <c r="AJ12">
        <v>66</v>
      </c>
      <c r="AK12">
        <v>110</v>
      </c>
      <c r="AL12">
        <v>-5</v>
      </c>
      <c r="AM12">
        <v>-0.5</v>
      </c>
      <c r="AN12">
        <v>120</v>
      </c>
      <c r="AO12">
        <v>280</v>
      </c>
      <c r="AP12">
        <v>95</v>
      </c>
      <c r="AQ12">
        <v>7.4</v>
      </c>
      <c r="AR12">
        <v>4</v>
      </c>
      <c r="AS12">
        <v>1.3</v>
      </c>
      <c r="AT12">
        <v>7</v>
      </c>
      <c r="AU12">
        <v>1.5</v>
      </c>
      <c r="AV12">
        <v>35</v>
      </c>
      <c r="AW12">
        <v>0.64</v>
      </c>
      <c r="AX12">
        <v>35</v>
      </c>
      <c r="AY12">
        <v>9.4</v>
      </c>
      <c r="AZ12">
        <v>7.5</v>
      </c>
      <c r="BA12">
        <v>1.2</v>
      </c>
      <c r="BB12">
        <v>0.63</v>
      </c>
      <c r="BC12">
        <v>42</v>
      </c>
      <c r="BD12">
        <v>4.3</v>
      </c>
      <c r="BE12">
        <v>0.6</v>
      </c>
      <c r="BF12">
        <v>0.9</v>
      </c>
      <c r="BG12">
        <v>-0.2</v>
      </c>
      <c r="BH12">
        <v>2.8</v>
      </c>
      <c r="BI12">
        <v>20</v>
      </c>
      <c r="BJ12">
        <v>7.1</v>
      </c>
      <c r="BK12">
        <v>0.1</v>
      </c>
      <c r="BL12">
        <v>1.7</v>
      </c>
      <c r="BM12">
        <v>23</v>
      </c>
      <c r="BN12">
        <v>51</v>
      </c>
      <c r="BO12">
        <v>120</v>
      </c>
      <c r="BP12">
        <v>4.4000000000000004</v>
      </c>
      <c r="BQ12">
        <v>0.5</v>
      </c>
      <c r="BR12">
        <v>13</v>
      </c>
      <c r="BS12">
        <v>0.68</v>
      </c>
      <c r="BT12">
        <v>3.4</v>
      </c>
      <c r="BU12">
        <v>-0.5</v>
      </c>
    </row>
    <row r="13" spans="1:73" hidden="1" x14ac:dyDescent="0.3">
      <c r="A13" t="s">
        <v>116</v>
      </c>
      <c r="B13" t="s">
        <v>117</v>
      </c>
      <c r="C13" s="1" t="str">
        <f t="shared" si="0"/>
        <v>13:0040</v>
      </c>
      <c r="D13" s="1" t="str">
        <f t="shared" si="1"/>
        <v>13:0026</v>
      </c>
      <c r="E13" t="s">
        <v>114</v>
      </c>
      <c r="F13" t="s">
        <v>118</v>
      </c>
      <c r="H13">
        <v>47.383037000000002</v>
      </c>
      <c r="I13">
        <v>-65.883545100000006</v>
      </c>
      <c r="J13" s="1" t="str">
        <f t="shared" si="2"/>
        <v>Basal till</v>
      </c>
      <c r="K13" s="1" t="str">
        <f t="shared" si="3"/>
        <v>&lt;63 micron</v>
      </c>
      <c r="P13">
        <v>6.84</v>
      </c>
      <c r="Q13">
        <v>0.09</v>
      </c>
      <c r="W13">
        <v>610</v>
      </c>
      <c r="Y13">
        <v>-5</v>
      </c>
      <c r="AA13">
        <v>2.6</v>
      </c>
      <c r="AB13">
        <v>12</v>
      </c>
      <c r="AC13">
        <v>86</v>
      </c>
      <c r="AD13">
        <v>30</v>
      </c>
      <c r="AE13">
        <v>-10</v>
      </c>
      <c r="AG13">
        <v>29</v>
      </c>
      <c r="AH13">
        <v>-10</v>
      </c>
      <c r="AI13">
        <v>19</v>
      </c>
      <c r="AJ13">
        <v>67</v>
      </c>
      <c r="AK13">
        <v>110</v>
      </c>
      <c r="AL13">
        <v>-5</v>
      </c>
      <c r="AM13">
        <v>-0.5</v>
      </c>
      <c r="AN13">
        <v>120</v>
      </c>
      <c r="AO13">
        <v>290</v>
      </c>
      <c r="AP13">
        <v>100</v>
      </c>
      <c r="AQ13">
        <v>7.5</v>
      </c>
      <c r="AR13">
        <v>4.3</v>
      </c>
      <c r="AS13">
        <v>1.3</v>
      </c>
      <c r="AT13">
        <v>7</v>
      </c>
      <c r="AU13">
        <v>1.6</v>
      </c>
      <c r="AV13">
        <v>38</v>
      </c>
      <c r="AW13">
        <v>0.65</v>
      </c>
      <c r="AX13">
        <v>37</v>
      </c>
      <c r="AY13">
        <v>9.8000000000000007</v>
      </c>
      <c r="AZ13">
        <v>7.7</v>
      </c>
      <c r="BA13">
        <v>1.2</v>
      </c>
      <c r="BB13">
        <v>0.62</v>
      </c>
      <c r="BC13">
        <v>44</v>
      </c>
      <c r="BD13">
        <v>4.4000000000000004</v>
      </c>
      <c r="BE13">
        <v>0.9</v>
      </c>
      <c r="BF13">
        <v>0.5</v>
      </c>
      <c r="BG13">
        <v>-0.2</v>
      </c>
      <c r="BH13">
        <v>3</v>
      </c>
      <c r="BI13">
        <v>22</v>
      </c>
      <c r="BJ13">
        <v>7.8</v>
      </c>
      <c r="BK13">
        <v>0.11</v>
      </c>
      <c r="BL13">
        <v>1.1000000000000001</v>
      </c>
      <c r="BM13">
        <v>24</v>
      </c>
      <c r="BN13">
        <v>53</v>
      </c>
      <c r="BO13">
        <v>130</v>
      </c>
      <c r="BP13">
        <v>5.0999999999999996</v>
      </c>
      <c r="BQ13">
        <v>1</v>
      </c>
      <c r="BR13">
        <v>13</v>
      </c>
      <c r="BS13">
        <v>0.67</v>
      </c>
      <c r="BT13">
        <v>3.6</v>
      </c>
      <c r="BU13">
        <v>-0.5</v>
      </c>
    </row>
    <row r="14" spans="1:73" hidden="1" x14ac:dyDescent="0.3">
      <c r="A14" t="s">
        <v>119</v>
      </c>
      <c r="B14" t="s">
        <v>120</v>
      </c>
      <c r="C14" s="1" t="str">
        <f t="shared" si="0"/>
        <v>13:0040</v>
      </c>
      <c r="D14" s="1" t="str">
        <f t="shared" si="1"/>
        <v>13:0026</v>
      </c>
      <c r="E14" t="s">
        <v>121</v>
      </c>
      <c r="F14" t="s">
        <v>122</v>
      </c>
      <c r="H14">
        <v>47.364951699999999</v>
      </c>
      <c r="I14">
        <v>-65.873048499999996</v>
      </c>
      <c r="J14" s="1" t="str">
        <f t="shared" si="2"/>
        <v>Basal till</v>
      </c>
      <c r="K14" s="1" t="str">
        <f t="shared" si="3"/>
        <v>&lt;63 micron</v>
      </c>
      <c r="P14">
        <v>7.5</v>
      </c>
      <c r="Q14">
        <v>7.0000000000000007E-2</v>
      </c>
      <c r="W14">
        <v>420</v>
      </c>
      <c r="Y14">
        <v>-5</v>
      </c>
      <c r="AA14">
        <v>2.2999999999999998</v>
      </c>
      <c r="AB14">
        <v>14</v>
      </c>
      <c r="AC14">
        <v>100</v>
      </c>
      <c r="AD14">
        <v>25</v>
      </c>
      <c r="AE14">
        <v>-10</v>
      </c>
      <c r="AG14">
        <v>27</v>
      </c>
      <c r="AH14">
        <v>-10</v>
      </c>
      <c r="AI14">
        <v>17</v>
      </c>
      <c r="AJ14">
        <v>64</v>
      </c>
      <c r="AK14">
        <v>100</v>
      </c>
      <c r="AL14">
        <v>-5</v>
      </c>
      <c r="AM14">
        <v>-0.5</v>
      </c>
      <c r="AN14">
        <v>94</v>
      </c>
      <c r="AO14">
        <v>370</v>
      </c>
      <c r="AP14">
        <v>100</v>
      </c>
      <c r="AQ14">
        <v>8.8000000000000007</v>
      </c>
      <c r="AR14">
        <v>4.9000000000000004</v>
      </c>
      <c r="AS14">
        <v>1.8</v>
      </c>
      <c r="AT14">
        <v>8.6999999999999993</v>
      </c>
      <c r="AU14">
        <v>1.8</v>
      </c>
      <c r="AV14">
        <v>37</v>
      </c>
      <c r="AW14">
        <v>0.72</v>
      </c>
      <c r="AX14">
        <v>40</v>
      </c>
      <c r="AY14">
        <v>11</v>
      </c>
      <c r="AZ14">
        <v>8.8000000000000007</v>
      </c>
      <c r="BA14">
        <v>1.4</v>
      </c>
      <c r="BB14">
        <v>0.72</v>
      </c>
      <c r="BC14">
        <v>49</v>
      </c>
      <c r="BD14">
        <v>4.9000000000000004</v>
      </c>
      <c r="BE14">
        <v>0.4</v>
      </c>
      <c r="BF14">
        <v>1.5</v>
      </c>
      <c r="BG14">
        <v>-0.2</v>
      </c>
      <c r="BH14">
        <v>4.7</v>
      </c>
      <c r="BI14">
        <v>20</v>
      </c>
      <c r="BJ14">
        <v>9.5</v>
      </c>
      <c r="BK14">
        <v>0.08</v>
      </c>
      <c r="BL14">
        <v>2.2999999999999998</v>
      </c>
      <c r="BM14">
        <v>21</v>
      </c>
      <c r="BN14">
        <v>24</v>
      </c>
      <c r="BO14">
        <v>110</v>
      </c>
      <c r="BP14">
        <v>3.7</v>
      </c>
      <c r="BQ14">
        <v>1.1000000000000001</v>
      </c>
      <c r="BR14">
        <v>13</v>
      </c>
      <c r="BS14">
        <v>0.65</v>
      </c>
      <c r="BT14">
        <v>3.5</v>
      </c>
      <c r="BU14">
        <v>-0.5</v>
      </c>
    </row>
    <row r="15" spans="1:73" hidden="1" x14ac:dyDescent="0.3">
      <c r="A15" t="s">
        <v>123</v>
      </c>
      <c r="B15" t="s">
        <v>124</v>
      </c>
      <c r="C15" s="1" t="str">
        <f t="shared" si="0"/>
        <v>13:0040</v>
      </c>
      <c r="D15" s="1" t="str">
        <f t="shared" si="1"/>
        <v>13:0026</v>
      </c>
      <c r="E15" t="s">
        <v>125</v>
      </c>
      <c r="F15" t="s">
        <v>126</v>
      </c>
      <c r="H15">
        <v>47.435775100000001</v>
      </c>
      <c r="I15">
        <v>-65.860431800000001</v>
      </c>
      <c r="J15" s="1" t="str">
        <f t="shared" si="2"/>
        <v>Basal till</v>
      </c>
      <c r="K15" s="1" t="str">
        <f t="shared" si="3"/>
        <v>&lt;63 micron</v>
      </c>
      <c r="P15">
        <v>9.1</v>
      </c>
      <c r="Q15">
        <v>0.05</v>
      </c>
      <c r="W15">
        <v>340</v>
      </c>
      <c r="Y15">
        <v>-5</v>
      </c>
      <c r="AA15">
        <v>1.8</v>
      </c>
      <c r="AB15">
        <v>7</v>
      </c>
      <c r="AC15">
        <v>67</v>
      </c>
      <c r="AD15">
        <v>10</v>
      </c>
      <c r="AE15">
        <v>-10</v>
      </c>
      <c r="AG15">
        <v>16</v>
      </c>
      <c r="AH15">
        <v>-10</v>
      </c>
      <c r="AI15">
        <v>11</v>
      </c>
      <c r="AJ15">
        <v>46</v>
      </c>
      <c r="AK15">
        <v>76</v>
      </c>
      <c r="AL15">
        <v>-5</v>
      </c>
      <c r="AM15">
        <v>-0.5</v>
      </c>
      <c r="AN15">
        <v>110</v>
      </c>
      <c r="AO15">
        <v>310</v>
      </c>
      <c r="AP15">
        <v>64</v>
      </c>
      <c r="AQ15">
        <v>5.8</v>
      </c>
      <c r="AR15">
        <v>3.4</v>
      </c>
      <c r="AS15">
        <v>1</v>
      </c>
      <c r="AT15">
        <v>5.3</v>
      </c>
      <c r="AU15">
        <v>1.2</v>
      </c>
      <c r="AV15">
        <v>31</v>
      </c>
      <c r="AW15">
        <v>0.54</v>
      </c>
      <c r="AX15">
        <v>28</v>
      </c>
      <c r="AY15">
        <v>7.7</v>
      </c>
      <c r="AZ15">
        <v>5.9</v>
      </c>
      <c r="BA15">
        <v>0.91</v>
      </c>
      <c r="BB15">
        <v>0.52</v>
      </c>
      <c r="BC15">
        <v>31</v>
      </c>
      <c r="BD15">
        <v>3.5</v>
      </c>
      <c r="BE15">
        <v>1.4</v>
      </c>
      <c r="BF15">
        <v>0.7</v>
      </c>
      <c r="BG15">
        <v>0.2</v>
      </c>
      <c r="BH15">
        <v>2.4</v>
      </c>
      <c r="BI15">
        <v>17</v>
      </c>
      <c r="BJ15">
        <v>8.6</v>
      </c>
      <c r="BK15">
        <v>0.1</v>
      </c>
      <c r="BL15">
        <v>1.7</v>
      </c>
      <c r="BM15">
        <v>19</v>
      </c>
      <c r="BN15">
        <v>26</v>
      </c>
      <c r="BO15">
        <v>76</v>
      </c>
      <c r="BP15">
        <v>5</v>
      </c>
      <c r="BQ15">
        <v>0.8</v>
      </c>
      <c r="BR15">
        <v>13</v>
      </c>
      <c r="BS15">
        <v>0.48</v>
      </c>
      <c r="BT15">
        <v>3.1</v>
      </c>
      <c r="BU15">
        <v>-0.5</v>
      </c>
    </row>
    <row r="16" spans="1:73" hidden="1" x14ac:dyDescent="0.3">
      <c r="A16" t="s">
        <v>127</v>
      </c>
      <c r="B16" t="s">
        <v>128</v>
      </c>
      <c r="C16" s="1" t="str">
        <f t="shared" si="0"/>
        <v>13:0040</v>
      </c>
      <c r="D16" s="1" t="str">
        <f t="shared" si="1"/>
        <v>13:0026</v>
      </c>
      <c r="E16" t="s">
        <v>129</v>
      </c>
      <c r="F16" t="s">
        <v>130</v>
      </c>
      <c r="H16">
        <v>47.421529900000003</v>
      </c>
      <c r="I16">
        <v>-65.843071899999998</v>
      </c>
      <c r="J16" s="1" t="str">
        <f t="shared" si="2"/>
        <v>Basal till</v>
      </c>
      <c r="K16" s="1" t="str">
        <f t="shared" si="3"/>
        <v>&lt;63 micron</v>
      </c>
      <c r="P16">
        <v>6.7</v>
      </c>
      <c r="Q16">
        <v>0.11</v>
      </c>
      <c r="W16">
        <v>530</v>
      </c>
      <c r="Y16">
        <v>-5</v>
      </c>
      <c r="AA16">
        <v>2.4</v>
      </c>
      <c r="AB16">
        <v>14</v>
      </c>
      <c r="AC16">
        <v>80</v>
      </c>
      <c r="AD16">
        <v>28</v>
      </c>
      <c r="AE16">
        <v>-10</v>
      </c>
      <c r="AG16">
        <v>32</v>
      </c>
      <c r="AH16">
        <v>-10</v>
      </c>
      <c r="AI16">
        <v>15</v>
      </c>
      <c r="AJ16">
        <v>57</v>
      </c>
      <c r="AK16">
        <v>93</v>
      </c>
      <c r="AL16">
        <v>-5</v>
      </c>
      <c r="AM16">
        <v>-0.5</v>
      </c>
      <c r="AN16">
        <v>98</v>
      </c>
      <c r="AO16">
        <v>300</v>
      </c>
      <c r="AP16">
        <v>95</v>
      </c>
      <c r="AQ16">
        <v>7.7</v>
      </c>
      <c r="AR16">
        <v>4.4000000000000004</v>
      </c>
      <c r="AS16">
        <v>1.3</v>
      </c>
      <c r="AT16">
        <v>8</v>
      </c>
      <c r="AU16">
        <v>1.6</v>
      </c>
      <c r="AV16">
        <v>41</v>
      </c>
      <c r="AW16">
        <v>0.69</v>
      </c>
      <c r="AX16">
        <v>40</v>
      </c>
      <c r="AY16">
        <v>11</v>
      </c>
      <c r="AZ16">
        <v>8.3000000000000007</v>
      </c>
      <c r="BA16">
        <v>1.2</v>
      </c>
      <c r="BB16">
        <v>0.68</v>
      </c>
      <c r="BC16">
        <v>44</v>
      </c>
      <c r="BD16">
        <v>4.3</v>
      </c>
      <c r="BE16">
        <v>1</v>
      </c>
      <c r="BF16">
        <v>-0.5</v>
      </c>
      <c r="BG16">
        <v>-0.2</v>
      </c>
      <c r="BH16">
        <v>4.0999999999999996</v>
      </c>
      <c r="BI16">
        <v>20</v>
      </c>
      <c r="BJ16">
        <v>8.6</v>
      </c>
      <c r="BK16">
        <v>0.08</v>
      </c>
      <c r="BL16">
        <v>1.3</v>
      </c>
      <c r="BM16">
        <v>21</v>
      </c>
      <c r="BN16">
        <v>53</v>
      </c>
      <c r="BO16">
        <v>120</v>
      </c>
      <c r="BP16">
        <v>4.5</v>
      </c>
      <c r="BQ16">
        <v>1.2</v>
      </c>
      <c r="BR16">
        <v>14</v>
      </c>
      <c r="BS16">
        <v>0.72</v>
      </c>
      <c r="BT16">
        <v>3.8</v>
      </c>
      <c r="BU16">
        <v>-0.5</v>
      </c>
    </row>
    <row r="17" spans="1:73" hidden="1" x14ac:dyDescent="0.3">
      <c r="A17" t="s">
        <v>131</v>
      </c>
      <c r="B17" t="s">
        <v>132</v>
      </c>
      <c r="C17" s="1" t="str">
        <f t="shared" si="0"/>
        <v>13:0040</v>
      </c>
      <c r="D17" s="1" t="str">
        <f t="shared" si="1"/>
        <v>13:0026</v>
      </c>
      <c r="E17" t="s">
        <v>133</v>
      </c>
      <c r="F17" t="s">
        <v>134</v>
      </c>
      <c r="H17">
        <v>47.3983056</v>
      </c>
      <c r="I17">
        <v>-65.849137299999995</v>
      </c>
      <c r="J17" s="1" t="str">
        <f t="shared" si="2"/>
        <v>Basal till</v>
      </c>
      <c r="K17" s="1" t="str">
        <f t="shared" si="3"/>
        <v>&lt;63 micron</v>
      </c>
      <c r="P17">
        <v>8.24</v>
      </c>
      <c r="Q17">
        <v>0.08</v>
      </c>
      <c r="W17">
        <v>700</v>
      </c>
      <c r="Y17">
        <v>-5</v>
      </c>
      <c r="AA17">
        <v>2.6</v>
      </c>
      <c r="AB17">
        <v>8</v>
      </c>
      <c r="AC17">
        <v>82</v>
      </c>
      <c r="AD17">
        <v>33</v>
      </c>
      <c r="AE17">
        <v>-10</v>
      </c>
      <c r="AG17">
        <v>23</v>
      </c>
      <c r="AH17">
        <v>91</v>
      </c>
      <c r="AI17">
        <v>18</v>
      </c>
      <c r="AJ17">
        <v>66</v>
      </c>
      <c r="AK17">
        <v>97</v>
      </c>
      <c r="AL17">
        <v>-5</v>
      </c>
      <c r="AM17">
        <v>-0.5</v>
      </c>
      <c r="AN17">
        <v>88</v>
      </c>
      <c r="AO17">
        <v>340</v>
      </c>
      <c r="AP17">
        <v>100</v>
      </c>
      <c r="AQ17">
        <v>6.5</v>
      </c>
      <c r="AR17">
        <v>3.8</v>
      </c>
      <c r="AS17">
        <v>1.2</v>
      </c>
      <c r="AT17">
        <v>6.9</v>
      </c>
      <c r="AU17">
        <v>1.3</v>
      </c>
      <c r="AV17">
        <v>54</v>
      </c>
      <c r="AW17">
        <v>0.68</v>
      </c>
      <c r="AX17">
        <v>43</v>
      </c>
      <c r="AY17">
        <v>12</v>
      </c>
      <c r="AZ17">
        <v>8.4</v>
      </c>
      <c r="BA17">
        <v>1.1000000000000001</v>
      </c>
      <c r="BB17">
        <v>0.6</v>
      </c>
      <c r="BC17">
        <v>36</v>
      </c>
      <c r="BD17">
        <v>4.4000000000000004</v>
      </c>
      <c r="BE17">
        <v>0.8</v>
      </c>
      <c r="BF17">
        <v>1.1000000000000001</v>
      </c>
      <c r="BG17">
        <v>-0.2</v>
      </c>
      <c r="BH17">
        <v>5.2</v>
      </c>
      <c r="BI17">
        <v>23</v>
      </c>
      <c r="BJ17">
        <v>9.5</v>
      </c>
      <c r="BK17">
        <v>0.16</v>
      </c>
      <c r="BL17">
        <v>7.1</v>
      </c>
      <c r="BM17">
        <v>20</v>
      </c>
      <c r="BN17">
        <v>200</v>
      </c>
      <c r="BO17">
        <v>160</v>
      </c>
      <c r="BP17">
        <v>8</v>
      </c>
      <c r="BQ17">
        <v>1.3</v>
      </c>
      <c r="BR17">
        <v>18</v>
      </c>
      <c r="BS17">
        <v>1.1000000000000001</v>
      </c>
      <c r="BT17">
        <v>5.6</v>
      </c>
      <c r="BU17">
        <v>-0.5</v>
      </c>
    </row>
    <row r="18" spans="1:73" hidden="1" x14ac:dyDescent="0.3">
      <c r="A18" t="s">
        <v>135</v>
      </c>
      <c r="B18" t="s">
        <v>136</v>
      </c>
      <c r="C18" s="1" t="str">
        <f t="shared" si="0"/>
        <v>13:0040</v>
      </c>
      <c r="D18" s="1" t="str">
        <f t="shared" si="1"/>
        <v>13:0026</v>
      </c>
      <c r="E18" t="s">
        <v>137</v>
      </c>
      <c r="F18" t="s">
        <v>138</v>
      </c>
      <c r="H18">
        <v>47.382985900000001</v>
      </c>
      <c r="I18">
        <v>-65.851438099999996</v>
      </c>
      <c r="J18" s="1" t="str">
        <f t="shared" si="2"/>
        <v>Basal till</v>
      </c>
      <c r="K18" s="1" t="str">
        <f t="shared" si="3"/>
        <v>&lt;63 micron</v>
      </c>
      <c r="P18">
        <v>6.32</v>
      </c>
      <c r="Q18">
        <v>0.06</v>
      </c>
      <c r="W18">
        <v>460</v>
      </c>
      <c r="Y18">
        <v>-5</v>
      </c>
      <c r="AA18">
        <v>2.4</v>
      </c>
      <c r="AB18">
        <v>7</v>
      </c>
      <c r="AC18">
        <v>73</v>
      </c>
      <c r="AD18">
        <v>21</v>
      </c>
      <c r="AE18">
        <v>-10</v>
      </c>
      <c r="AG18">
        <v>26</v>
      </c>
      <c r="AH18">
        <v>-10</v>
      </c>
      <c r="AI18">
        <v>14</v>
      </c>
      <c r="AJ18">
        <v>61</v>
      </c>
      <c r="AK18">
        <v>83</v>
      </c>
      <c r="AL18">
        <v>-5</v>
      </c>
      <c r="AM18">
        <v>-0.5</v>
      </c>
      <c r="AN18">
        <v>150</v>
      </c>
      <c r="AO18">
        <v>260</v>
      </c>
      <c r="AP18">
        <v>90</v>
      </c>
      <c r="AQ18">
        <v>6.8</v>
      </c>
      <c r="AR18">
        <v>3.8</v>
      </c>
      <c r="AS18">
        <v>1.1000000000000001</v>
      </c>
      <c r="AT18">
        <v>6.9</v>
      </c>
      <c r="AU18">
        <v>1.4</v>
      </c>
      <c r="AV18">
        <v>39</v>
      </c>
      <c r="AW18">
        <v>0.57999999999999996</v>
      </c>
      <c r="AX18">
        <v>36</v>
      </c>
      <c r="AY18">
        <v>9.6999999999999993</v>
      </c>
      <c r="AZ18">
        <v>7.6</v>
      </c>
      <c r="BA18">
        <v>1.1000000000000001</v>
      </c>
      <c r="BB18">
        <v>0.56999999999999995</v>
      </c>
      <c r="BC18">
        <v>38</v>
      </c>
      <c r="BD18">
        <v>3.8</v>
      </c>
      <c r="BE18">
        <v>0.6</v>
      </c>
      <c r="BF18">
        <v>0.7</v>
      </c>
      <c r="BG18">
        <v>-0.2</v>
      </c>
      <c r="BH18">
        <v>3.6</v>
      </c>
      <c r="BI18">
        <v>20</v>
      </c>
      <c r="BJ18">
        <v>7.2</v>
      </c>
      <c r="BK18">
        <v>0.08</v>
      </c>
      <c r="BL18">
        <v>1.7</v>
      </c>
      <c r="BM18">
        <v>19</v>
      </c>
      <c r="BN18">
        <v>48</v>
      </c>
      <c r="BO18">
        <v>110</v>
      </c>
      <c r="BP18">
        <v>3.8</v>
      </c>
      <c r="BQ18">
        <v>1.1000000000000001</v>
      </c>
      <c r="BR18">
        <v>14</v>
      </c>
      <c r="BS18">
        <v>0.67</v>
      </c>
      <c r="BT18">
        <v>3.8</v>
      </c>
      <c r="BU18">
        <v>-0.5</v>
      </c>
    </row>
    <row r="19" spans="1:73" hidden="1" x14ac:dyDescent="0.3">
      <c r="A19" t="s">
        <v>139</v>
      </c>
      <c r="B19" t="s">
        <v>140</v>
      </c>
      <c r="C19" s="1" t="str">
        <f t="shared" si="0"/>
        <v>13:0040</v>
      </c>
      <c r="D19" s="1" t="str">
        <f t="shared" si="1"/>
        <v>13:0026</v>
      </c>
      <c r="E19" t="s">
        <v>137</v>
      </c>
      <c r="F19" t="s">
        <v>141</v>
      </c>
      <c r="H19">
        <v>47.382985900000001</v>
      </c>
      <c r="I19">
        <v>-65.851438099999996</v>
      </c>
      <c r="J19" s="1" t="str">
        <f t="shared" si="2"/>
        <v>Basal till</v>
      </c>
      <c r="K19" s="1" t="str">
        <f t="shared" si="3"/>
        <v>&lt;63 micron</v>
      </c>
      <c r="P19">
        <v>6.35</v>
      </c>
      <c r="Q19">
        <v>0.06</v>
      </c>
      <c r="W19">
        <v>510</v>
      </c>
      <c r="Y19">
        <v>-5</v>
      </c>
      <c r="AA19">
        <v>2.5</v>
      </c>
      <c r="AB19">
        <v>8</v>
      </c>
      <c r="AC19">
        <v>71</v>
      </c>
      <c r="AD19">
        <v>22</v>
      </c>
      <c r="AE19">
        <v>-10</v>
      </c>
      <c r="AG19">
        <v>27</v>
      </c>
      <c r="AH19">
        <v>-10</v>
      </c>
      <c r="AI19">
        <v>15</v>
      </c>
      <c r="AJ19">
        <v>65</v>
      </c>
      <c r="AK19">
        <v>89</v>
      </c>
      <c r="AL19">
        <v>-5</v>
      </c>
      <c r="AM19">
        <v>-0.5</v>
      </c>
      <c r="AN19">
        <v>130</v>
      </c>
      <c r="AO19">
        <v>320</v>
      </c>
      <c r="AP19">
        <v>100</v>
      </c>
      <c r="AQ19">
        <v>7.6</v>
      </c>
      <c r="AR19">
        <v>4.4000000000000004</v>
      </c>
      <c r="AS19">
        <v>1.3</v>
      </c>
      <c r="AT19">
        <v>7.3</v>
      </c>
      <c r="AU19">
        <v>1.5</v>
      </c>
      <c r="AV19">
        <v>43</v>
      </c>
      <c r="AW19">
        <v>0.68</v>
      </c>
      <c r="AX19">
        <v>40</v>
      </c>
      <c r="AY19">
        <v>11</v>
      </c>
      <c r="AZ19">
        <v>8.1</v>
      </c>
      <c r="BA19">
        <v>1.2</v>
      </c>
      <c r="BB19">
        <v>0.65</v>
      </c>
      <c r="BC19">
        <v>43</v>
      </c>
      <c r="BD19">
        <v>4.4000000000000004</v>
      </c>
      <c r="BE19">
        <v>0.5</v>
      </c>
      <c r="BF19">
        <v>0.8</v>
      </c>
      <c r="BG19">
        <v>-0.2</v>
      </c>
      <c r="BH19">
        <v>3.7</v>
      </c>
      <c r="BI19">
        <v>21</v>
      </c>
      <c r="BJ19">
        <v>9.1</v>
      </c>
      <c r="BK19">
        <v>7.0000000000000007E-2</v>
      </c>
      <c r="BL19">
        <v>1.6</v>
      </c>
      <c r="BM19">
        <v>23</v>
      </c>
      <c r="BN19">
        <v>53</v>
      </c>
      <c r="BO19">
        <v>120</v>
      </c>
      <c r="BP19">
        <v>4.3</v>
      </c>
      <c r="BQ19">
        <v>1.3</v>
      </c>
      <c r="BR19">
        <v>14</v>
      </c>
      <c r="BS19">
        <v>0.66</v>
      </c>
      <c r="BT19">
        <v>4</v>
      </c>
      <c r="BU19">
        <v>-0.5</v>
      </c>
    </row>
    <row r="20" spans="1:73" hidden="1" x14ac:dyDescent="0.3">
      <c r="A20" t="s">
        <v>142</v>
      </c>
      <c r="B20" t="s">
        <v>143</v>
      </c>
      <c r="C20" s="1" t="str">
        <f t="shared" si="0"/>
        <v>13:0040</v>
      </c>
      <c r="D20" s="1" t="str">
        <f t="shared" si="1"/>
        <v>13:0026</v>
      </c>
      <c r="E20" t="s">
        <v>144</v>
      </c>
      <c r="F20" t="s">
        <v>145</v>
      </c>
      <c r="H20">
        <v>47.369521399999996</v>
      </c>
      <c r="I20">
        <v>-65.849705</v>
      </c>
      <c r="J20" s="1" t="str">
        <f t="shared" si="2"/>
        <v>Basal till</v>
      </c>
      <c r="K20" s="1" t="str">
        <f t="shared" si="3"/>
        <v>&lt;63 micron</v>
      </c>
      <c r="P20">
        <v>8.76</v>
      </c>
      <c r="Q20">
        <v>0.06</v>
      </c>
      <c r="W20">
        <v>560</v>
      </c>
      <c r="Y20">
        <v>-5</v>
      </c>
      <c r="AA20">
        <v>2.1</v>
      </c>
      <c r="AB20">
        <v>7</v>
      </c>
      <c r="AC20">
        <v>73</v>
      </c>
      <c r="AD20">
        <v>99</v>
      </c>
      <c r="AE20">
        <v>-10</v>
      </c>
      <c r="AG20">
        <v>23</v>
      </c>
      <c r="AH20">
        <v>-10</v>
      </c>
      <c r="AI20">
        <v>14</v>
      </c>
      <c r="AJ20">
        <v>66</v>
      </c>
      <c r="AK20">
        <v>90</v>
      </c>
      <c r="AL20">
        <v>-5</v>
      </c>
      <c r="AM20">
        <v>-0.5</v>
      </c>
      <c r="AN20">
        <v>64</v>
      </c>
      <c r="AO20">
        <v>380</v>
      </c>
      <c r="AP20">
        <v>100</v>
      </c>
      <c r="AQ20">
        <v>13</v>
      </c>
      <c r="AR20">
        <v>6.6</v>
      </c>
      <c r="AS20">
        <v>2.2999999999999998</v>
      </c>
      <c r="AT20">
        <v>14</v>
      </c>
      <c r="AU20">
        <v>2.5</v>
      </c>
      <c r="AV20">
        <v>62</v>
      </c>
      <c r="AW20">
        <v>0.95</v>
      </c>
      <c r="AX20">
        <v>62</v>
      </c>
      <c r="AY20">
        <v>16</v>
      </c>
      <c r="AZ20">
        <v>14</v>
      </c>
      <c r="BA20">
        <v>2.1</v>
      </c>
      <c r="BB20">
        <v>0.96</v>
      </c>
      <c r="BC20">
        <v>62</v>
      </c>
      <c r="BD20">
        <v>6.5</v>
      </c>
      <c r="BE20">
        <v>0.4</v>
      </c>
      <c r="BF20">
        <v>1.6</v>
      </c>
      <c r="BG20">
        <v>-0.2</v>
      </c>
      <c r="BH20">
        <v>6.5</v>
      </c>
      <c r="BI20">
        <v>21</v>
      </c>
      <c r="BJ20">
        <v>10</v>
      </c>
      <c r="BK20">
        <v>0.1</v>
      </c>
      <c r="BL20">
        <v>5</v>
      </c>
      <c r="BM20">
        <v>22</v>
      </c>
      <c r="BN20">
        <v>66</v>
      </c>
      <c r="BO20">
        <v>130</v>
      </c>
      <c r="BP20">
        <v>4.4000000000000004</v>
      </c>
      <c r="BQ20">
        <v>1.4</v>
      </c>
      <c r="BR20">
        <v>15</v>
      </c>
      <c r="BS20">
        <v>1.1000000000000001</v>
      </c>
      <c r="BT20">
        <v>4.9000000000000004</v>
      </c>
      <c r="BU20">
        <v>-0.5</v>
      </c>
    </row>
    <row r="21" spans="1:73" hidden="1" x14ac:dyDescent="0.3">
      <c r="A21" t="s">
        <v>146</v>
      </c>
      <c r="B21" t="s">
        <v>147</v>
      </c>
      <c r="C21" s="1" t="str">
        <f t="shared" si="0"/>
        <v>13:0040</v>
      </c>
      <c r="D21" s="1" t="str">
        <f t="shared" si="1"/>
        <v>13:0026</v>
      </c>
      <c r="E21" t="s">
        <v>144</v>
      </c>
      <c r="F21" t="s">
        <v>148</v>
      </c>
      <c r="H21">
        <v>47.369521399999996</v>
      </c>
      <c r="I21">
        <v>-65.849705</v>
      </c>
      <c r="J21" s="1" t="str">
        <f t="shared" si="2"/>
        <v>Basal till</v>
      </c>
      <c r="K21" s="1" t="str">
        <f t="shared" si="3"/>
        <v>&lt;63 micron</v>
      </c>
      <c r="P21">
        <v>8.2100000000000009</v>
      </c>
      <c r="Q21">
        <v>0.06</v>
      </c>
      <c r="W21">
        <v>560</v>
      </c>
      <c r="Y21">
        <v>-5</v>
      </c>
      <c r="AA21">
        <v>2</v>
      </c>
      <c r="AB21">
        <v>8</v>
      </c>
      <c r="AC21">
        <v>75</v>
      </c>
      <c r="AD21">
        <v>110</v>
      </c>
      <c r="AE21">
        <v>-10</v>
      </c>
      <c r="AG21">
        <v>25</v>
      </c>
      <c r="AH21">
        <v>-10</v>
      </c>
      <c r="AI21">
        <v>14</v>
      </c>
      <c r="AJ21">
        <v>66</v>
      </c>
      <c r="AK21">
        <v>92</v>
      </c>
      <c r="AL21">
        <v>-5</v>
      </c>
      <c r="AM21">
        <v>-0.5</v>
      </c>
      <c r="AN21">
        <v>63</v>
      </c>
      <c r="AO21">
        <v>390</v>
      </c>
      <c r="AP21">
        <v>120</v>
      </c>
      <c r="AQ21">
        <v>12</v>
      </c>
      <c r="AR21">
        <v>6</v>
      </c>
      <c r="AS21">
        <v>2.2000000000000002</v>
      </c>
      <c r="AT21">
        <v>13</v>
      </c>
      <c r="AU21">
        <v>2.4</v>
      </c>
      <c r="AV21">
        <v>64</v>
      </c>
      <c r="AW21">
        <v>0.97</v>
      </c>
      <c r="AX21">
        <v>62</v>
      </c>
      <c r="AY21">
        <v>16</v>
      </c>
      <c r="AZ21">
        <v>14</v>
      </c>
      <c r="BA21">
        <v>2</v>
      </c>
      <c r="BB21">
        <v>0.94</v>
      </c>
      <c r="BC21">
        <v>58</v>
      </c>
      <c r="BD21">
        <v>6.1</v>
      </c>
      <c r="BE21">
        <v>1</v>
      </c>
      <c r="BF21">
        <v>1.5</v>
      </c>
      <c r="BG21">
        <v>-0.2</v>
      </c>
      <c r="BH21">
        <v>5.8</v>
      </c>
      <c r="BI21">
        <v>21</v>
      </c>
      <c r="BJ21">
        <v>10</v>
      </c>
      <c r="BK21">
        <v>0.09</v>
      </c>
      <c r="BL21">
        <v>4.8</v>
      </c>
      <c r="BM21">
        <v>23</v>
      </c>
      <c r="BN21">
        <v>54</v>
      </c>
      <c r="BO21">
        <v>130</v>
      </c>
      <c r="BP21">
        <v>4.8</v>
      </c>
      <c r="BQ21">
        <v>1.4</v>
      </c>
      <c r="BR21">
        <v>16</v>
      </c>
      <c r="BS21">
        <v>1</v>
      </c>
      <c r="BT21">
        <v>4.5999999999999996</v>
      </c>
      <c r="BU21">
        <v>-0.5</v>
      </c>
    </row>
    <row r="22" spans="1:73" hidden="1" x14ac:dyDescent="0.3">
      <c r="A22" t="s">
        <v>149</v>
      </c>
      <c r="B22" t="s">
        <v>150</v>
      </c>
      <c r="C22" s="1" t="str">
        <f t="shared" si="0"/>
        <v>13:0040</v>
      </c>
      <c r="D22" s="1" t="str">
        <f t="shared" si="1"/>
        <v>13:0026</v>
      </c>
      <c r="E22" t="s">
        <v>151</v>
      </c>
      <c r="F22" t="s">
        <v>152</v>
      </c>
      <c r="H22">
        <v>47.292264099999997</v>
      </c>
      <c r="I22">
        <v>-65.831554600000004</v>
      </c>
      <c r="J22" s="1" t="str">
        <f t="shared" si="2"/>
        <v>Basal till</v>
      </c>
      <c r="K22" s="1" t="str">
        <f t="shared" si="3"/>
        <v>&lt;63 micron</v>
      </c>
      <c r="P22">
        <v>6.66</v>
      </c>
      <c r="Q22">
        <v>0.11</v>
      </c>
      <c r="W22">
        <v>590</v>
      </c>
      <c r="Y22">
        <v>-5</v>
      </c>
      <c r="AA22">
        <v>3.4</v>
      </c>
      <c r="AB22">
        <v>16</v>
      </c>
      <c r="AC22">
        <v>78</v>
      </c>
      <c r="AD22">
        <v>33</v>
      </c>
      <c r="AE22">
        <v>-10</v>
      </c>
      <c r="AG22">
        <v>41</v>
      </c>
      <c r="AH22">
        <v>-10</v>
      </c>
      <c r="AI22">
        <v>17</v>
      </c>
      <c r="AJ22">
        <v>86</v>
      </c>
      <c r="AK22">
        <v>110</v>
      </c>
      <c r="AL22">
        <v>-5</v>
      </c>
      <c r="AM22">
        <v>-0.5</v>
      </c>
      <c r="AN22">
        <v>70</v>
      </c>
      <c r="AO22">
        <v>390</v>
      </c>
      <c r="AP22">
        <v>140</v>
      </c>
      <c r="AQ22">
        <v>7.7</v>
      </c>
      <c r="AR22">
        <v>4.5999999999999996</v>
      </c>
      <c r="AS22">
        <v>1.3</v>
      </c>
      <c r="AT22">
        <v>8.1</v>
      </c>
      <c r="AU22">
        <v>1.6</v>
      </c>
      <c r="AV22">
        <v>66</v>
      </c>
      <c r="AW22">
        <v>0.74</v>
      </c>
      <c r="AX22">
        <v>51</v>
      </c>
      <c r="AY22">
        <v>14</v>
      </c>
      <c r="AZ22">
        <v>9.4</v>
      </c>
      <c r="BA22">
        <v>1.3</v>
      </c>
      <c r="BB22">
        <v>0.73</v>
      </c>
      <c r="BC22">
        <v>45</v>
      </c>
      <c r="BD22">
        <v>4.9000000000000004</v>
      </c>
      <c r="BE22">
        <v>5.5</v>
      </c>
      <c r="BF22">
        <v>0.6</v>
      </c>
      <c r="BG22">
        <v>0.5</v>
      </c>
      <c r="BH22">
        <v>7.7</v>
      </c>
      <c r="BI22">
        <v>28</v>
      </c>
      <c r="BJ22">
        <v>11</v>
      </c>
      <c r="BK22">
        <v>0.12</v>
      </c>
      <c r="BL22">
        <v>1</v>
      </c>
      <c r="BM22">
        <v>29</v>
      </c>
      <c r="BN22">
        <v>27</v>
      </c>
      <c r="BO22">
        <v>190</v>
      </c>
      <c r="BP22">
        <v>8.6</v>
      </c>
      <c r="BQ22">
        <v>1.7</v>
      </c>
      <c r="BR22">
        <v>24</v>
      </c>
      <c r="BS22">
        <v>0.87</v>
      </c>
      <c r="BT22">
        <v>7</v>
      </c>
      <c r="BU22">
        <v>-0.5</v>
      </c>
    </row>
    <row r="23" spans="1:73" hidden="1" x14ac:dyDescent="0.3">
      <c r="A23" t="s">
        <v>153</v>
      </c>
      <c r="B23" t="s">
        <v>154</v>
      </c>
      <c r="C23" s="1" t="str">
        <f t="shared" si="0"/>
        <v>13:0040</v>
      </c>
      <c r="D23" s="1" t="str">
        <f t="shared" si="1"/>
        <v>13:0026</v>
      </c>
      <c r="E23" t="s">
        <v>155</v>
      </c>
      <c r="F23" t="s">
        <v>156</v>
      </c>
      <c r="H23">
        <v>47.275085099999998</v>
      </c>
      <c r="I23">
        <v>-65.816211300000006</v>
      </c>
      <c r="J23" s="1" t="str">
        <f t="shared" si="2"/>
        <v>Basal till</v>
      </c>
      <c r="K23" s="1" t="str">
        <f t="shared" si="3"/>
        <v>&lt;63 micron</v>
      </c>
      <c r="P23">
        <v>8.09</v>
      </c>
      <c r="Q23">
        <v>0.05</v>
      </c>
      <c r="W23">
        <v>640</v>
      </c>
      <c r="Y23">
        <v>-5</v>
      </c>
      <c r="AA23">
        <v>3.1</v>
      </c>
      <c r="AB23">
        <v>7</v>
      </c>
      <c r="AC23">
        <v>98</v>
      </c>
      <c r="AD23">
        <v>39</v>
      </c>
      <c r="AE23">
        <v>-10</v>
      </c>
      <c r="AG23">
        <v>22</v>
      </c>
      <c r="AH23">
        <v>-10</v>
      </c>
      <c r="AI23">
        <v>18</v>
      </c>
      <c r="AJ23">
        <v>72</v>
      </c>
      <c r="AK23">
        <v>130</v>
      </c>
      <c r="AL23">
        <v>-5</v>
      </c>
      <c r="AM23">
        <v>-0.5</v>
      </c>
      <c r="AN23">
        <v>84</v>
      </c>
      <c r="AO23">
        <v>230</v>
      </c>
      <c r="AP23">
        <v>95</v>
      </c>
      <c r="AQ23">
        <v>7.2</v>
      </c>
      <c r="AR23">
        <v>4</v>
      </c>
      <c r="AS23">
        <v>1.2</v>
      </c>
      <c r="AT23">
        <v>6.4</v>
      </c>
      <c r="AU23">
        <v>1.5</v>
      </c>
      <c r="AV23">
        <v>49</v>
      </c>
      <c r="AW23">
        <v>0.69</v>
      </c>
      <c r="AX23">
        <v>41</v>
      </c>
      <c r="AY23">
        <v>11</v>
      </c>
      <c r="AZ23">
        <v>7.6</v>
      </c>
      <c r="BA23">
        <v>1.1000000000000001</v>
      </c>
      <c r="BB23">
        <v>0.65</v>
      </c>
      <c r="BC23">
        <v>42</v>
      </c>
      <c r="BD23">
        <v>4.3</v>
      </c>
      <c r="BE23">
        <v>1.2</v>
      </c>
      <c r="BF23">
        <v>0.9</v>
      </c>
      <c r="BG23">
        <v>0.4</v>
      </c>
      <c r="BH23">
        <v>8.5</v>
      </c>
      <c r="BI23">
        <v>29</v>
      </c>
      <c r="BJ23">
        <v>6.8</v>
      </c>
      <c r="BK23">
        <v>0.09</v>
      </c>
      <c r="BL23">
        <v>2.4</v>
      </c>
      <c r="BM23">
        <v>25</v>
      </c>
      <c r="BN23">
        <v>73</v>
      </c>
      <c r="BO23">
        <v>210</v>
      </c>
      <c r="BP23">
        <v>4.8</v>
      </c>
      <c r="BQ23">
        <v>1.2</v>
      </c>
      <c r="BR23">
        <v>18</v>
      </c>
      <c r="BS23">
        <v>1</v>
      </c>
      <c r="BT23">
        <v>5.2</v>
      </c>
      <c r="BU23">
        <v>-0.5</v>
      </c>
    </row>
    <row r="24" spans="1:73" hidden="1" x14ac:dyDescent="0.3">
      <c r="A24" t="s">
        <v>157</v>
      </c>
      <c r="B24" t="s">
        <v>158</v>
      </c>
      <c r="C24" s="1" t="str">
        <f t="shared" si="0"/>
        <v>13:0040</v>
      </c>
      <c r="D24" s="1" t="str">
        <f t="shared" si="1"/>
        <v>13:0026</v>
      </c>
      <c r="E24" t="s">
        <v>155</v>
      </c>
      <c r="F24" t="s">
        <v>159</v>
      </c>
      <c r="H24">
        <v>47.275085099999998</v>
      </c>
      <c r="I24">
        <v>-65.816211300000006</v>
      </c>
      <c r="J24" s="1" t="str">
        <f t="shared" si="2"/>
        <v>Basal till</v>
      </c>
      <c r="K24" s="1" t="str">
        <f t="shared" si="3"/>
        <v>&lt;63 micron</v>
      </c>
      <c r="P24">
        <v>7.62</v>
      </c>
      <c r="Q24">
        <v>0.06</v>
      </c>
      <c r="W24">
        <v>610</v>
      </c>
      <c r="Y24">
        <v>-5</v>
      </c>
      <c r="AA24">
        <v>3</v>
      </c>
      <c r="AB24">
        <v>12</v>
      </c>
      <c r="AC24">
        <v>91</v>
      </c>
      <c r="AD24">
        <v>43</v>
      </c>
      <c r="AE24">
        <v>-10</v>
      </c>
      <c r="AG24">
        <v>37</v>
      </c>
      <c r="AH24">
        <v>-10</v>
      </c>
      <c r="AI24">
        <v>17</v>
      </c>
      <c r="AJ24">
        <v>92</v>
      </c>
      <c r="AK24">
        <v>110</v>
      </c>
      <c r="AL24">
        <v>-5</v>
      </c>
      <c r="AM24">
        <v>-0.5</v>
      </c>
      <c r="AN24">
        <v>78</v>
      </c>
      <c r="AO24">
        <v>280</v>
      </c>
      <c r="AP24">
        <v>95</v>
      </c>
      <c r="AQ24">
        <v>6.8</v>
      </c>
      <c r="AR24">
        <v>3.9</v>
      </c>
      <c r="AS24">
        <v>1.3</v>
      </c>
      <c r="AT24">
        <v>6.9</v>
      </c>
      <c r="AU24">
        <v>1.5</v>
      </c>
      <c r="AV24">
        <v>50</v>
      </c>
      <c r="AW24">
        <v>0.65</v>
      </c>
      <c r="AX24">
        <v>44</v>
      </c>
      <c r="AY24">
        <v>12</v>
      </c>
      <c r="AZ24">
        <v>8.1</v>
      </c>
      <c r="BA24">
        <v>1.1000000000000001</v>
      </c>
      <c r="BB24">
        <v>0.62</v>
      </c>
      <c r="BC24">
        <v>41</v>
      </c>
      <c r="BD24">
        <v>4.2</v>
      </c>
      <c r="BE24">
        <v>0.3</v>
      </c>
      <c r="BF24">
        <v>0.8</v>
      </c>
      <c r="BG24">
        <v>-0.2</v>
      </c>
      <c r="BH24">
        <v>7.3</v>
      </c>
      <c r="BI24">
        <v>26</v>
      </c>
      <c r="BJ24">
        <v>7.8</v>
      </c>
      <c r="BK24">
        <v>0.09</v>
      </c>
      <c r="BL24">
        <v>2.6</v>
      </c>
      <c r="BM24">
        <v>21</v>
      </c>
      <c r="BN24">
        <v>90</v>
      </c>
      <c r="BO24">
        <v>190</v>
      </c>
      <c r="BP24">
        <v>4.5</v>
      </c>
      <c r="BQ24">
        <v>1.4</v>
      </c>
      <c r="BR24">
        <v>17</v>
      </c>
      <c r="BS24">
        <v>0.88</v>
      </c>
      <c r="BT24">
        <v>4.7</v>
      </c>
      <c r="BU24">
        <v>-0.5</v>
      </c>
    </row>
    <row r="25" spans="1:73" hidden="1" x14ac:dyDescent="0.3">
      <c r="A25" t="s">
        <v>160</v>
      </c>
      <c r="B25" t="s">
        <v>161</v>
      </c>
      <c r="C25" s="1" t="str">
        <f t="shared" si="0"/>
        <v>13:0040</v>
      </c>
      <c r="D25" s="1" t="str">
        <f t="shared" si="1"/>
        <v>13:0026</v>
      </c>
      <c r="E25" t="s">
        <v>162</v>
      </c>
      <c r="F25" t="s">
        <v>163</v>
      </c>
      <c r="H25">
        <v>47.304521100000002</v>
      </c>
      <c r="I25">
        <v>-65.788642899999999</v>
      </c>
      <c r="J25" s="1" t="str">
        <f t="shared" si="2"/>
        <v>Basal till</v>
      </c>
      <c r="K25" s="1" t="str">
        <f t="shared" si="3"/>
        <v>&lt;63 micron</v>
      </c>
      <c r="P25">
        <v>6.4</v>
      </c>
      <c r="Q25">
        <v>7.0000000000000007E-2</v>
      </c>
      <c r="W25">
        <v>550</v>
      </c>
      <c r="Y25">
        <v>-5</v>
      </c>
      <c r="AA25">
        <v>2.7</v>
      </c>
      <c r="AB25">
        <v>14</v>
      </c>
      <c r="AC25">
        <v>81</v>
      </c>
      <c r="AD25">
        <v>32</v>
      </c>
      <c r="AE25">
        <v>-10</v>
      </c>
      <c r="AG25">
        <v>34</v>
      </c>
      <c r="AH25">
        <v>-10</v>
      </c>
      <c r="AI25">
        <v>15</v>
      </c>
      <c r="AJ25">
        <v>87</v>
      </c>
      <c r="AK25">
        <v>95</v>
      </c>
      <c r="AL25">
        <v>-5</v>
      </c>
      <c r="AM25">
        <v>-0.5</v>
      </c>
      <c r="AN25">
        <v>63</v>
      </c>
      <c r="AO25">
        <v>300</v>
      </c>
      <c r="AP25">
        <v>100</v>
      </c>
      <c r="AQ25">
        <v>6.8</v>
      </c>
      <c r="AR25">
        <v>4.0999999999999996</v>
      </c>
      <c r="AS25">
        <v>1.3</v>
      </c>
      <c r="AT25">
        <v>6.8</v>
      </c>
      <c r="AU25">
        <v>1.5</v>
      </c>
      <c r="AV25">
        <v>49</v>
      </c>
      <c r="AW25">
        <v>0.66</v>
      </c>
      <c r="AX25">
        <v>41</v>
      </c>
      <c r="AY25">
        <v>11</v>
      </c>
      <c r="AZ25">
        <v>7.8</v>
      </c>
      <c r="BA25">
        <v>1.1000000000000001</v>
      </c>
      <c r="BB25">
        <v>0.65</v>
      </c>
      <c r="BC25">
        <v>40</v>
      </c>
      <c r="BD25">
        <v>4.4000000000000004</v>
      </c>
      <c r="BE25">
        <v>0.3</v>
      </c>
      <c r="BF25">
        <v>0.6</v>
      </c>
      <c r="BG25">
        <v>-0.2</v>
      </c>
      <c r="BH25">
        <v>5.6</v>
      </c>
      <c r="BI25">
        <v>22</v>
      </c>
      <c r="BJ25">
        <v>8.3000000000000007</v>
      </c>
      <c r="BK25">
        <v>0.06</v>
      </c>
      <c r="BL25">
        <v>1</v>
      </c>
      <c r="BM25">
        <v>25</v>
      </c>
      <c r="BN25">
        <v>43</v>
      </c>
      <c r="BO25">
        <v>150</v>
      </c>
      <c r="BP25">
        <v>4.4000000000000004</v>
      </c>
      <c r="BQ25">
        <v>1.7</v>
      </c>
      <c r="BR25">
        <v>16</v>
      </c>
      <c r="BS25">
        <v>0.74</v>
      </c>
      <c r="BT25">
        <v>4.4000000000000004</v>
      </c>
      <c r="BU25">
        <v>-0.5</v>
      </c>
    </row>
    <row r="26" spans="1:73" hidden="1" x14ac:dyDescent="0.3">
      <c r="A26" t="s">
        <v>164</v>
      </c>
      <c r="B26" t="s">
        <v>165</v>
      </c>
      <c r="C26" s="1" t="str">
        <f t="shared" si="0"/>
        <v>13:0040</v>
      </c>
      <c r="D26" s="1" t="str">
        <f t="shared" si="1"/>
        <v>13:0026</v>
      </c>
      <c r="E26" t="s">
        <v>166</v>
      </c>
      <c r="F26" t="s">
        <v>167</v>
      </c>
      <c r="H26">
        <v>47.265992599999997</v>
      </c>
      <c r="I26">
        <v>-65.806818000000007</v>
      </c>
      <c r="J26" s="1" t="str">
        <f t="shared" si="2"/>
        <v>Basal till</v>
      </c>
      <c r="K26" s="1" t="str">
        <f t="shared" si="3"/>
        <v>&lt;63 micron</v>
      </c>
      <c r="P26">
        <v>7.61</v>
      </c>
      <c r="Q26">
        <v>0.11</v>
      </c>
      <c r="W26">
        <v>550</v>
      </c>
      <c r="Y26">
        <v>-5</v>
      </c>
      <c r="AA26">
        <v>2.5</v>
      </c>
      <c r="AB26">
        <v>16</v>
      </c>
      <c r="AC26">
        <v>130</v>
      </c>
      <c r="AD26">
        <v>47</v>
      </c>
      <c r="AE26">
        <v>-10</v>
      </c>
      <c r="AG26">
        <v>61</v>
      </c>
      <c r="AH26">
        <v>-10</v>
      </c>
      <c r="AI26">
        <v>18</v>
      </c>
      <c r="AJ26">
        <v>68</v>
      </c>
      <c r="AK26">
        <v>130</v>
      </c>
      <c r="AL26">
        <v>-5</v>
      </c>
      <c r="AM26">
        <v>-0.5</v>
      </c>
      <c r="AN26">
        <v>81</v>
      </c>
      <c r="AO26">
        <v>300</v>
      </c>
      <c r="AP26">
        <v>95</v>
      </c>
      <c r="AQ26">
        <v>7.9</v>
      </c>
      <c r="AR26">
        <v>4.3</v>
      </c>
      <c r="AS26">
        <v>1.7</v>
      </c>
      <c r="AT26">
        <v>7.7</v>
      </c>
      <c r="AU26">
        <v>1.6</v>
      </c>
      <c r="AV26">
        <v>49</v>
      </c>
      <c r="AW26">
        <v>0.7</v>
      </c>
      <c r="AX26">
        <v>46</v>
      </c>
      <c r="AY26">
        <v>12</v>
      </c>
      <c r="AZ26">
        <v>8.9</v>
      </c>
      <c r="BA26">
        <v>1.2</v>
      </c>
      <c r="BB26">
        <v>0.66</v>
      </c>
      <c r="BC26">
        <v>43</v>
      </c>
      <c r="BD26">
        <v>4.5</v>
      </c>
      <c r="BE26">
        <v>0.5</v>
      </c>
      <c r="BF26">
        <v>0.5</v>
      </c>
      <c r="BG26">
        <v>-0.2</v>
      </c>
      <c r="BH26">
        <v>5.4</v>
      </c>
      <c r="BI26">
        <v>24</v>
      </c>
      <c r="BJ26">
        <v>8.5</v>
      </c>
      <c r="BK26">
        <v>0.08</v>
      </c>
      <c r="BL26">
        <v>1.5</v>
      </c>
      <c r="BM26">
        <v>21</v>
      </c>
      <c r="BN26">
        <v>25</v>
      </c>
      <c r="BO26">
        <v>150</v>
      </c>
      <c r="BP26">
        <v>3.4</v>
      </c>
      <c r="BQ26">
        <v>0.8</v>
      </c>
      <c r="BR26">
        <v>14</v>
      </c>
      <c r="BS26">
        <v>0.74</v>
      </c>
      <c r="BT26">
        <v>3.9</v>
      </c>
      <c r="BU26">
        <v>-0.5</v>
      </c>
    </row>
    <row r="27" spans="1:73" hidden="1" x14ac:dyDescent="0.3">
      <c r="A27" t="s">
        <v>168</v>
      </c>
      <c r="B27" t="s">
        <v>169</v>
      </c>
      <c r="C27" s="1" t="str">
        <f t="shared" si="0"/>
        <v>13:0040</v>
      </c>
      <c r="D27" s="1" t="str">
        <f t="shared" si="1"/>
        <v>13:0026</v>
      </c>
      <c r="E27" t="s">
        <v>166</v>
      </c>
      <c r="F27" t="s">
        <v>170</v>
      </c>
      <c r="H27">
        <v>47.265992599999997</v>
      </c>
      <c r="I27">
        <v>-65.806818000000007</v>
      </c>
      <c r="J27" s="1" t="str">
        <f t="shared" si="2"/>
        <v>Basal till</v>
      </c>
      <c r="K27" s="1" t="str">
        <f t="shared" si="3"/>
        <v>&lt;63 micron</v>
      </c>
      <c r="P27">
        <v>8.0500000000000007</v>
      </c>
      <c r="Q27">
        <v>0.11</v>
      </c>
      <c r="W27">
        <v>600</v>
      </c>
      <c r="Y27">
        <v>-5</v>
      </c>
      <c r="AA27">
        <v>2.8</v>
      </c>
      <c r="AB27">
        <v>18</v>
      </c>
      <c r="AC27">
        <v>130</v>
      </c>
      <c r="AD27">
        <v>54</v>
      </c>
      <c r="AE27">
        <v>-10</v>
      </c>
      <c r="AG27">
        <v>66</v>
      </c>
      <c r="AH27">
        <v>-10</v>
      </c>
      <c r="AI27">
        <v>20</v>
      </c>
      <c r="AJ27">
        <v>67</v>
      </c>
      <c r="AK27">
        <v>150</v>
      </c>
      <c r="AL27">
        <v>-5</v>
      </c>
      <c r="AM27">
        <v>-0.5</v>
      </c>
      <c r="AN27">
        <v>89</v>
      </c>
      <c r="AO27">
        <v>260</v>
      </c>
      <c r="AP27">
        <v>100</v>
      </c>
      <c r="AQ27">
        <v>7.9</v>
      </c>
      <c r="AR27">
        <v>4.3</v>
      </c>
      <c r="AS27">
        <v>1.7</v>
      </c>
      <c r="AT27">
        <v>8.3000000000000007</v>
      </c>
      <c r="AU27">
        <v>1.6</v>
      </c>
      <c r="AV27">
        <v>52</v>
      </c>
      <c r="AW27">
        <v>0.7</v>
      </c>
      <c r="AX27">
        <v>48</v>
      </c>
      <c r="AY27">
        <v>13</v>
      </c>
      <c r="AZ27">
        <v>9.3000000000000007</v>
      </c>
      <c r="BA27">
        <v>1.3</v>
      </c>
      <c r="BB27">
        <v>0.69</v>
      </c>
      <c r="BC27">
        <v>46</v>
      </c>
      <c r="BD27">
        <v>4.5</v>
      </c>
      <c r="BE27">
        <v>0.6</v>
      </c>
      <c r="BF27">
        <v>0.9</v>
      </c>
      <c r="BG27">
        <v>-0.2</v>
      </c>
      <c r="BH27">
        <v>6.3</v>
      </c>
      <c r="BI27">
        <v>27</v>
      </c>
      <c r="BJ27">
        <v>7.3</v>
      </c>
      <c r="BK27">
        <v>0.08</v>
      </c>
      <c r="BL27">
        <v>1.4</v>
      </c>
      <c r="BM27">
        <v>21</v>
      </c>
      <c r="BN27">
        <v>26</v>
      </c>
      <c r="BO27">
        <v>160</v>
      </c>
      <c r="BP27">
        <v>3.8</v>
      </c>
      <c r="BQ27">
        <v>0.4</v>
      </c>
      <c r="BR27">
        <v>15</v>
      </c>
      <c r="BS27">
        <v>0.8</v>
      </c>
      <c r="BT27">
        <v>3.8</v>
      </c>
      <c r="BU27">
        <v>-0.5</v>
      </c>
    </row>
    <row r="28" spans="1:73" hidden="1" x14ac:dyDescent="0.3">
      <c r="A28" t="s">
        <v>171</v>
      </c>
      <c r="B28" t="s">
        <v>172</v>
      </c>
      <c r="C28" s="1" t="str">
        <f t="shared" si="0"/>
        <v>13:0040</v>
      </c>
      <c r="D28" s="1" t="str">
        <f t="shared" si="1"/>
        <v>13:0026</v>
      </c>
      <c r="E28" t="s">
        <v>173</v>
      </c>
      <c r="F28" t="s">
        <v>174</v>
      </c>
      <c r="H28">
        <v>47.303510899999999</v>
      </c>
      <c r="I28">
        <v>-65.770941199999996</v>
      </c>
      <c r="J28" s="1" t="str">
        <f t="shared" si="2"/>
        <v>Basal till</v>
      </c>
      <c r="K28" s="1" t="str">
        <f t="shared" si="3"/>
        <v>&lt;63 micron</v>
      </c>
      <c r="P28">
        <v>7.75</v>
      </c>
      <c r="Q28">
        <v>0.1</v>
      </c>
      <c r="W28">
        <v>630</v>
      </c>
      <c r="Y28">
        <v>-5</v>
      </c>
      <c r="AA28">
        <v>3.1</v>
      </c>
      <c r="AB28">
        <v>16</v>
      </c>
      <c r="AC28">
        <v>120</v>
      </c>
      <c r="AD28">
        <v>56</v>
      </c>
      <c r="AE28">
        <v>-10</v>
      </c>
      <c r="AG28">
        <v>56</v>
      </c>
      <c r="AH28">
        <v>-10</v>
      </c>
      <c r="AI28">
        <v>20</v>
      </c>
      <c r="AJ28">
        <v>82</v>
      </c>
      <c r="AK28">
        <v>140</v>
      </c>
      <c r="AL28">
        <v>-5</v>
      </c>
      <c r="AM28">
        <v>-0.5</v>
      </c>
      <c r="AN28">
        <v>86</v>
      </c>
      <c r="AO28">
        <v>310</v>
      </c>
      <c r="AP28">
        <v>110</v>
      </c>
      <c r="AQ28">
        <v>8</v>
      </c>
      <c r="AR28">
        <v>4.5</v>
      </c>
      <c r="AS28">
        <v>1.7</v>
      </c>
      <c r="AT28">
        <v>8.6999999999999993</v>
      </c>
      <c r="AU28">
        <v>1.7</v>
      </c>
      <c r="AV28">
        <v>55</v>
      </c>
      <c r="AW28">
        <v>0.74</v>
      </c>
      <c r="AX28">
        <v>51</v>
      </c>
      <c r="AY28">
        <v>14</v>
      </c>
      <c r="AZ28">
        <v>9.6999999999999993</v>
      </c>
      <c r="BA28">
        <v>1.3</v>
      </c>
      <c r="BB28">
        <v>0.72</v>
      </c>
      <c r="BC28">
        <v>47</v>
      </c>
      <c r="BD28">
        <v>4.8</v>
      </c>
      <c r="BE28">
        <v>2.2000000000000002</v>
      </c>
      <c r="BF28">
        <v>1</v>
      </c>
      <c r="BG28">
        <v>-0.2</v>
      </c>
      <c r="BH28">
        <v>6.4</v>
      </c>
      <c r="BI28">
        <v>26</v>
      </c>
      <c r="BJ28">
        <v>8.3000000000000007</v>
      </c>
      <c r="BK28">
        <v>0.14000000000000001</v>
      </c>
      <c r="BL28">
        <v>1</v>
      </c>
      <c r="BM28">
        <v>23</v>
      </c>
      <c r="BN28">
        <v>28</v>
      </c>
      <c r="BO28">
        <v>170</v>
      </c>
      <c r="BP28">
        <v>35</v>
      </c>
      <c r="BQ28">
        <v>1.2</v>
      </c>
      <c r="BR28">
        <v>16</v>
      </c>
      <c r="BS28">
        <v>0.87</v>
      </c>
      <c r="BT28">
        <v>4</v>
      </c>
      <c r="BU28">
        <v>-0.5</v>
      </c>
    </row>
    <row r="29" spans="1:73" hidden="1" x14ac:dyDescent="0.3">
      <c r="A29" t="s">
        <v>175</v>
      </c>
      <c r="B29" t="s">
        <v>176</v>
      </c>
      <c r="C29" s="1" t="str">
        <f t="shared" si="0"/>
        <v>13:0040</v>
      </c>
      <c r="D29" s="1" t="str">
        <f t="shared" si="1"/>
        <v>13:0026</v>
      </c>
      <c r="E29" t="s">
        <v>173</v>
      </c>
      <c r="F29" t="s">
        <v>177</v>
      </c>
      <c r="H29">
        <v>47.303510899999999</v>
      </c>
      <c r="I29">
        <v>-65.770941199999996</v>
      </c>
      <c r="J29" s="1" t="str">
        <f t="shared" si="2"/>
        <v>Basal till</v>
      </c>
      <c r="K29" s="1" t="str">
        <f t="shared" si="3"/>
        <v>&lt;63 micron</v>
      </c>
      <c r="P29">
        <v>6.61</v>
      </c>
      <c r="Q29">
        <v>0.08</v>
      </c>
      <c r="W29">
        <v>550</v>
      </c>
      <c r="Y29">
        <v>-5</v>
      </c>
      <c r="AA29">
        <v>2.8</v>
      </c>
      <c r="AB29">
        <v>12</v>
      </c>
      <c r="AC29">
        <v>120</v>
      </c>
      <c r="AD29">
        <v>46</v>
      </c>
      <c r="AE29">
        <v>-10</v>
      </c>
      <c r="AG29">
        <v>48</v>
      </c>
      <c r="AH29">
        <v>-10</v>
      </c>
      <c r="AI29">
        <v>18</v>
      </c>
      <c r="AJ29">
        <v>80</v>
      </c>
      <c r="AK29">
        <v>120</v>
      </c>
      <c r="AL29">
        <v>-5</v>
      </c>
      <c r="AM29">
        <v>-0.5</v>
      </c>
      <c r="AN29">
        <v>73</v>
      </c>
      <c r="AO29">
        <v>340</v>
      </c>
      <c r="AP29">
        <v>100</v>
      </c>
      <c r="AQ29">
        <v>7.8</v>
      </c>
      <c r="AR29">
        <v>4.5</v>
      </c>
      <c r="AS29">
        <v>1.7</v>
      </c>
      <c r="AT29">
        <v>8.3000000000000007</v>
      </c>
      <c r="AU29">
        <v>1.6</v>
      </c>
      <c r="AV29">
        <v>54</v>
      </c>
      <c r="AW29">
        <v>0.72</v>
      </c>
      <c r="AX29">
        <v>51</v>
      </c>
      <c r="AY29">
        <v>14</v>
      </c>
      <c r="AZ29">
        <v>9.6</v>
      </c>
      <c r="BA29">
        <v>1.3</v>
      </c>
      <c r="BB29">
        <v>0.7</v>
      </c>
      <c r="BC29">
        <v>46</v>
      </c>
      <c r="BD29">
        <v>4.7</v>
      </c>
      <c r="BE29">
        <v>2.8</v>
      </c>
      <c r="BF29">
        <v>-0.5</v>
      </c>
      <c r="BG29">
        <v>0.8</v>
      </c>
      <c r="BH29">
        <v>6.5</v>
      </c>
      <c r="BI29">
        <v>24</v>
      </c>
      <c r="BJ29">
        <v>9.1</v>
      </c>
      <c r="BK29">
        <v>7.0000000000000007E-2</v>
      </c>
      <c r="BL29">
        <v>1.1000000000000001</v>
      </c>
      <c r="BM29">
        <v>22</v>
      </c>
      <c r="BN29">
        <v>20</v>
      </c>
      <c r="BO29">
        <v>150</v>
      </c>
      <c r="BP29">
        <v>5.6</v>
      </c>
      <c r="BQ29">
        <v>1.1000000000000001</v>
      </c>
      <c r="BR29">
        <v>15</v>
      </c>
      <c r="BS29">
        <v>0.69</v>
      </c>
      <c r="BT29">
        <v>3.8</v>
      </c>
      <c r="BU29">
        <v>-0.5</v>
      </c>
    </row>
    <row r="30" spans="1:73" hidden="1" x14ac:dyDescent="0.3">
      <c r="A30" t="s">
        <v>178</v>
      </c>
      <c r="B30" t="s">
        <v>179</v>
      </c>
      <c r="C30" s="1" t="str">
        <f t="shared" si="0"/>
        <v>13:0040</v>
      </c>
      <c r="D30" s="1" t="str">
        <f t="shared" si="1"/>
        <v>13:0026</v>
      </c>
      <c r="E30" t="s">
        <v>180</v>
      </c>
      <c r="F30" t="s">
        <v>181</v>
      </c>
      <c r="H30">
        <v>47.491065200000001</v>
      </c>
      <c r="I30">
        <v>-65.988399099999995</v>
      </c>
      <c r="J30" s="1" t="str">
        <f t="shared" si="2"/>
        <v>Basal till</v>
      </c>
      <c r="K30" s="1" t="str">
        <f t="shared" si="3"/>
        <v>&lt;63 micron</v>
      </c>
      <c r="P30">
        <v>8.09</v>
      </c>
      <c r="Q30">
        <v>0.13</v>
      </c>
      <c r="W30">
        <v>540</v>
      </c>
      <c r="AA30">
        <v>2.5</v>
      </c>
      <c r="AB30">
        <v>24</v>
      </c>
      <c r="AC30">
        <v>140</v>
      </c>
      <c r="AD30">
        <v>37</v>
      </c>
      <c r="AG30">
        <v>68</v>
      </c>
      <c r="AI30">
        <v>21</v>
      </c>
      <c r="AJ30">
        <v>80</v>
      </c>
      <c r="AK30">
        <v>130</v>
      </c>
      <c r="AN30">
        <v>110</v>
      </c>
      <c r="AO30">
        <v>300</v>
      </c>
      <c r="AP30">
        <v>80</v>
      </c>
      <c r="AQ30">
        <v>6.3</v>
      </c>
      <c r="AR30">
        <v>3.5</v>
      </c>
      <c r="AS30">
        <v>1</v>
      </c>
      <c r="AT30">
        <v>6.4</v>
      </c>
      <c r="AU30">
        <v>1.3</v>
      </c>
      <c r="AV30">
        <v>33</v>
      </c>
      <c r="AW30">
        <v>0.54</v>
      </c>
      <c r="AX30">
        <v>33</v>
      </c>
      <c r="AY30">
        <v>8.4</v>
      </c>
      <c r="AZ30">
        <v>6.8</v>
      </c>
      <c r="BA30">
        <v>1</v>
      </c>
      <c r="BB30">
        <v>0.53</v>
      </c>
      <c r="BC30">
        <v>38</v>
      </c>
      <c r="BD30">
        <v>3.9</v>
      </c>
      <c r="BE30">
        <v>0.2</v>
      </c>
      <c r="BF30">
        <v>-0.5</v>
      </c>
      <c r="BG30">
        <v>-0.2</v>
      </c>
      <c r="BH30">
        <v>5</v>
      </c>
      <c r="BI30">
        <v>21</v>
      </c>
      <c r="BJ30">
        <v>7.2</v>
      </c>
      <c r="BK30">
        <v>7.0000000000000007E-2</v>
      </c>
      <c r="BL30">
        <v>1</v>
      </c>
      <c r="BM30">
        <v>20</v>
      </c>
      <c r="BN30">
        <v>28</v>
      </c>
      <c r="BO30">
        <v>120</v>
      </c>
      <c r="BP30">
        <v>3.5</v>
      </c>
      <c r="BQ30">
        <v>1.3</v>
      </c>
      <c r="BR30">
        <v>12</v>
      </c>
      <c r="BS30">
        <v>0.76</v>
      </c>
      <c r="BT30">
        <v>3.1</v>
      </c>
    </row>
    <row r="31" spans="1:73" hidden="1" x14ac:dyDescent="0.3">
      <c r="A31" t="s">
        <v>182</v>
      </c>
      <c r="B31" t="s">
        <v>183</v>
      </c>
      <c r="C31" s="1" t="str">
        <f t="shared" si="0"/>
        <v>13:0040</v>
      </c>
      <c r="D31" s="1" t="str">
        <f t="shared" si="1"/>
        <v>13:0026</v>
      </c>
      <c r="E31" t="s">
        <v>180</v>
      </c>
      <c r="F31" t="s">
        <v>184</v>
      </c>
      <c r="H31">
        <v>47.491065200000001</v>
      </c>
      <c r="I31">
        <v>-65.988399099999995</v>
      </c>
      <c r="J31" s="1" t="str">
        <f t="shared" si="2"/>
        <v>Basal till</v>
      </c>
      <c r="K31" s="1" t="str">
        <f t="shared" si="3"/>
        <v>&lt;63 micron</v>
      </c>
      <c r="P31">
        <v>8.02</v>
      </c>
      <c r="Q31">
        <v>0.14000000000000001</v>
      </c>
      <c r="W31">
        <v>560</v>
      </c>
      <c r="AA31">
        <v>2.5</v>
      </c>
      <c r="AB31">
        <v>24</v>
      </c>
      <c r="AC31">
        <v>140</v>
      </c>
      <c r="AD31">
        <v>39</v>
      </c>
      <c r="AG31">
        <v>72</v>
      </c>
      <c r="AI31">
        <v>22</v>
      </c>
      <c r="AJ31">
        <v>86</v>
      </c>
      <c r="AK31">
        <v>130</v>
      </c>
      <c r="AN31">
        <v>100</v>
      </c>
      <c r="AO31">
        <v>320</v>
      </c>
      <c r="AP31">
        <v>87</v>
      </c>
      <c r="AQ31">
        <v>6.6</v>
      </c>
      <c r="AR31">
        <v>3.4</v>
      </c>
      <c r="AS31">
        <v>1.2</v>
      </c>
      <c r="AT31">
        <v>6.6</v>
      </c>
      <c r="AU31">
        <v>1.3</v>
      </c>
      <c r="AV31">
        <v>34</v>
      </c>
      <c r="AW31">
        <v>0.55000000000000004</v>
      </c>
      <c r="AX31">
        <v>38</v>
      </c>
      <c r="AY31">
        <v>9.3000000000000007</v>
      </c>
      <c r="AZ31">
        <v>7</v>
      </c>
      <c r="BA31">
        <v>1.1000000000000001</v>
      </c>
      <c r="BB31">
        <v>0.53</v>
      </c>
      <c r="BC31">
        <v>40</v>
      </c>
      <c r="BD31">
        <v>3.8</v>
      </c>
      <c r="BE31">
        <v>-0.1</v>
      </c>
      <c r="BF31">
        <v>-0.5</v>
      </c>
      <c r="BG31">
        <v>-0.2</v>
      </c>
      <c r="BH31">
        <v>4.8</v>
      </c>
      <c r="BI31">
        <v>21</v>
      </c>
      <c r="BJ31">
        <v>7.3</v>
      </c>
      <c r="BK31">
        <v>0.09</v>
      </c>
      <c r="BL31">
        <v>1</v>
      </c>
      <c r="BM31">
        <v>20</v>
      </c>
      <c r="BN31">
        <v>28</v>
      </c>
      <c r="BO31">
        <v>120</v>
      </c>
      <c r="BP31">
        <v>3.8</v>
      </c>
      <c r="BQ31">
        <v>1.3</v>
      </c>
      <c r="BR31">
        <v>11</v>
      </c>
      <c r="BS31">
        <v>0.67</v>
      </c>
      <c r="BT31">
        <v>3.1</v>
      </c>
    </row>
    <row r="32" spans="1:73" hidden="1" x14ac:dyDescent="0.3">
      <c r="A32" t="s">
        <v>185</v>
      </c>
      <c r="B32" t="s">
        <v>186</v>
      </c>
      <c r="C32" s="1" t="str">
        <f t="shared" si="0"/>
        <v>13:0040</v>
      </c>
      <c r="D32" s="1" t="str">
        <f t="shared" si="1"/>
        <v>13:0026</v>
      </c>
      <c r="E32" t="s">
        <v>187</v>
      </c>
      <c r="F32" t="s">
        <v>188</v>
      </c>
      <c r="H32">
        <v>47.397757400000003</v>
      </c>
      <c r="I32">
        <v>-65.9761563</v>
      </c>
      <c r="J32" s="1" t="str">
        <f t="shared" si="2"/>
        <v>Basal till</v>
      </c>
      <c r="K32" s="1" t="str">
        <f t="shared" si="3"/>
        <v>&lt;63 micron</v>
      </c>
      <c r="P32">
        <v>7.87</v>
      </c>
      <c r="Q32">
        <v>0.1</v>
      </c>
      <c r="W32">
        <v>530</v>
      </c>
      <c r="AA32">
        <v>2.2999999999999998</v>
      </c>
      <c r="AB32">
        <v>21</v>
      </c>
      <c r="AC32">
        <v>92</v>
      </c>
      <c r="AD32">
        <v>32</v>
      </c>
      <c r="AG32">
        <v>26</v>
      </c>
      <c r="AI32">
        <v>17</v>
      </c>
      <c r="AJ32">
        <v>83</v>
      </c>
      <c r="AK32">
        <v>110</v>
      </c>
      <c r="AN32">
        <v>170</v>
      </c>
      <c r="AO32">
        <v>360</v>
      </c>
      <c r="AP32">
        <v>79</v>
      </c>
      <c r="AQ32">
        <v>6</v>
      </c>
      <c r="AR32">
        <v>3.3</v>
      </c>
      <c r="AS32">
        <v>1.2</v>
      </c>
      <c r="AT32">
        <v>6.1</v>
      </c>
      <c r="AU32">
        <v>1.2</v>
      </c>
      <c r="AV32">
        <v>35</v>
      </c>
      <c r="AW32">
        <v>0.56000000000000005</v>
      </c>
      <c r="AX32">
        <v>31</v>
      </c>
      <c r="AY32">
        <v>8.6</v>
      </c>
      <c r="AZ32">
        <v>6.5</v>
      </c>
      <c r="BA32">
        <v>1</v>
      </c>
      <c r="BB32">
        <v>0.51</v>
      </c>
      <c r="BC32">
        <v>37</v>
      </c>
      <c r="BD32">
        <v>3.7</v>
      </c>
      <c r="BE32">
        <v>0.6</v>
      </c>
      <c r="BF32">
        <v>1</v>
      </c>
      <c r="BG32">
        <v>-0.2</v>
      </c>
      <c r="BH32">
        <v>7.3</v>
      </c>
      <c r="BI32">
        <v>20</v>
      </c>
      <c r="BJ32">
        <v>8.1999999999999993</v>
      </c>
      <c r="BK32">
        <v>0.1</v>
      </c>
      <c r="BL32">
        <v>1.7</v>
      </c>
      <c r="BM32">
        <v>19</v>
      </c>
      <c r="BN32">
        <v>22</v>
      </c>
      <c r="BO32">
        <v>120</v>
      </c>
      <c r="BP32">
        <v>4.3</v>
      </c>
      <c r="BQ32">
        <v>1.3</v>
      </c>
      <c r="BR32">
        <v>11</v>
      </c>
      <c r="BS32">
        <v>0.77</v>
      </c>
      <c r="BT32">
        <v>3.7</v>
      </c>
    </row>
    <row r="33" spans="1:72" hidden="1" x14ac:dyDescent="0.3">
      <c r="A33" t="s">
        <v>189</v>
      </c>
      <c r="B33" t="s">
        <v>190</v>
      </c>
      <c r="C33" s="1" t="str">
        <f t="shared" si="0"/>
        <v>13:0040</v>
      </c>
      <c r="D33" s="1" t="str">
        <f t="shared" si="1"/>
        <v>13:0026</v>
      </c>
      <c r="E33" t="s">
        <v>187</v>
      </c>
      <c r="F33" t="s">
        <v>191</v>
      </c>
      <c r="H33">
        <v>47.397757400000003</v>
      </c>
      <c r="I33">
        <v>-65.9761563</v>
      </c>
      <c r="J33" s="1" t="str">
        <f t="shared" si="2"/>
        <v>Basal till</v>
      </c>
      <c r="K33" s="1" t="str">
        <f t="shared" si="3"/>
        <v>&lt;63 micron</v>
      </c>
      <c r="P33">
        <v>7.95</v>
      </c>
      <c r="Q33">
        <v>0.1</v>
      </c>
      <c r="W33">
        <v>530</v>
      </c>
      <c r="AA33">
        <v>2.4</v>
      </c>
      <c r="AB33">
        <v>19</v>
      </c>
      <c r="AC33">
        <v>89</v>
      </c>
      <c r="AD33">
        <v>29</v>
      </c>
      <c r="AG33">
        <v>26</v>
      </c>
      <c r="AI33">
        <v>17</v>
      </c>
      <c r="AJ33">
        <v>84</v>
      </c>
      <c r="AK33">
        <v>110</v>
      </c>
      <c r="AN33">
        <v>170</v>
      </c>
      <c r="AO33">
        <v>370</v>
      </c>
      <c r="AP33">
        <v>81</v>
      </c>
      <c r="AQ33">
        <v>6.3</v>
      </c>
      <c r="AR33">
        <v>3.4</v>
      </c>
      <c r="AS33">
        <v>1.2</v>
      </c>
      <c r="AT33">
        <v>6.3</v>
      </c>
      <c r="AU33">
        <v>1.3</v>
      </c>
      <c r="AV33">
        <v>37</v>
      </c>
      <c r="AW33">
        <v>0.56000000000000005</v>
      </c>
      <c r="AX33">
        <v>36</v>
      </c>
      <c r="AY33">
        <v>8.9</v>
      </c>
      <c r="AZ33">
        <v>7</v>
      </c>
      <c r="BA33">
        <v>1</v>
      </c>
      <c r="BB33">
        <v>0.54</v>
      </c>
      <c r="BC33">
        <v>38</v>
      </c>
      <c r="BD33">
        <v>3.8</v>
      </c>
      <c r="BE33">
        <v>0.7</v>
      </c>
      <c r="BF33">
        <v>0.9</v>
      </c>
      <c r="BG33">
        <v>-0.2</v>
      </c>
      <c r="BH33">
        <v>8.5</v>
      </c>
      <c r="BI33">
        <v>21</v>
      </c>
      <c r="BJ33">
        <v>8.5</v>
      </c>
      <c r="BK33">
        <v>0.09</v>
      </c>
      <c r="BL33">
        <v>1.9</v>
      </c>
      <c r="BM33">
        <v>20</v>
      </c>
      <c r="BN33">
        <v>23</v>
      </c>
      <c r="BO33">
        <v>130</v>
      </c>
      <c r="BP33">
        <v>4.9000000000000004</v>
      </c>
      <c r="BQ33">
        <v>1.3</v>
      </c>
      <c r="BR33">
        <v>12</v>
      </c>
      <c r="BS33">
        <v>0.75</v>
      </c>
      <c r="BT33">
        <v>3.7</v>
      </c>
    </row>
    <row r="34" spans="1:72" hidden="1" x14ac:dyDescent="0.3">
      <c r="A34" t="s">
        <v>192</v>
      </c>
      <c r="B34" t="s">
        <v>193</v>
      </c>
      <c r="C34" s="1" t="str">
        <f t="shared" si="0"/>
        <v>13:0040</v>
      </c>
      <c r="D34" s="1" t="str">
        <f t="shared" si="1"/>
        <v>13:0026</v>
      </c>
      <c r="E34" t="s">
        <v>194</v>
      </c>
      <c r="F34" t="s">
        <v>195</v>
      </c>
      <c r="H34">
        <v>47.385050499999998</v>
      </c>
      <c r="I34">
        <v>-65.995832800000002</v>
      </c>
      <c r="J34" s="1" t="str">
        <f t="shared" ref="J34:J65" si="4">HYPERLINK("http://geochem.nrcan.gc.ca/cdogs/content/kwd/kwd020045_e.htm", "Basal till")</f>
        <v>Basal till</v>
      </c>
      <c r="K34" s="1" t="str">
        <f t="shared" si="3"/>
        <v>&lt;63 micron</v>
      </c>
      <c r="P34">
        <v>7.63</v>
      </c>
      <c r="Q34">
        <v>0.15</v>
      </c>
      <c r="W34">
        <v>670</v>
      </c>
      <c r="AA34">
        <v>2.6</v>
      </c>
      <c r="AB34">
        <v>22</v>
      </c>
      <c r="AC34">
        <v>84</v>
      </c>
      <c r="AD34">
        <v>27</v>
      </c>
      <c r="AG34">
        <v>38</v>
      </c>
      <c r="AI34">
        <v>20</v>
      </c>
      <c r="AJ34">
        <v>78</v>
      </c>
      <c r="AK34">
        <v>120</v>
      </c>
      <c r="AN34">
        <v>110</v>
      </c>
      <c r="AO34">
        <v>320</v>
      </c>
      <c r="AP34">
        <v>84</v>
      </c>
      <c r="AQ34">
        <v>6.4</v>
      </c>
      <c r="AR34">
        <v>3.4</v>
      </c>
      <c r="AS34">
        <v>1.4</v>
      </c>
      <c r="AT34">
        <v>6.4</v>
      </c>
      <c r="AU34">
        <v>1.3</v>
      </c>
      <c r="AV34">
        <v>36</v>
      </c>
      <c r="AW34">
        <v>0.53</v>
      </c>
      <c r="AX34">
        <v>34</v>
      </c>
      <c r="AY34">
        <v>8.6999999999999993</v>
      </c>
      <c r="AZ34">
        <v>7.3</v>
      </c>
      <c r="BA34">
        <v>1</v>
      </c>
      <c r="BB34">
        <v>0.52</v>
      </c>
      <c r="BC34">
        <v>37</v>
      </c>
      <c r="BD34">
        <v>3.4</v>
      </c>
      <c r="BE34">
        <v>0.2</v>
      </c>
      <c r="BF34">
        <v>0.5</v>
      </c>
      <c r="BG34">
        <v>-0.2</v>
      </c>
      <c r="BH34">
        <v>5.8</v>
      </c>
      <c r="BI34">
        <v>18</v>
      </c>
      <c r="BJ34">
        <v>7.6</v>
      </c>
      <c r="BK34">
        <v>0.08</v>
      </c>
      <c r="BL34">
        <v>1.5</v>
      </c>
      <c r="BM34">
        <v>18</v>
      </c>
      <c r="BN34">
        <v>32</v>
      </c>
      <c r="BO34">
        <v>100</v>
      </c>
      <c r="BP34">
        <v>4.9000000000000004</v>
      </c>
      <c r="BQ34">
        <v>1.2</v>
      </c>
      <c r="BR34">
        <v>12</v>
      </c>
      <c r="BS34">
        <v>0.65</v>
      </c>
      <c r="BT34">
        <v>3.2</v>
      </c>
    </row>
    <row r="35" spans="1:72" hidden="1" x14ac:dyDescent="0.3">
      <c r="A35" t="s">
        <v>196</v>
      </c>
      <c r="B35" t="s">
        <v>197</v>
      </c>
      <c r="C35" s="1" t="str">
        <f t="shared" si="0"/>
        <v>13:0040</v>
      </c>
      <c r="D35" s="1" t="str">
        <f t="shared" si="1"/>
        <v>13:0026</v>
      </c>
      <c r="E35" t="s">
        <v>194</v>
      </c>
      <c r="F35" t="s">
        <v>198</v>
      </c>
      <c r="H35">
        <v>47.385050499999998</v>
      </c>
      <c r="I35">
        <v>-65.995832800000002</v>
      </c>
      <c r="J35" s="1" t="str">
        <f t="shared" si="4"/>
        <v>Basal till</v>
      </c>
      <c r="K35" s="1" t="str">
        <f t="shared" si="3"/>
        <v>&lt;63 micron</v>
      </c>
      <c r="P35">
        <v>7.22</v>
      </c>
      <c r="Q35">
        <v>0.14000000000000001</v>
      </c>
      <c r="W35">
        <v>630</v>
      </c>
      <c r="AA35">
        <v>2.4</v>
      </c>
      <c r="AB35">
        <v>20</v>
      </c>
      <c r="AC35">
        <v>78</v>
      </c>
      <c r="AD35">
        <v>25</v>
      </c>
      <c r="AG35">
        <v>35</v>
      </c>
      <c r="AI35">
        <v>18</v>
      </c>
      <c r="AJ35">
        <v>72</v>
      </c>
      <c r="AK35">
        <v>110</v>
      </c>
      <c r="AN35">
        <v>100</v>
      </c>
      <c r="AO35">
        <v>310</v>
      </c>
      <c r="AP35">
        <v>82</v>
      </c>
      <c r="AQ35">
        <v>6.3</v>
      </c>
      <c r="AR35">
        <v>3.4</v>
      </c>
      <c r="AS35">
        <v>1.4</v>
      </c>
      <c r="AT35">
        <v>6.3</v>
      </c>
      <c r="AU35">
        <v>1.3</v>
      </c>
      <c r="AV35">
        <v>35</v>
      </c>
      <c r="AW35">
        <v>0.5</v>
      </c>
      <c r="AX35">
        <v>33</v>
      </c>
      <c r="AY35">
        <v>8.9</v>
      </c>
      <c r="AZ35">
        <v>7.1</v>
      </c>
      <c r="BA35">
        <v>1.1000000000000001</v>
      </c>
      <c r="BB35">
        <v>0.55000000000000004</v>
      </c>
      <c r="BC35">
        <v>35</v>
      </c>
      <c r="BD35">
        <v>3.7</v>
      </c>
      <c r="BE35">
        <v>0.2</v>
      </c>
      <c r="BF35">
        <v>-0.5</v>
      </c>
      <c r="BG35">
        <v>-0.2</v>
      </c>
      <c r="BH35">
        <v>5.7</v>
      </c>
      <c r="BI35">
        <v>18</v>
      </c>
      <c r="BJ35">
        <v>7.7</v>
      </c>
      <c r="BK35">
        <v>7.0000000000000007E-2</v>
      </c>
      <c r="BL35">
        <v>1.5</v>
      </c>
      <c r="BM35">
        <v>17</v>
      </c>
      <c r="BN35">
        <v>33</v>
      </c>
      <c r="BO35">
        <v>100</v>
      </c>
      <c r="BP35">
        <v>4.7</v>
      </c>
      <c r="BQ35">
        <v>1.2</v>
      </c>
      <c r="BR35">
        <v>12</v>
      </c>
      <c r="BS35">
        <v>0.67</v>
      </c>
      <c r="BT35">
        <v>3.4</v>
      </c>
    </row>
    <row r="36" spans="1:72" hidden="1" x14ac:dyDescent="0.3">
      <c r="A36" t="s">
        <v>199</v>
      </c>
      <c r="B36" t="s">
        <v>200</v>
      </c>
      <c r="C36" s="1" t="str">
        <f t="shared" si="0"/>
        <v>13:0040</v>
      </c>
      <c r="D36" s="1" t="str">
        <f t="shared" si="1"/>
        <v>13:0026</v>
      </c>
      <c r="E36" t="s">
        <v>201</v>
      </c>
      <c r="F36" t="s">
        <v>202</v>
      </c>
      <c r="H36">
        <v>47.362806900000002</v>
      </c>
      <c r="I36">
        <v>-65.981949799999995</v>
      </c>
      <c r="J36" s="1" t="str">
        <f t="shared" si="4"/>
        <v>Basal till</v>
      </c>
      <c r="K36" s="1" t="str">
        <f t="shared" si="3"/>
        <v>&lt;63 micron</v>
      </c>
      <c r="P36">
        <v>6.13</v>
      </c>
      <c r="Q36">
        <v>0.06</v>
      </c>
      <c r="W36">
        <v>540</v>
      </c>
      <c r="AA36">
        <v>2.1</v>
      </c>
      <c r="AB36">
        <v>13</v>
      </c>
      <c r="AC36">
        <v>59</v>
      </c>
      <c r="AD36">
        <v>12</v>
      </c>
      <c r="AG36">
        <v>18</v>
      </c>
      <c r="AI36">
        <v>17</v>
      </c>
      <c r="AJ36">
        <v>64</v>
      </c>
      <c r="AK36">
        <v>73</v>
      </c>
      <c r="AN36">
        <v>110</v>
      </c>
      <c r="AO36">
        <v>410</v>
      </c>
      <c r="AP36">
        <v>68</v>
      </c>
      <c r="AQ36">
        <v>5.4</v>
      </c>
      <c r="AR36">
        <v>3.2</v>
      </c>
      <c r="AS36">
        <v>0.94</v>
      </c>
      <c r="AT36">
        <v>5.2</v>
      </c>
      <c r="AU36">
        <v>1.2</v>
      </c>
      <c r="AV36">
        <v>28</v>
      </c>
      <c r="AW36">
        <v>0.55000000000000004</v>
      </c>
      <c r="AX36">
        <v>27</v>
      </c>
      <c r="AY36">
        <v>7</v>
      </c>
      <c r="AZ36">
        <v>5.5</v>
      </c>
      <c r="BA36">
        <v>0.85</v>
      </c>
      <c r="BB36">
        <v>0.5</v>
      </c>
      <c r="BC36">
        <v>36</v>
      </c>
      <c r="BD36">
        <v>3.9</v>
      </c>
      <c r="BE36">
        <v>-0.1</v>
      </c>
      <c r="BF36">
        <v>-0.5</v>
      </c>
      <c r="BG36">
        <v>-0.2</v>
      </c>
      <c r="BH36">
        <v>4.5999999999999996</v>
      </c>
      <c r="BI36">
        <v>19</v>
      </c>
      <c r="BJ36">
        <v>9</v>
      </c>
      <c r="BK36">
        <v>0.08</v>
      </c>
      <c r="BL36">
        <v>1.3</v>
      </c>
      <c r="BM36">
        <v>18</v>
      </c>
      <c r="BN36">
        <v>22</v>
      </c>
      <c r="BO36">
        <v>100</v>
      </c>
      <c r="BP36">
        <v>3.4</v>
      </c>
      <c r="BQ36">
        <v>1.1000000000000001</v>
      </c>
      <c r="BR36">
        <v>12</v>
      </c>
      <c r="BS36">
        <v>0.71</v>
      </c>
      <c r="BT36">
        <v>3.2</v>
      </c>
    </row>
    <row r="37" spans="1:72" hidden="1" x14ac:dyDescent="0.3">
      <c r="A37" t="s">
        <v>203</v>
      </c>
      <c r="B37" t="s">
        <v>204</v>
      </c>
      <c r="C37" s="1" t="str">
        <f t="shared" si="0"/>
        <v>13:0040</v>
      </c>
      <c r="D37" s="1" t="str">
        <f t="shared" si="1"/>
        <v>13:0026</v>
      </c>
      <c r="E37" t="s">
        <v>201</v>
      </c>
      <c r="F37" t="s">
        <v>205</v>
      </c>
      <c r="H37">
        <v>47.362806900000002</v>
      </c>
      <c r="I37">
        <v>-65.981949799999995</v>
      </c>
      <c r="J37" s="1" t="str">
        <f t="shared" si="4"/>
        <v>Basal till</v>
      </c>
      <c r="K37" s="1" t="str">
        <f t="shared" si="3"/>
        <v>&lt;63 micron</v>
      </c>
      <c r="P37">
        <v>6.26</v>
      </c>
      <c r="Q37">
        <v>7.0000000000000007E-2</v>
      </c>
      <c r="W37">
        <v>550</v>
      </c>
      <c r="AA37">
        <v>2.1</v>
      </c>
      <c r="AB37">
        <v>14</v>
      </c>
      <c r="AC37">
        <v>66</v>
      </c>
      <c r="AD37">
        <v>14</v>
      </c>
      <c r="AG37">
        <v>19</v>
      </c>
      <c r="AI37">
        <v>17</v>
      </c>
      <c r="AJ37">
        <v>66</v>
      </c>
      <c r="AK37">
        <v>75</v>
      </c>
      <c r="AN37">
        <v>120</v>
      </c>
      <c r="AO37">
        <v>460</v>
      </c>
      <c r="AP37">
        <v>74</v>
      </c>
      <c r="AQ37">
        <v>6</v>
      </c>
      <c r="AR37">
        <v>3.5</v>
      </c>
      <c r="AS37">
        <v>0.97</v>
      </c>
      <c r="AT37">
        <v>5.8</v>
      </c>
      <c r="AU37">
        <v>1.3</v>
      </c>
      <c r="AV37">
        <v>31</v>
      </c>
      <c r="AW37">
        <v>0.57999999999999996</v>
      </c>
      <c r="AX37">
        <v>29</v>
      </c>
      <c r="AY37">
        <v>7.4</v>
      </c>
      <c r="AZ37">
        <v>6.2</v>
      </c>
      <c r="BA37">
        <v>0.95</v>
      </c>
      <c r="BB37">
        <v>0.56000000000000005</v>
      </c>
      <c r="BC37">
        <v>36</v>
      </c>
      <c r="BD37">
        <v>4</v>
      </c>
      <c r="BE37">
        <v>0.2</v>
      </c>
      <c r="BF37">
        <v>1.3</v>
      </c>
      <c r="BG37">
        <v>-0.2</v>
      </c>
      <c r="BH37">
        <v>3.9</v>
      </c>
      <c r="BI37">
        <v>17</v>
      </c>
      <c r="BJ37">
        <v>11</v>
      </c>
      <c r="BK37">
        <v>0.09</v>
      </c>
      <c r="BL37">
        <v>1.3</v>
      </c>
      <c r="BM37">
        <v>18</v>
      </c>
      <c r="BN37">
        <v>25</v>
      </c>
      <c r="BO37">
        <v>92</v>
      </c>
      <c r="BP37">
        <v>5.3</v>
      </c>
      <c r="BQ37">
        <v>1.2</v>
      </c>
      <c r="BR37">
        <v>13</v>
      </c>
      <c r="BS37">
        <v>0.64</v>
      </c>
      <c r="BT37">
        <v>3.4</v>
      </c>
    </row>
    <row r="38" spans="1:72" hidden="1" x14ac:dyDescent="0.3">
      <c r="A38" t="s">
        <v>206</v>
      </c>
      <c r="B38" t="s">
        <v>207</v>
      </c>
      <c r="C38" s="1" t="str">
        <f t="shared" si="0"/>
        <v>13:0040</v>
      </c>
      <c r="D38" s="1" t="str">
        <f t="shared" si="1"/>
        <v>13:0026</v>
      </c>
      <c r="E38" t="s">
        <v>208</v>
      </c>
      <c r="F38" t="s">
        <v>209</v>
      </c>
      <c r="H38">
        <v>47.333124300000001</v>
      </c>
      <c r="I38">
        <v>-65.977232400000005</v>
      </c>
      <c r="J38" s="1" t="str">
        <f t="shared" si="4"/>
        <v>Basal till</v>
      </c>
      <c r="K38" s="1" t="str">
        <f t="shared" si="3"/>
        <v>&lt;63 micron</v>
      </c>
      <c r="P38">
        <v>6.56</v>
      </c>
      <c r="Q38">
        <v>0.09</v>
      </c>
      <c r="W38">
        <v>580</v>
      </c>
      <c r="AA38">
        <v>2.5</v>
      </c>
      <c r="AB38">
        <v>16</v>
      </c>
      <c r="AC38">
        <v>94</v>
      </c>
      <c r="AD38">
        <v>33</v>
      </c>
      <c r="AG38">
        <v>34</v>
      </c>
      <c r="AI38">
        <v>19</v>
      </c>
      <c r="AJ38">
        <v>55</v>
      </c>
      <c r="AK38">
        <v>84</v>
      </c>
      <c r="AN38">
        <v>180</v>
      </c>
      <c r="AO38">
        <v>300</v>
      </c>
      <c r="AP38">
        <v>82</v>
      </c>
      <c r="AQ38">
        <v>6.8</v>
      </c>
      <c r="AR38">
        <v>3.5</v>
      </c>
      <c r="AS38">
        <v>1.2</v>
      </c>
      <c r="AT38">
        <v>6.4</v>
      </c>
      <c r="AU38">
        <v>1.3</v>
      </c>
      <c r="AV38">
        <v>33</v>
      </c>
      <c r="AW38">
        <v>0.51</v>
      </c>
      <c r="AX38">
        <v>33</v>
      </c>
      <c r="AY38">
        <v>8.4</v>
      </c>
      <c r="AZ38">
        <v>7.1</v>
      </c>
      <c r="BA38">
        <v>1.1000000000000001</v>
      </c>
      <c r="BB38">
        <v>0.55000000000000004</v>
      </c>
      <c r="BC38">
        <v>41</v>
      </c>
      <c r="BD38">
        <v>3.7</v>
      </c>
      <c r="BE38">
        <v>0.3</v>
      </c>
      <c r="BF38">
        <v>0.8</v>
      </c>
      <c r="BG38">
        <v>-0.2</v>
      </c>
      <c r="BH38">
        <v>2.2999999999999998</v>
      </c>
      <c r="BI38">
        <v>17</v>
      </c>
      <c r="BJ38">
        <v>6.6</v>
      </c>
      <c r="BK38">
        <v>0.11</v>
      </c>
      <c r="BL38">
        <v>1</v>
      </c>
      <c r="BM38">
        <v>15</v>
      </c>
      <c r="BN38">
        <v>69</v>
      </c>
      <c r="BO38">
        <v>95</v>
      </c>
      <c r="BP38">
        <v>4</v>
      </c>
      <c r="BQ38">
        <v>1</v>
      </c>
      <c r="BR38">
        <v>11</v>
      </c>
      <c r="BS38">
        <v>0.63</v>
      </c>
      <c r="BT38">
        <v>3</v>
      </c>
    </row>
    <row r="39" spans="1:72" hidden="1" x14ac:dyDescent="0.3">
      <c r="A39" t="s">
        <v>210</v>
      </c>
      <c r="B39" t="s">
        <v>211</v>
      </c>
      <c r="C39" s="1" t="str">
        <f t="shared" si="0"/>
        <v>13:0040</v>
      </c>
      <c r="D39" s="1" t="str">
        <f t="shared" si="1"/>
        <v>13:0026</v>
      </c>
      <c r="E39" t="s">
        <v>212</v>
      </c>
      <c r="F39" t="s">
        <v>213</v>
      </c>
      <c r="H39">
        <v>47.310049599999999</v>
      </c>
      <c r="I39">
        <v>-65.982445200000001</v>
      </c>
      <c r="J39" s="1" t="str">
        <f t="shared" si="4"/>
        <v>Basal till</v>
      </c>
      <c r="K39" s="1" t="str">
        <f t="shared" si="3"/>
        <v>&lt;63 micron</v>
      </c>
      <c r="P39">
        <v>6.35</v>
      </c>
      <c r="Q39">
        <v>0.09</v>
      </c>
      <c r="W39">
        <v>600</v>
      </c>
      <c r="AA39">
        <v>2.5</v>
      </c>
      <c r="AB39">
        <v>14</v>
      </c>
      <c r="AC39">
        <v>62</v>
      </c>
      <c r="AD39">
        <v>32</v>
      </c>
      <c r="AG39">
        <v>21</v>
      </c>
      <c r="AI39">
        <v>17</v>
      </c>
      <c r="AJ39">
        <v>55</v>
      </c>
      <c r="AK39">
        <v>83</v>
      </c>
      <c r="AN39">
        <v>170</v>
      </c>
      <c r="AO39">
        <v>270</v>
      </c>
      <c r="AP39">
        <v>71</v>
      </c>
      <c r="AQ39">
        <v>5.7</v>
      </c>
      <c r="AR39">
        <v>3.3</v>
      </c>
      <c r="AS39">
        <v>0.96</v>
      </c>
      <c r="AT39">
        <v>5.9</v>
      </c>
      <c r="AU39">
        <v>1.2</v>
      </c>
      <c r="AV39">
        <v>30</v>
      </c>
      <c r="AW39">
        <v>0.51</v>
      </c>
      <c r="AX39">
        <v>29</v>
      </c>
      <c r="AY39">
        <v>7.6</v>
      </c>
      <c r="AZ39">
        <v>6.1</v>
      </c>
      <c r="BA39">
        <v>0.96</v>
      </c>
      <c r="BB39">
        <v>0.5</v>
      </c>
      <c r="BC39">
        <v>37</v>
      </c>
      <c r="BD39">
        <v>3.5</v>
      </c>
      <c r="BE39">
        <v>0.4</v>
      </c>
      <c r="BF39">
        <v>0.9</v>
      </c>
      <c r="BG39">
        <v>-0.2</v>
      </c>
      <c r="BH39">
        <v>2.4</v>
      </c>
      <c r="BI39">
        <v>18</v>
      </c>
      <c r="BJ39">
        <v>6.2</v>
      </c>
      <c r="BK39">
        <v>0.15</v>
      </c>
      <c r="BL39">
        <v>1.7</v>
      </c>
      <c r="BM39">
        <v>15</v>
      </c>
      <c r="BN39">
        <v>87</v>
      </c>
      <c r="BO39">
        <v>110</v>
      </c>
      <c r="BP39">
        <v>5.0999999999999996</v>
      </c>
      <c r="BQ39">
        <v>1</v>
      </c>
      <c r="BR39">
        <v>12</v>
      </c>
      <c r="BS39">
        <v>0.66</v>
      </c>
      <c r="BT39">
        <v>3.5</v>
      </c>
    </row>
    <row r="40" spans="1:72" hidden="1" x14ac:dyDescent="0.3">
      <c r="A40" t="s">
        <v>214</v>
      </c>
      <c r="B40" t="s">
        <v>215</v>
      </c>
      <c r="C40" s="1" t="str">
        <f t="shared" si="0"/>
        <v>13:0040</v>
      </c>
      <c r="D40" s="1" t="str">
        <f t="shared" si="1"/>
        <v>13:0026</v>
      </c>
      <c r="E40" t="s">
        <v>212</v>
      </c>
      <c r="F40" t="s">
        <v>216</v>
      </c>
      <c r="H40">
        <v>47.310049599999999</v>
      </c>
      <c r="I40">
        <v>-65.982445200000001</v>
      </c>
      <c r="J40" s="1" t="str">
        <f t="shared" si="4"/>
        <v>Basal till</v>
      </c>
      <c r="K40" s="1" t="str">
        <f t="shared" si="3"/>
        <v>&lt;63 micron</v>
      </c>
      <c r="P40">
        <v>6.27</v>
      </c>
      <c r="Q40">
        <v>0.08</v>
      </c>
      <c r="W40">
        <v>590</v>
      </c>
      <c r="AA40">
        <v>2.5</v>
      </c>
      <c r="AB40">
        <v>14</v>
      </c>
      <c r="AC40">
        <v>51</v>
      </c>
      <c r="AD40">
        <v>30</v>
      </c>
      <c r="AG40">
        <v>19</v>
      </c>
      <c r="AI40">
        <v>16</v>
      </c>
      <c r="AJ40">
        <v>54</v>
      </c>
      <c r="AK40">
        <v>82</v>
      </c>
      <c r="AN40">
        <v>160</v>
      </c>
      <c r="AO40">
        <v>270</v>
      </c>
      <c r="AP40">
        <v>77</v>
      </c>
      <c r="AQ40">
        <v>6.2</v>
      </c>
      <c r="AR40">
        <v>3.4</v>
      </c>
      <c r="AS40">
        <v>0.94</v>
      </c>
      <c r="AT40">
        <v>5.9</v>
      </c>
      <c r="AU40">
        <v>1.2</v>
      </c>
      <c r="AV40">
        <v>32</v>
      </c>
      <c r="AW40">
        <v>0.51</v>
      </c>
      <c r="AX40">
        <v>31</v>
      </c>
      <c r="AY40">
        <v>7.8</v>
      </c>
      <c r="AZ40">
        <v>6.3</v>
      </c>
      <c r="BA40">
        <v>1</v>
      </c>
      <c r="BB40">
        <v>0.51</v>
      </c>
      <c r="BC40">
        <v>39</v>
      </c>
      <c r="BD40">
        <v>3.8</v>
      </c>
      <c r="BE40">
        <v>0.2</v>
      </c>
      <c r="BF40">
        <v>1.3</v>
      </c>
      <c r="BG40">
        <v>-0.2</v>
      </c>
      <c r="BH40">
        <v>2.5</v>
      </c>
      <c r="BI40">
        <v>19</v>
      </c>
      <c r="BJ40">
        <v>6.3</v>
      </c>
      <c r="BK40">
        <v>0.2</v>
      </c>
      <c r="BL40">
        <v>0.9</v>
      </c>
      <c r="BM40">
        <v>15</v>
      </c>
      <c r="BN40">
        <v>89</v>
      </c>
      <c r="BO40">
        <v>120</v>
      </c>
      <c r="BP40">
        <v>4.5999999999999996</v>
      </c>
      <c r="BQ40">
        <v>1</v>
      </c>
      <c r="BR40">
        <v>12</v>
      </c>
      <c r="BS40">
        <v>0.68</v>
      </c>
      <c r="BT40">
        <v>3.5</v>
      </c>
    </row>
    <row r="41" spans="1:72" hidden="1" x14ac:dyDescent="0.3">
      <c r="A41" t="s">
        <v>217</v>
      </c>
      <c r="B41" t="s">
        <v>218</v>
      </c>
      <c r="C41" s="1" t="str">
        <f t="shared" si="0"/>
        <v>13:0040</v>
      </c>
      <c r="D41" s="1" t="str">
        <f t="shared" si="1"/>
        <v>13:0026</v>
      </c>
      <c r="E41" t="s">
        <v>219</v>
      </c>
      <c r="F41" t="s">
        <v>220</v>
      </c>
      <c r="H41">
        <v>47.274244099999997</v>
      </c>
      <c r="I41">
        <v>-65.983035900000004</v>
      </c>
      <c r="J41" s="1" t="str">
        <f t="shared" si="4"/>
        <v>Basal till</v>
      </c>
      <c r="K41" s="1" t="str">
        <f t="shared" si="3"/>
        <v>&lt;63 micron</v>
      </c>
      <c r="P41">
        <v>7.92</v>
      </c>
      <c r="Q41">
        <v>0.12</v>
      </c>
      <c r="W41">
        <v>620</v>
      </c>
      <c r="AA41">
        <v>2.5</v>
      </c>
      <c r="AB41">
        <v>26</v>
      </c>
      <c r="AC41">
        <v>130</v>
      </c>
      <c r="AD41">
        <v>39</v>
      </c>
      <c r="AG41">
        <v>56</v>
      </c>
      <c r="AI41">
        <v>22</v>
      </c>
      <c r="AJ41">
        <v>80</v>
      </c>
      <c r="AK41">
        <v>130</v>
      </c>
      <c r="AN41">
        <v>130</v>
      </c>
      <c r="AO41">
        <v>250</v>
      </c>
      <c r="AP41">
        <v>75</v>
      </c>
      <c r="AQ41">
        <v>6.1</v>
      </c>
      <c r="AR41">
        <v>3.5</v>
      </c>
      <c r="AS41">
        <v>0.87</v>
      </c>
      <c r="AT41">
        <v>5.7</v>
      </c>
      <c r="AU41">
        <v>1.2</v>
      </c>
      <c r="AV41">
        <v>25</v>
      </c>
      <c r="AW41">
        <v>0.55000000000000004</v>
      </c>
      <c r="AX41">
        <v>26</v>
      </c>
      <c r="AY41">
        <v>6.3</v>
      </c>
      <c r="AZ41">
        <v>5.7</v>
      </c>
      <c r="BA41">
        <v>0.93</v>
      </c>
      <c r="BB41">
        <v>0.52</v>
      </c>
      <c r="BC41">
        <v>38</v>
      </c>
      <c r="BD41">
        <v>3.7</v>
      </c>
      <c r="BE41">
        <v>0.3</v>
      </c>
      <c r="BF41">
        <v>-0.5</v>
      </c>
      <c r="BG41">
        <v>-0.2</v>
      </c>
      <c r="BH41">
        <v>2.8</v>
      </c>
      <c r="BI41">
        <v>20</v>
      </c>
      <c r="BJ41">
        <v>6.2</v>
      </c>
      <c r="BK41">
        <v>0.09</v>
      </c>
      <c r="BL41">
        <v>0.8</v>
      </c>
      <c r="BM41">
        <v>18</v>
      </c>
      <c r="BN41">
        <v>49</v>
      </c>
      <c r="BO41">
        <v>100</v>
      </c>
      <c r="BP41">
        <v>4.5999999999999996</v>
      </c>
      <c r="BQ41">
        <v>1.2</v>
      </c>
      <c r="BR41">
        <v>12</v>
      </c>
      <c r="BS41">
        <v>0.64</v>
      </c>
      <c r="BT41">
        <v>3.5</v>
      </c>
    </row>
    <row r="42" spans="1:72" hidden="1" x14ac:dyDescent="0.3">
      <c r="A42" t="s">
        <v>221</v>
      </c>
      <c r="B42" t="s">
        <v>222</v>
      </c>
      <c r="C42" s="1" t="str">
        <f t="shared" si="0"/>
        <v>13:0040</v>
      </c>
      <c r="D42" s="1" t="str">
        <f t="shared" si="1"/>
        <v>13:0026</v>
      </c>
      <c r="E42" t="s">
        <v>223</v>
      </c>
      <c r="F42" t="s">
        <v>224</v>
      </c>
      <c r="H42">
        <v>47.256642800000002</v>
      </c>
      <c r="I42">
        <v>-65.972952199999995</v>
      </c>
      <c r="J42" s="1" t="str">
        <f t="shared" si="4"/>
        <v>Basal till</v>
      </c>
      <c r="K42" s="1" t="str">
        <f t="shared" si="3"/>
        <v>&lt;63 micron</v>
      </c>
      <c r="P42">
        <v>8.58</v>
      </c>
      <c r="Q42">
        <v>0.12</v>
      </c>
      <c r="W42">
        <v>660</v>
      </c>
      <c r="AA42">
        <v>2.9</v>
      </c>
      <c r="AB42">
        <v>27</v>
      </c>
      <c r="AC42">
        <v>130</v>
      </c>
      <c r="AD42">
        <v>30</v>
      </c>
      <c r="AG42">
        <v>46</v>
      </c>
      <c r="AI42">
        <v>22</v>
      </c>
      <c r="AJ42">
        <v>90</v>
      </c>
      <c r="AK42">
        <v>140</v>
      </c>
      <c r="AN42">
        <v>100</v>
      </c>
      <c r="AO42">
        <v>350</v>
      </c>
      <c r="AP42">
        <v>92</v>
      </c>
      <c r="AQ42">
        <v>6.7</v>
      </c>
      <c r="AR42">
        <v>3.7</v>
      </c>
      <c r="AS42">
        <v>1.1000000000000001</v>
      </c>
      <c r="AT42">
        <v>6.9</v>
      </c>
      <c r="AU42">
        <v>1.4</v>
      </c>
      <c r="AV42">
        <v>36</v>
      </c>
      <c r="AW42">
        <v>0.56999999999999995</v>
      </c>
      <c r="AX42">
        <v>35</v>
      </c>
      <c r="AY42">
        <v>8.9</v>
      </c>
      <c r="AZ42">
        <v>7.5</v>
      </c>
      <c r="BA42">
        <v>1.1000000000000001</v>
      </c>
      <c r="BB42">
        <v>0.56999999999999995</v>
      </c>
      <c r="BC42">
        <v>42</v>
      </c>
      <c r="BD42">
        <v>4</v>
      </c>
      <c r="BE42">
        <v>-0.1</v>
      </c>
      <c r="BF42">
        <v>-0.5</v>
      </c>
      <c r="BG42">
        <v>-0.2</v>
      </c>
      <c r="BH42">
        <v>3.5</v>
      </c>
      <c r="BI42">
        <v>23</v>
      </c>
      <c r="BJ42">
        <v>8.1</v>
      </c>
      <c r="BK42">
        <v>0.08</v>
      </c>
      <c r="BL42">
        <v>1.1000000000000001</v>
      </c>
      <c r="BM42">
        <v>27</v>
      </c>
      <c r="BN42">
        <v>25</v>
      </c>
      <c r="BO42">
        <v>110</v>
      </c>
      <c r="BP42">
        <v>4.0999999999999996</v>
      </c>
      <c r="BQ42">
        <v>1.6</v>
      </c>
      <c r="BR42">
        <v>13</v>
      </c>
      <c r="BS42">
        <v>0.65</v>
      </c>
      <c r="BT42">
        <v>3.2</v>
      </c>
    </row>
    <row r="43" spans="1:72" hidden="1" x14ac:dyDescent="0.3">
      <c r="A43" t="s">
        <v>225</v>
      </c>
      <c r="B43" t="s">
        <v>226</v>
      </c>
      <c r="C43" s="1" t="str">
        <f t="shared" si="0"/>
        <v>13:0040</v>
      </c>
      <c r="D43" s="1" t="str">
        <f t="shared" si="1"/>
        <v>13:0026</v>
      </c>
      <c r="E43" t="s">
        <v>227</v>
      </c>
      <c r="F43" t="s">
        <v>228</v>
      </c>
      <c r="H43">
        <v>47.488996399999998</v>
      </c>
      <c r="I43">
        <v>-65.954705099999998</v>
      </c>
      <c r="J43" s="1" t="str">
        <f t="shared" si="4"/>
        <v>Basal till</v>
      </c>
      <c r="K43" s="1" t="str">
        <f t="shared" si="3"/>
        <v>&lt;63 micron</v>
      </c>
      <c r="P43">
        <v>6.8</v>
      </c>
      <c r="Q43">
        <v>0.09</v>
      </c>
      <c r="W43">
        <v>490</v>
      </c>
      <c r="AA43">
        <v>2.1</v>
      </c>
      <c r="AB43">
        <v>21</v>
      </c>
      <c r="AC43">
        <v>130</v>
      </c>
      <c r="AD43">
        <v>19</v>
      </c>
      <c r="AG43">
        <v>52</v>
      </c>
      <c r="AI43">
        <v>20</v>
      </c>
      <c r="AJ43">
        <v>94</v>
      </c>
      <c r="AK43">
        <v>120</v>
      </c>
      <c r="AN43">
        <v>80</v>
      </c>
      <c r="AO43">
        <v>320</v>
      </c>
      <c r="AP43">
        <v>66</v>
      </c>
      <c r="AQ43">
        <v>6.1</v>
      </c>
      <c r="AR43">
        <v>3.4</v>
      </c>
      <c r="AS43">
        <v>1.1000000000000001</v>
      </c>
      <c r="AT43">
        <v>6.3</v>
      </c>
      <c r="AU43">
        <v>1.3</v>
      </c>
      <c r="AV43">
        <v>31</v>
      </c>
      <c r="AW43">
        <v>0.57999999999999996</v>
      </c>
      <c r="AX43">
        <v>30</v>
      </c>
      <c r="AY43">
        <v>7.6</v>
      </c>
      <c r="AZ43">
        <v>6.3</v>
      </c>
      <c r="BA43">
        <v>0.99</v>
      </c>
      <c r="BB43">
        <v>0.51</v>
      </c>
      <c r="BC43">
        <v>36</v>
      </c>
      <c r="BD43">
        <v>3.6</v>
      </c>
      <c r="BE43">
        <v>0.2</v>
      </c>
      <c r="BF43">
        <v>-0.5</v>
      </c>
      <c r="BG43">
        <v>-0.2</v>
      </c>
      <c r="BH43">
        <v>4.5</v>
      </c>
      <c r="BI43">
        <v>20</v>
      </c>
      <c r="BJ43">
        <v>7.4</v>
      </c>
      <c r="BK43">
        <v>7.0000000000000007E-2</v>
      </c>
      <c r="BL43">
        <v>1.2</v>
      </c>
      <c r="BM43">
        <v>22</v>
      </c>
      <c r="BN43">
        <v>22</v>
      </c>
      <c r="BO43">
        <v>110</v>
      </c>
      <c r="BP43">
        <v>3.3</v>
      </c>
      <c r="BQ43">
        <v>1.5</v>
      </c>
      <c r="BR43">
        <v>11</v>
      </c>
      <c r="BS43">
        <v>0.63</v>
      </c>
      <c r="BT43">
        <v>3</v>
      </c>
    </row>
    <row r="44" spans="1:72" hidden="1" x14ac:dyDescent="0.3">
      <c r="A44" t="s">
        <v>229</v>
      </c>
      <c r="B44" t="s">
        <v>230</v>
      </c>
      <c r="C44" s="1" t="str">
        <f t="shared" si="0"/>
        <v>13:0040</v>
      </c>
      <c r="D44" s="1" t="str">
        <f t="shared" si="1"/>
        <v>13:0026</v>
      </c>
      <c r="E44" t="s">
        <v>231</v>
      </c>
      <c r="F44" t="s">
        <v>232</v>
      </c>
      <c r="H44">
        <v>47.431069200000003</v>
      </c>
      <c r="I44">
        <v>-65.962731199999993</v>
      </c>
      <c r="J44" s="1" t="str">
        <f t="shared" si="4"/>
        <v>Basal till</v>
      </c>
      <c r="K44" s="1" t="str">
        <f t="shared" si="3"/>
        <v>&lt;63 micron</v>
      </c>
      <c r="P44">
        <v>6.7</v>
      </c>
      <c r="Q44">
        <v>0.13</v>
      </c>
      <c r="W44">
        <v>680</v>
      </c>
      <c r="AA44">
        <v>2.4</v>
      </c>
      <c r="AB44">
        <v>20</v>
      </c>
      <c r="AC44">
        <v>120</v>
      </c>
      <c r="AD44">
        <v>19</v>
      </c>
      <c r="AG44">
        <v>63</v>
      </c>
      <c r="AI44">
        <v>21</v>
      </c>
      <c r="AJ44">
        <v>69</v>
      </c>
      <c r="AK44">
        <v>120</v>
      </c>
      <c r="AN44">
        <v>80</v>
      </c>
      <c r="AO44">
        <v>300</v>
      </c>
      <c r="AP44">
        <v>74</v>
      </c>
      <c r="AQ44">
        <v>5.8</v>
      </c>
      <c r="AR44">
        <v>3.3</v>
      </c>
      <c r="AS44">
        <v>0.91</v>
      </c>
      <c r="AT44">
        <v>6</v>
      </c>
      <c r="AU44">
        <v>1.3</v>
      </c>
      <c r="AV44">
        <v>35</v>
      </c>
      <c r="AW44">
        <v>0.48</v>
      </c>
      <c r="AX44">
        <v>32</v>
      </c>
      <c r="AY44">
        <v>8.3000000000000007</v>
      </c>
      <c r="AZ44">
        <v>6.5</v>
      </c>
      <c r="BA44">
        <v>0.96</v>
      </c>
      <c r="BB44">
        <v>0.52</v>
      </c>
      <c r="BC44">
        <v>37</v>
      </c>
      <c r="BD44">
        <v>3.6</v>
      </c>
      <c r="BE44">
        <v>0.1</v>
      </c>
      <c r="BF44">
        <v>-0.5</v>
      </c>
      <c r="BG44">
        <v>-0.2</v>
      </c>
      <c r="BH44">
        <v>5</v>
      </c>
      <c r="BI44">
        <v>21</v>
      </c>
      <c r="BJ44">
        <v>7.3</v>
      </c>
      <c r="BK44">
        <v>0.08</v>
      </c>
      <c r="BL44">
        <v>1.5</v>
      </c>
      <c r="BM44">
        <v>18</v>
      </c>
      <c r="BN44">
        <v>17</v>
      </c>
      <c r="BO44">
        <v>120</v>
      </c>
      <c r="BP44">
        <v>3.7</v>
      </c>
      <c r="BQ44">
        <v>1.2</v>
      </c>
      <c r="BR44">
        <v>12</v>
      </c>
      <c r="BS44">
        <v>0.69</v>
      </c>
      <c r="BT44">
        <v>3.1</v>
      </c>
    </row>
    <row r="45" spans="1:72" hidden="1" x14ac:dyDescent="0.3">
      <c r="A45" t="s">
        <v>233</v>
      </c>
      <c r="B45" t="s">
        <v>234</v>
      </c>
      <c r="C45" s="1" t="str">
        <f t="shared" si="0"/>
        <v>13:0040</v>
      </c>
      <c r="D45" s="1" t="str">
        <f t="shared" si="1"/>
        <v>13:0026</v>
      </c>
      <c r="E45" t="s">
        <v>231</v>
      </c>
      <c r="F45" t="s">
        <v>235</v>
      </c>
      <c r="H45">
        <v>47.431069200000003</v>
      </c>
      <c r="I45">
        <v>-65.962731199999993</v>
      </c>
      <c r="J45" s="1" t="str">
        <f t="shared" si="4"/>
        <v>Basal till</v>
      </c>
      <c r="K45" s="1" t="str">
        <f t="shared" si="3"/>
        <v>&lt;63 micron</v>
      </c>
      <c r="P45">
        <v>6.64</v>
      </c>
      <c r="Q45">
        <v>0.13</v>
      </c>
      <c r="W45">
        <v>690</v>
      </c>
      <c r="AA45">
        <v>2.4</v>
      </c>
      <c r="AB45">
        <v>19</v>
      </c>
      <c r="AC45">
        <v>120</v>
      </c>
      <c r="AD45">
        <v>19</v>
      </c>
      <c r="AG45">
        <v>61</v>
      </c>
      <c r="AI45">
        <v>21</v>
      </c>
      <c r="AJ45">
        <v>69</v>
      </c>
      <c r="AK45">
        <v>120</v>
      </c>
      <c r="AN45">
        <v>80</v>
      </c>
      <c r="AO45">
        <v>300</v>
      </c>
      <c r="AP45">
        <v>73</v>
      </c>
      <c r="AQ45">
        <v>5.6</v>
      </c>
      <c r="AR45">
        <v>3.4</v>
      </c>
      <c r="AS45">
        <v>0.95</v>
      </c>
      <c r="AT45">
        <v>6.4</v>
      </c>
      <c r="AU45">
        <v>1.2</v>
      </c>
      <c r="AV45">
        <v>33</v>
      </c>
      <c r="AW45">
        <v>0.51</v>
      </c>
      <c r="AX45">
        <v>34</v>
      </c>
      <c r="AY45">
        <v>8.3000000000000007</v>
      </c>
      <c r="AZ45">
        <v>6.8</v>
      </c>
      <c r="BA45">
        <v>0.91</v>
      </c>
      <c r="BB45">
        <v>0.49</v>
      </c>
      <c r="BC45">
        <v>37</v>
      </c>
      <c r="BD45">
        <v>3.4</v>
      </c>
      <c r="BE45">
        <v>0.2</v>
      </c>
      <c r="BF45">
        <v>-0.5</v>
      </c>
      <c r="BG45">
        <v>-0.2</v>
      </c>
      <c r="BH45">
        <v>4.9000000000000004</v>
      </c>
      <c r="BI45">
        <v>20</v>
      </c>
      <c r="BJ45">
        <v>7.2</v>
      </c>
      <c r="BK45">
        <v>7.0000000000000007E-2</v>
      </c>
      <c r="BL45">
        <v>1.2</v>
      </c>
      <c r="BM45">
        <v>18</v>
      </c>
      <c r="BN45">
        <v>18</v>
      </c>
      <c r="BO45">
        <v>120</v>
      </c>
      <c r="BP45">
        <v>3.7</v>
      </c>
      <c r="BQ45">
        <v>1.2</v>
      </c>
      <c r="BR45">
        <v>12</v>
      </c>
      <c r="BS45">
        <v>0.68</v>
      </c>
      <c r="BT45">
        <v>3.2</v>
      </c>
    </row>
    <row r="46" spans="1:72" hidden="1" x14ac:dyDescent="0.3">
      <c r="A46" t="s">
        <v>236</v>
      </c>
      <c r="B46" t="s">
        <v>237</v>
      </c>
      <c r="C46" s="1" t="str">
        <f t="shared" si="0"/>
        <v>13:0040</v>
      </c>
      <c r="D46" s="1" t="str">
        <f t="shared" si="1"/>
        <v>13:0026</v>
      </c>
      <c r="E46" t="s">
        <v>238</v>
      </c>
      <c r="F46" t="s">
        <v>239</v>
      </c>
      <c r="H46">
        <v>47.418057099999999</v>
      </c>
      <c r="I46">
        <v>-65.954695000000001</v>
      </c>
      <c r="J46" s="1" t="str">
        <f t="shared" si="4"/>
        <v>Basal till</v>
      </c>
      <c r="K46" s="1" t="str">
        <f t="shared" si="3"/>
        <v>&lt;63 micron</v>
      </c>
      <c r="P46">
        <v>7.56</v>
      </c>
      <c r="Q46">
        <v>0.11</v>
      </c>
      <c r="W46">
        <v>570</v>
      </c>
      <c r="AA46">
        <v>2.4</v>
      </c>
      <c r="AB46">
        <v>20</v>
      </c>
      <c r="AC46">
        <v>110</v>
      </c>
      <c r="AD46">
        <v>39</v>
      </c>
      <c r="AG46">
        <v>71</v>
      </c>
      <c r="AI46">
        <v>18</v>
      </c>
      <c r="AJ46">
        <v>63</v>
      </c>
      <c r="AK46">
        <v>110</v>
      </c>
      <c r="AN46">
        <v>110</v>
      </c>
      <c r="AO46">
        <v>270</v>
      </c>
      <c r="AP46">
        <v>83</v>
      </c>
      <c r="AQ46">
        <v>5.5</v>
      </c>
      <c r="AR46">
        <v>3.2</v>
      </c>
      <c r="AS46">
        <v>0.97</v>
      </c>
      <c r="AT46">
        <v>6</v>
      </c>
      <c r="AU46">
        <v>1.2</v>
      </c>
      <c r="AV46">
        <v>35</v>
      </c>
      <c r="AW46">
        <v>0.47</v>
      </c>
      <c r="AX46">
        <v>33</v>
      </c>
      <c r="AY46">
        <v>8.6999999999999993</v>
      </c>
      <c r="AZ46">
        <v>6.3</v>
      </c>
      <c r="BA46">
        <v>0.92</v>
      </c>
      <c r="BB46">
        <v>0.49</v>
      </c>
      <c r="BC46">
        <v>36</v>
      </c>
      <c r="BD46">
        <v>3.2</v>
      </c>
      <c r="BE46">
        <v>0.3</v>
      </c>
      <c r="BF46">
        <v>-0.5</v>
      </c>
      <c r="BG46">
        <v>0.3</v>
      </c>
      <c r="BH46">
        <v>4.8</v>
      </c>
      <c r="BI46">
        <v>19</v>
      </c>
      <c r="BJ46">
        <v>6.5</v>
      </c>
      <c r="BK46">
        <v>7.0000000000000007E-2</v>
      </c>
      <c r="BL46">
        <v>2.1</v>
      </c>
      <c r="BM46">
        <v>17</v>
      </c>
      <c r="BN46">
        <v>22</v>
      </c>
      <c r="BO46">
        <v>110</v>
      </c>
      <c r="BP46">
        <v>2.9</v>
      </c>
      <c r="BQ46">
        <v>1.1000000000000001</v>
      </c>
      <c r="BR46">
        <v>12</v>
      </c>
      <c r="BS46">
        <v>0.63</v>
      </c>
      <c r="BT46">
        <v>3.2</v>
      </c>
    </row>
    <row r="47" spans="1:72" hidden="1" x14ac:dyDescent="0.3">
      <c r="A47" t="s">
        <v>240</v>
      </c>
      <c r="B47" t="s">
        <v>241</v>
      </c>
      <c r="C47" s="1" t="str">
        <f t="shared" si="0"/>
        <v>13:0040</v>
      </c>
      <c r="D47" s="1" t="str">
        <f t="shared" si="1"/>
        <v>13:0026</v>
      </c>
      <c r="E47" t="s">
        <v>238</v>
      </c>
      <c r="F47" t="s">
        <v>242</v>
      </c>
      <c r="H47">
        <v>47.418057099999999</v>
      </c>
      <c r="I47">
        <v>-65.954695000000001</v>
      </c>
      <c r="J47" s="1" t="str">
        <f t="shared" si="4"/>
        <v>Basal till</v>
      </c>
      <c r="K47" s="1" t="str">
        <f t="shared" si="3"/>
        <v>&lt;63 micron</v>
      </c>
      <c r="P47">
        <v>7.47</v>
      </c>
      <c r="Q47">
        <v>0.11</v>
      </c>
      <c r="W47">
        <v>550</v>
      </c>
      <c r="AA47">
        <v>2.4</v>
      </c>
      <c r="AB47">
        <v>22</v>
      </c>
      <c r="AC47">
        <v>120</v>
      </c>
      <c r="AD47">
        <v>39</v>
      </c>
      <c r="AG47">
        <v>71</v>
      </c>
      <c r="AI47">
        <v>18</v>
      </c>
      <c r="AJ47">
        <v>61</v>
      </c>
      <c r="AK47">
        <v>110</v>
      </c>
      <c r="AN47">
        <v>110</v>
      </c>
      <c r="AO47">
        <v>310</v>
      </c>
      <c r="AP47">
        <v>74</v>
      </c>
      <c r="AQ47">
        <v>5.5</v>
      </c>
      <c r="AR47">
        <v>3.2</v>
      </c>
      <c r="AS47">
        <v>0.92</v>
      </c>
      <c r="AT47">
        <v>5.6</v>
      </c>
      <c r="AU47">
        <v>1.2</v>
      </c>
      <c r="AV47">
        <v>32</v>
      </c>
      <c r="AW47">
        <v>0.49</v>
      </c>
      <c r="AX47">
        <v>31</v>
      </c>
      <c r="AY47">
        <v>7.7</v>
      </c>
      <c r="AZ47">
        <v>5.8</v>
      </c>
      <c r="BA47">
        <v>0.9</v>
      </c>
      <c r="BB47">
        <v>0.46</v>
      </c>
      <c r="BC47">
        <v>35</v>
      </c>
      <c r="BD47">
        <v>3.3</v>
      </c>
      <c r="BE47">
        <v>0.2</v>
      </c>
      <c r="BF47">
        <v>-0.5</v>
      </c>
      <c r="BG47">
        <v>0.2</v>
      </c>
      <c r="BH47">
        <v>4.8</v>
      </c>
      <c r="BI47">
        <v>18</v>
      </c>
      <c r="BJ47">
        <v>7.6</v>
      </c>
      <c r="BK47">
        <v>0.08</v>
      </c>
      <c r="BL47">
        <v>2</v>
      </c>
      <c r="BM47">
        <v>16</v>
      </c>
      <c r="BN47">
        <v>22</v>
      </c>
      <c r="BO47">
        <v>110</v>
      </c>
      <c r="BP47">
        <v>3.1</v>
      </c>
      <c r="BQ47">
        <v>1.1000000000000001</v>
      </c>
      <c r="BR47">
        <v>12</v>
      </c>
      <c r="BS47">
        <v>0.57999999999999996</v>
      </c>
      <c r="BT47">
        <v>3.3</v>
      </c>
    </row>
    <row r="48" spans="1:72" hidden="1" x14ac:dyDescent="0.3">
      <c r="A48" t="s">
        <v>243</v>
      </c>
      <c r="B48" t="s">
        <v>244</v>
      </c>
      <c r="C48" s="1" t="str">
        <f t="shared" si="0"/>
        <v>13:0040</v>
      </c>
      <c r="D48" s="1" t="str">
        <f t="shared" si="1"/>
        <v>13:0026</v>
      </c>
      <c r="E48" t="s">
        <v>245</v>
      </c>
      <c r="F48" t="s">
        <v>246</v>
      </c>
      <c r="H48">
        <v>47.401163099999998</v>
      </c>
      <c r="I48">
        <v>-65.945014700000002</v>
      </c>
      <c r="J48" s="1" t="str">
        <f t="shared" si="4"/>
        <v>Basal till</v>
      </c>
      <c r="K48" s="1" t="str">
        <f t="shared" si="3"/>
        <v>&lt;63 micron</v>
      </c>
      <c r="P48">
        <v>7.09</v>
      </c>
      <c r="Q48">
        <v>0.09</v>
      </c>
      <c r="W48">
        <v>480</v>
      </c>
      <c r="AA48">
        <v>2.2000000000000002</v>
      </c>
      <c r="AB48">
        <v>19</v>
      </c>
      <c r="AC48">
        <v>99</v>
      </c>
      <c r="AD48">
        <v>22</v>
      </c>
      <c r="AG48">
        <v>46</v>
      </c>
      <c r="AI48">
        <v>16</v>
      </c>
      <c r="AJ48">
        <v>68</v>
      </c>
      <c r="AK48">
        <v>97</v>
      </c>
      <c r="AN48">
        <v>200</v>
      </c>
      <c r="AO48">
        <v>270</v>
      </c>
      <c r="AP48">
        <v>68</v>
      </c>
      <c r="AQ48">
        <v>5.5</v>
      </c>
      <c r="AR48">
        <v>3</v>
      </c>
      <c r="AS48">
        <v>0.91</v>
      </c>
      <c r="AT48">
        <v>5.5</v>
      </c>
      <c r="AU48">
        <v>1.1000000000000001</v>
      </c>
      <c r="AV48">
        <v>29</v>
      </c>
      <c r="AW48">
        <v>0.44</v>
      </c>
      <c r="AX48">
        <v>28</v>
      </c>
      <c r="AY48">
        <v>7.3</v>
      </c>
      <c r="AZ48">
        <v>5.7</v>
      </c>
      <c r="BA48">
        <v>0.88</v>
      </c>
      <c r="BB48">
        <v>0.45</v>
      </c>
      <c r="BC48">
        <v>34</v>
      </c>
      <c r="BD48">
        <v>3.2</v>
      </c>
      <c r="BE48">
        <v>0.2</v>
      </c>
      <c r="BF48">
        <v>-0.5</v>
      </c>
      <c r="BG48">
        <v>0.3</v>
      </c>
      <c r="BH48">
        <v>6.2</v>
      </c>
      <c r="BI48">
        <v>17</v>
      </c>
      <c r="BJ48">
        <v>6.6</v>
      </c>
      <c r="BK48">
        <v>0.06</v>
      </c>
      <c r="BL48">
        <v>1.5</v>
      </c>
      <c r="BM48">
        <v>18</v>
      </c>
      <c r="BN48">
        <v>18</v>
      </c>
      <c r="BO48">
        <v>95</v>
      </c>
      <c r="BP48">
        <v>2.9</v>
      </c>
      <c r="BQ48">
        <v>1.1000000000000001</v>
      </c>
      <c r="BR48">
        <v>11</v>
      </c>
      <c r="BS48">
        <v>0.55000000000000004</v>
      </c>
      <c r="BT48">
        <v>2.9</v>
      </c>
    </row>
    <row r="49" spans="1:72" hidden="1" x14ac:dyDescent="0.3">
      <c r="A49" t="s">
        <v>247</v>
      </c>
      <c r="B49" t="s">
        <v>248</v>
      </c>
      <c r="C49" s="1" t="str">
        <f t="shared" si="0"/>
        <v>13:0040</v>
      </c>
      <c r="D49" s="1" t="str">
        <f t="shared" si="1"/>
        <v>13:0026</v>
      </c>
      <c r="E49" t="s">
        <v>249</v>
      </c>
      <c r="F49" t="s">
        <v>250</v>
      </c>
      <c r="H49">
        <v>47.376133299999999</v>
      </c>
      <c r="I49">
        <v>-65.957013500000002</v>
      </c>
      <c r="J49" s="1" t="str">
        <f t="shared" si="4"/>
        <v>Basal till</v>
      </c>
      <c r="K49" s="1" t="str">
        <f t="shared" si="3"/>
        <v>&lt;63 micron</v>
      </c>
      <c r="P49">
        <v>6.18</v>
      </c>
      <c r="Q49">
        <v>0.15</v>
      </c>
      <c r="W49">
        <v>770</v>
      </c>
      <c r="AA49">
        <v>2.7</v>
      </c>
      <c r="AB49">
        <v>17</v>
      </c>
      <c r="AC49">
        <v>66</v>
      </c>
      <c r="AD49">
        <v>25</v>
      </c>
      <c r="AG49">
        <v>30</v>
      </c>
      <c r="AI49">
        <v>16</v>
      </c>
      <c r="AJ49">
        <v>66</v>
      </c>
      <c r="AK49">
        <v>83</v>
      </c>
      <c r="AN49">
        <v>110</v>
      </c>
      <c r="AO49">
        <v>330</v>
      </c>
      <c r="AP49">
        <v>90</v>
      </c>
      <c r="AQ49">
        <v>6.1</v>
      </c>
      <c r="AR49">
        <v>3.4</v>
      </c>
      <c r="AS49">
        <v>0.96</v>
      </c>
      <c r="AT49">
        <v>6.3</v>
      </c>
      <c r="AU49">
        <v>1.3</v>
      </c>
      <c r="AV49">
        <v>31</v>
      </c>
      <c r="AW49">
        <v>0.55000000000000004</v>
      </c>
      <c r="AX49">
        <v>31</v>
      </c>
      <c r="AY49">
        <v>7.8</v>
      </c>
      <c r="AZ49">
        <v>6.4</v>
      </c>
      <c r="BA49">
        <v>1</v>
      </c>
      <c r="BB49">
        <v>0.49</v>
      </c>
      <c r="BC49">
        <v>38</v>
      </c>
      <c r="BD49">
        <v>3.7</v>
      </c>
      <c r="BE49">
        <v>0.3</v>
      </c>
      <c r="BF49">
        <v>-0.5</v>
      </c>
      <c r="BG49">
        <v>-0.2</v>
      </c>
      <c r="BH49">
        <v>4.8</v>
      </c>
      <c r="BI49">
        <v>17</v>
      </c>
      <c r="BJ49">
        <v>8.1999999999999993</v>
      </c>
      <c r="BK49">
        <v>7.0000000000000007E-2</v>
      </c>
      <c r="BL49">
        <v>2.1</v>
      </c>
      <c r="BM49">
        <v>18</v>
      </c>
      <c r="BN49">
        <v>31</v>
      </c>
      <c r="BO49">
        <v>95</v>
      </c>
      <c r="BP49">
        <v>3.1</v>
      </c>
      <c r="BQ49">
        <v>1.1000000000000001</v>
      </c>
      <c r="BR49">
        <v>14</v>
      </c>
      <c r="BS49">
        <v>0.73</v>
      </c>
      <c r="BT49">
        <v>3.5</v>
      </c>
    </row>
    <row r="50" spans="1:72" hidden="1" x14ac:dyDescent="0.3">
      <c r="A50" t="s">
        <v>251</v>
      </c>
      <c r="B50" t="s">
        <v>252</v>
      </c>
      <c r="C50" s="1" t="str">
        <f t="shared" si="0"/>
        <v>13:0040</v>
      </c>
      <c r="D50" s="1" t="str">
        <f t="shared" si="1"/>
        <v>13:0026</v>
      </c>
      <c r="E50" t="s">
        <v>253</v>
      </c>
      <c r="F50" t="s">
        <v>254</v>
      </c>
      <c r="H50">
        <v>47.365872299999999</v>
      </c>
      <c r="I50">
        <v>-65.954995699999998</v>
      </c>
      <c r="J50" s="1" t="str">
        <f t="shared" si="4"/>
        <v>Basal till</v>
      </c>
      <c r="K50" s="1" t="str">
        <f t="shared" si="3"/>
        <v>&lt;63 micron</v>
      </c>
      <c r="P50">
        <v>6.57</v>
      </c>
      <c r="Q50">
        <v>0.09</v>
      </c>
      <c r="W50">
        <v>660</v>
      </c>
      <c r="AA50">
        <v>2.8</v>
      </c>
      <c r="AB50">
        <v>16</v>
      </c>
      <c r="AC50">
        <v>62</v>
      </c>
      <c r="AD50">
        <v>19</v>
      </c>
      <c r="AG50">
        <v>22</v>
      </c>
      <c r="AI50">
        <v>19</v>
      </c>
      <c r="AJ50">
        <v>64</v>
      </c>
      <c r="AK50">
        <v>85</v>
      </c>
      <c r="AN50">
        <v>120</v>
      </c>
      <c r="AO50">
        <v>340</v>
      </c>
      <c r="AP50">
        <v>92</v>
      </c>
      <c r="AQ50">
        <v>6.9</v>
      </c>
      <c r="AR50">
        <v>4</v>
      </c>
      <c r="AS50">
        <v>1.2</v>
      </c>
      <c r="AT50">
        <v>7.2</v>
      </c>
      <c r="AU50">
        <v>1.4</v>
      </c>
      <c r="AV50">
        <v>35</v>
      </c>
      <c r="AW50">
        <v>0.65</v>
      </c>
      <c r="AX50">
        <v>36</v>
      </c>
      <c r="AY50">
        <v>9</v>
      </c>
      <c r="AZ50">
        <v>7.6</v>
      </c>
      <c r="BA50">
        <v>1.2</v>
      </c>
      <c r="BB50">
        <v>0.63</v>
      </c>
      <c r="BC50">
        <v>43</v>
      </c>
      <c r="BD50">
        <v>4.4000000000000004</v>
      </c>
      <c r="BE50">
        <v>-0.1</v>
      </c>
      <c r="BF50">
        <v>-0.5</v>
      </c>
      <c r="BG50">
        <v>-0.2</v>
      </c>
      <c r="BH50">
        <v>3.6</v>
      </c>
      <c r="BI50">
        <v>19</v>
      </c>
      <c r="BJ50">
        <v>8.6999999999999993</v>
      </c>
      <c r="BK50">
        <v>7.0000000000000007E-2</v>
      </c>
      <c r="BL50">
        <v>1.2</v>
      </c>
      <c r="BM50">
        <v>16</v>
      </c>
      <c r="BN50">
        <v>38</v>
      </c>
      <c r="BO50">
        <v>110</v>
      </c>
      <c r="BP50">
        <v>3.5</v>
      </c>
      <c r="BQ50">
        <v>1.2</v>
      </c>
      <c r="BR50">
        <v>14</v>
      </c>
      <c r="BS50">
        <v>0.85</v>
      </c>
      <c r="BT50">
        <v>3.6</v>
      </c>
    </row>
    <row r="51" spans="1:72" hidden="1" x14ac:dyDescent="0.3">
      <c r="A51" t="s">
        <v>255</v>
      </c>
      <c r="B51" t="s">
        <v>256</v>
      </c>
      <c r="C51" s="1" t="str">
        <f t="shared" si="0"/>
        <v>13:0040</v>
      </c>
      <c r="D51" s="1" t="str">
        <f t="shared" si="1"/>
        <v>13:0026</v>
      </c>
      <c r="E51" t="s">
        <v>257</v>
      </c>
      <c r="F51" t="s">
        <v>258</v>
      </c>
      <c r="H51">
        <v>47.3442741</v>
      </c>
      <c r="I51">
        <v>-65.957443499999997</v>
      </c>
      <c r="J51" s="1" t="str">
        <f t="shared" si="4"/>
        <v>Basal till</v>
      </c>
      <c r="K51" s="1" t="str">
        <f t="shared" si="3"/>
        <v>&lt;63 micron</v>
      </c>
      <c r="P51">
        <v>5.84</v>
      </c>
      <c r="Q51">
        <v>0.08</v>
      </c>
      <c r="W51">
        <v>570</v>
      </c>
      <c r="AA51">
        <v>2.4</v>
      </c>
      <c r="AB51">
        <v>13</v>
      </c>
      <c r="AC51">
        <v>43</v>
      </c>
      <c r="AD51">
        <v>17</v>
      </c>
      <c r="AG51">
        <v>15</v>
      </c>
      <c r="AI51">
        <v>17</v>
      </c>
      <c r="AJ51">
        <v>61</v>
      </c>
      <c r="AK51">
        <v>76</v>
      </c>
      <c r="AN51">
        <v>110</v>
      </c>
      <c r="AO51">
        <v>250</v>
      </c>
      <c r="AP51">
        <v>78</v>
      </c>
      <c r="AQ51">
        <v>4.2</v>
      </c>
      <c r="AR51">
        <v>2.6</v>
      </c>
      <c r="AS51">
        <v>0.96</v>
      </c>
      <c r="AT51">
        <v>5.8</v>
      </c>
      <c r="AU51">
        <v>0.92</v>
      </c>
      <c r="AV51">
        <v>32</v>
      </c>
      <c r="AW51">
        <v>0.43</v>
      </c>
      <c r="AX51">
        <v>31</v>
      </c>
      <c r="AY51">
        <v>8</v>
      </c>
      <c r="AZ51">
        <v>6.5</v>
      </c>
      <c r="BA51">
        <v>0.77</v>
      </c>
      <c r="BB51">
        <v>0.4</v>
      </c>
      <c r="BC51">
        <v>25</v>
      </c>
      <c r="BD51">
        <v>3</v>
      </c>
      <c r="BE51">
        <v>0.2</v>
      </c>
      <c r="BF51">
        <v>-0.5</v>
      </c>
      <c r="BG51">
        <v>-0.2</v>
      </c>
      <c r="BH51">
        <v>2.2000000000000002</v>
      </c>
      <c r="BI51">
        <v>16</v>
      </c>
      <c r="BJ51">
        <v>6.4</v>
      </c>
      <c r="BK51">
        <v>7.0000000000000007E-2</v>
      </c>
      <c r="BL51">
        <v>1</v>
      </c>
      <c r="BM51">
        <v>14</v>
      </c>
      <c r="BN51">
        <v>52</v>
      </c>
      <c r="BO51">
        <v>95</v>
      </c>
      <c r="BP51">
        <v>4.5999999999999996</v>
      </c>
      <c r="BQ51">
        <v>1</v>
      </c>
      <c r="BR51">
        <v>12</v>
      </c>
      <c r="BS51">
        <v>0.68</v>
      </c>
      <c r="BT51">
        <v>3.2</v>
      </c>
    </row>
    <row r="52" spans="1:72" hidden="1" x14ac:dyDescent="0.3">
      <c r="A52" t="s">
        <v>259</v>
      </c>
      <c r="B52" t="s">
        <v>260</v>
      </c>
      <c r="C52" s="1" t="str">
        <f t="shared" si="0"/>
        <v>13:0040</v>
      </c>
      <c r="D52" s="1" t="str">
        <f t="shared" si="1"/>
        <v>13:0026</v>
      </c>
      <c r="E52" t="s">
        <v>261</v>
      </c>
      <c r="F52" t="s">
        <v>262</v>
      </c>
      <c r="H52">
        <v>47.331204399999997</v>
      </c>
      <c r="I52">
        <v>-65.953721599999994</v>
      </c>
      <c r="J52" s="1" t="str">
        <f t="shared" si="4"/>
        <v>Basal till</v>
      </c>
      <c r="K52" s="1" t="str">
        <f t="shared" si="3"/>
        <v>&lt;63 micron</v>
      </c>
      <c r="P52">
        <v>6.93</v>
      </c>
      <c r="Q52">
        <v>0.11</v>
      </c>
      <c r="W52">
        <v>560</v>
      </c>
      <c r="AA52">
        <v>2.5</v>
      </c>
      <c r="AB52">
        <v>18</v>
      </c>
      <c r="AC52">
        <v>92</v>
      </c>
      <c r="AD52">
        <v>29</v>
      </c>
      <c r="AG52">
        <v>30</v>
      </c>
      <c r="AI52">
        <v>18</v>
      </c>
      <c r="AJ52">
        <v>54</v>
      </c>
      <c r="AK52">
        <v>98</v>
      </c>
      <c r="AN52">
        <v>150</v>
      </c>
      <c r="AO52">
        <v>270</v>
      </c>
      <c r="AP52">
        <v>67</v>
      </c>
      <c r="AQ52">
        <v>5.9</v>
      </c>
      <c r="AR52">
        <v>3.2</v>
      </c>
      <c r="AS52">
        <v>1.1000000000000001</v>
      </c>
      <c r="AT52">
        <v>6.7</v>
      </c>
      <c r="AU52">
        <v>1.2</v>
      </c>
      <c r="AV52">
        <v>32</v>
      </c>
      <c r="AW52">
        <v>0.51</v>
      </c>
      <c r="AX52">
        <v>32</v>
      </c>
      <c r="AY52">
        <v>7.9</v>
      </c>
      <c r="AZ52">
        <v>6.7</v>
      </c>
      <c r="BA52">
        <v>1</v>
      </c>
      <c r="BB52">
        <v>0.52</v>
      </c>
      <c r="BC52">
        <v>36</v>
      </c>
      <c r="BD52">
        <v>3.6</v>
      </c>
      <c r="BE52">
        <v>0.2</v>
      </c>
      <c r="BF52">
        <v>0.6</v>
      </c>
      <c r="BG52">
        <v>-0.2</v>
      </c>
      <c r="BH52">
        <v>2.7</v>
      </c>
      <c r="BI52">
        <v>20</v>
      </c>
      <c r="BJ52">
        <v>6.9</v>
      </c>
      <c r="BK52">
        <v>0.18</v>
      </c>
      <c r="BL52">
        <v>0.9</v>
      </c>
      <c r="BM52">
        <v>17</v>
      </c>
      <c r="BN52">
        <v>92</v>
      </c>
      <c r="BO52">
        <v>110</v>
      </c>
      <c r="BP52">
        <v>4.2</v>
      </c>
      <c r="BQ52">
        <v>1.2</v>
      </c>
      <c r="BR52">
        <v>13</v>
      </c>
      <c r="BS52">
        <v>0.72</v>
      </c>
      <c r="BT52">
        <v>3.6</v>
      </c>
    </row>
    <row r="53" spans="1:72" hidden="1" x14ac:dyDescent="0.3">
      <c r="A53" t="s">
        <v>263</v>
      </c>
      <c r="B53" t="s">
        <v>264</v>
      </c>
      <c r="C53" s="1" t="str">
        <f t="shared" si="0"/>
        <v>13:0040</v>
      </c>
      <c r="D53" s="1" t="str">
        <f t="shared" si="1"/>
        <v>13:0026</v>
      </c>
      <c r="E53" t="s">
        <v>265</v>
      </c>
      <c r="F53" t="s">
        <v>266</v>
      </c>
      <c r="H53">
        <v>47.291861099999998</v>
      </c>
      <c r="I53">
        <v>-65.954716099999999</v>
      </c>
      <c r="J53" s="1" t="str">
        <f t="shared" si="4"/>
        <v>Basal till</v>
      </c>
      <c r="K53" s="1" t="str">
        <f t="shared" si="3"/>
        <v>&lt;63 micron</v>
      </c>
      <c r="P53">
        <v>7.34</v>
      </c>
      <c r="Q53">
        <v>0.11</v>
      </c>
      <c r="W53">
        <v>550</v>
      </c>
      <c r="AA53">
        <v>2.6</v>
      </c>
      <c r="AB53">
        <v>23</v>
      </c>
      <c r="AC53">
        <v>120</v>
      </c>
      <c r="AD53">
        <v>34</v>
      </c>
      <c r="AG53">
        <v>49</v>
      </c>
      <c r="AI53">
        <v>21</v>
      </c>
      <c r="AJ53">
        <v>74</v>
      </c>
      <c r="AK53">
        <v>120</v>
      </c>
      <c r="AN53">
        <v>140</v>
      </c>
      <c r="AO53">
        <v>290</v>
      </c>
      <c r="AP53">
        <v>83</v>
      </c>
      <c r="AQ53">
        <v>6.5</v>
      </c>
      <c r="AR53">
        <v>3.7</v>
      </c>
      <c r="AS53">
        <v>1.1000000000000001</v>
      </c>
      <c r="AT53">
        <v>6.8</v>
      </c>
      <c r="AU53">
        <v>1.4</v>
      </c>
      <c r="AV53">
        <v>31</v>
      </c>
      <c r="AW53">
        <v>0.55000000000000004</v>
      </c>
      <c r="AX53">
        <v>32</v>
      </c>
      <c r="AY53">
        <v>7.7</v>
      </c>
      <c r="AZ53">
        <v>6.5</v>
      </c>
      <c r="BA53">
        <v>1.1000000000000001</v>
      </c>
      <c r="BB53">
        <v>0.56999999999999995</v>
      </c>
      <c r="BC53">
        <v>41</v>
      </c>
      <c r="BD53">
        <v>3.9</v>
      </c>
      <c r="BE53">
        <v>0.1</v>
      </c>
      <c r="BF53">
        <v>-0.5</v>
      </c>
      <c r="BG53">
        <v>-0.2</v>
      </c>
      <c r="BH53">
        <v>2.9</v>
      </c>
      <c r="BI53">
        <v>20</v>
      </c>
      <c r="BJ53">
        <v>7.3</v>
      </c>
      <c r="BK53">
        <v>0.08</v>
      </c>
      <c r="BL53">
        <v>1.3</v>
      </c>
      <c r="BM53">
        <v>20</v>
      </c>
      <c r="BN53">
        <v>39</v>
      </c>
      <c r="BO53">
        <v>100</v>
      </c>
      <c r="BP53">
        <v>3.6</v>
      </c>
      <c r="BQ53">
        <v>1.3</v>
      </c>
      <c r="BR53">
        <v>13</v>
      </c>
      <c r="BS53">
        <v>0.61</v>
      </c>
      <c r="BT53">
        <v>3.4</v>
      </c>
    </row>
    <row r="54" spans="1:72" hidden="1" x14ac:dyDescent="0.3">
      <c r="A54" t="s">
        <v>267</v>
      </c>
      <c r="B54" t="s">
        <v>268</v>
      </c>
      <c r="C54" s="1" t="str">
        <f t="shared" si="0"/>
        <v>13:0040</v>
      </c>
      <c r="D54" s="1" t="str">
        <f t="shared" si="1"/>
        <v>13:0026</v>
      </c>
      <c r="E54" t="s">
        <v>269</v>
      </c>
      <c r="F54" t="s">
        <v>270</v>
      </c>
      <c r="H54">
        <v>47.2795956</v>
      </c>
      <c r="I54">
        <v>-65.961662799999999</v>
      </c>
      <c r="J54" s="1" t="str">
        <f t="shared" si="4"/>
        <v>Basal till</v>
      </c>
      <c r="K54" s="1" t="str">
        <f t="shared" si="3"/>
        <v>&lt;63 micron</v>
      </c>
      <c r="P54">
        <v>8.3699999999999992</v>
      </c>
      <c r="Q54">
        <v>0.13</v>
      </c>
      <c r="W54">
        <v>540</v>
      </c>
      <c r="AA54">
        <v>2.4</v>
      </c>
      <c r="AB54">
        <v>29</v>
      </c>
      <c r="AC54">
        <v>180</v>
      </c>
      <c r="AD54">
        <v>35</v>
      </c>
      <c r="AG54">
        <v>67</v>
      </c>
      <c r="AI54">
        <v>25</v>
      </c>
      <c r="AJ54">
        <v>100</v>
      </c>
      <c r="AK54">
        <v>150</v>
      </c>
      <c r="AN54">
        <v>120</v>
      </c>
      <c r="AO54">
        <v>280</v>
      </c>
      <c r="AP54">
        <v>77</v>
      </c>
      <c r="AQ54">
        <v>6.9</v>
      </c>
      <c r="AR54">
        <v>3.8</v>
      </c>
      <c r="AS54">
        <v>1.2</v>
      </c>
      <c r="AT54">
        <v>7.5</v>
      </c>
      <c r="AU54">
        <v>1.5</v>
      </c>
      <c r="AV54">
        <v>33</v>
      </c>
      <c r="AW54">
        <v>0.57999999999999996</v>
      </c>
      <c r="AX54">
        <v>35</v>
      </c>
      <c r="AY54">
        <v>8.5</v>
      </c>
      <c r="AZ54">
        <v>7.4</v>
      </c>
      <c r="BA54">
        <v>1.1000000000000001</v>
      </c>
      <c r="BB54">
        <v>0.56999999999999995</v>
      </c>
      <c r="BC54">
        <v>42</v>
      </c>
      <c r="BD54">
        <v>4</v>
      </c>
      <c r="BE54">
        <v>0.1</v>
      </c>
      <c r="BF54">
        <v>-0.5</v>
      </c>
      <c r="BG54">
        <v>-0.2</v>
      </c>
      <c r="BH54">
        <v>2.6</v>
      </c>
      <c r="BI54">
        <v>20</v>
      </c>
      <c r="BJ54">
        <v>6.8</v>
      </c>
      <c r="BK54">
        <v>0.1</v>
      </c>
      <c r="BL54">
        <v>0.7</v>
      </c>
      <c r="BM54">
        <v>21</v>
      </c>
      <c r="BN54">
        <v>30</v>
      </c>
      <c r="BO54">
        <v>88</v>
      </c>
      <c r="BP54">
        <v>3.2</v>
      </c>
      <c r="BQ54">
        <v>1.3</v>
      </c>
      <c r="BR54">
        <v>11</v>
      </c>
      <c r="BS54">
        <v>0.52</v>
      </c>
      <c r="BT54">
        <v>2.9</v>
      </c>
    </row>
    <row r="55" spans="1:72" hidden="1" x14ac:dyDescent="0.3">
      <c r="A55" t="s">
        <v>271</v>
      </c>
      <c r="B55" t="s">
        <v>272</v>
      </c>
      <c r="C55" s="1" t="str">
        <f t="shared" si="0"/>
        <v>13:0040</v>
      </c>
      <c r="D55" s="1" t="str">
        <f t="shared" si="1"/>
        <v>13:0026</v>
      </c>
      <c r="E55" t="s">
        <v>273</v>
      </c>
      <c r="F55" t="s">
        <v>274</v>
      </c>
      <c r="H55">
        <v>47.251391699999999</v>
      </c>
      <c r="I55">
        <v>-65.956097200000002</v>
      </c>
      <c r="J55" s="1" t="str">
        <f t="shared" si="4"/>
        <v>Basal till</v>
      </c>
      <c r="K55" s="1" t="str">
        <f t="shared" si="3"/>
        <v>&lt;63 micron</v>
      </c>
      <c r="P55">
        <v>8.92</v>
      </c>
      <c r="Q55">
        <v>0.13</v>
      </c>
      <c r="W55">
        <v>700</v>
      </c>
      <c r="AA55">
        <v>3.1</v>
      </c>
      <c r="AB55">
        <v>31</v>
      </c>
      <c r="AC55">
        <v>160</v>
      </c>
      <c r="AD55">
        <v>42</v>
      </c>
      <c r="AG55">
        <v>66</v>
      </c>
      <c r="AI55">
        <v>23</v>
      </c>
      <c r="AJ55">
        <v>75</v>
      </c>
      <c r="AK55">
        <v>140</v>
      </c>
      <c r="AN55">
        <v>160</v>
      </c>
      <c r="AO55">
        <v>310</v>
      </c>
      <c r="AP55">
        <v>83</v>
      </c>
      <c r="AQ55">
        <v>6.5</v>
      </c>
      <c r="AR55">
        <v>3.7</v>
      </c>
      <c r="AS55">
        <v>1.1000000000000001</v>
      </c>
      <c r="AT55">
        <v>6.8</v>
      </c>
      <c r="AU55">
        <v>1.3</v>
      </c>
      <c r="AV55">
        <v>36</v>
      </c>
      <c r="AW55">
        <v>0.52</v>
      </c>
      <c r="AX55">
        <v>35</v>
      </c>
      <c r="AY55">
        <v>8.9</v>
      </c>
      <c r="AZ55">
        <v>6.8</v>
      </c>
      <c r="BA55">
        <v>1.1000000000000001</v>
      </c>
      <c r="BB55">
        <v>0.55000000000000004</v>
      </c>
      <c r="BC55">
        <v>39</v>
      </c>
      <c r="BD55">
        <v>3.8</v>
      </c>
      <c r="BE55">
        <v>0.1</v>
      </c>
      <c r="BF55">
        <v>-0.5</v>
      </c>
      <c r="BG55">
        <v>-0.2</v>
      </c>
      <c r="BH55">
        <v>4.4000000000000004</v>
      </c>
      <c r="BI55">
        <v>24</v>
      </c>
      <c r="BJ55">
        <v>7.5</v>
      </c>
      <c r="BK55">
        <v>7.0000000000000007E-2</v>
      </c>
      <c r="BL55">
        <v>1</v>
      </c>
      <c r="BM55">
        <v>24</v>
      </c>
      <c r="BN55">
        <v>36</v>
      </c>
      <c r="BO55">
        <v>120</v>
      </c>
      <c r="BP55">
        <v>4.3</v>
      </c>
      <c r="BQ55">
        <v>1.4</v>
      </c>
      <c r="BR55">
        <v>13</v>
      </c>
      <c r="BS55">
        <v>0.69</v>
      </c>
      <c r="BT55">
        <v>3.2</v>
      </c>
    </row>
    <row r="56" spans="1:72" hidden="1" x14ac:dyDescent="0.3">
      <c r="A56" t="s">
        <v>275</v>
      </c>
      <c r="B56" t="s">
        <v>276</v>
      </c>
      <c r="C56" s="1" t="str">
        <f t="shared" si="0"/>
        <v>13:0040</v>
      </c>
      <c r="D56" s="1" t="str">
        <f t="shared" si="1"/>
        <v>13:0026</v>
      </c>
      <c r="E56" t="s">
        <v>277</v>
      </c>
      <c r="F56" t="s">
        <v>278</v>
      </c>
      <c r="H56">
        <v>47.489987999999997</v>
      </c>
      <c r="I56">
        <v>-65.924476299999995</v>
      </c>
      <c r="J56" s="1" t="str">
        <f t="shared" si="4"/>
        <v>Basal till</v>
      </c>
      <c r="K56" s="1" t="str">
        <f t="shared" si="3"/>
        <v>&lt;63 micron</v>
      </c>
      <c r="P56">
        <v>7.78</v>
      </c>
      <c r="Q56">
        <v>0.11</v>
      </c>
      <c r="W56">
        <v>530</v>
      </c>
      <c r="AA56">
        <v>2.2999999999999998</v>
      </c>
      <c r="AB56">
        <v>20</v>
      </c>
      <c r="AC56">
        <v>120</v>
      </c>
      <c r="AD56">
        <v>30</v>
      </c>
      <c r="AG56">
        <v>56</v>
      </c>
      <c r="AI56">
        <v>20</v>
      </c>
      <c r="AJ56">
        <v>86</v>
      </c>
      <c r="AK56">
        <v>120</v>
      </c>
      <c r="AN56">
        <v>130</v>
      </c>
      <c r="AO56">
        <v>320</v>
      </c>
      <c r="AP56">
        <v>73</v>
      </c>
      <c r="AQ56">
        <v>6.1</v>
      </c>
      <c r="AR56">
        <v>3.4</v>
      </c>
      <c r="AS56">
        <v>1.1000000000000001</v>
      </c>
      <c r="AT56">
        <v>6.3</v>
      </c>
      <c r="AU56">
        <v>1.3</v>
      </c>
      <c r="AV56">
        <v>32</v>
      </c>
      <c r="AW56">
        <v>0.53</v>
      </c>
      <c r="AX56">
        <v>32</v>
      </c>
      <c r="AY56">
        <v>8</v>
      </c>
      <c r="AZ56">
        <v>6.2</v>
      </c>
      <c r="BA56">
        <v>1</v>
      </c>
      <c r="BB56">
        <v>0.51</v>
      </c>
      <c r="BC56">
        <v>39</v>
      </c>
      <c r="BD56">
        <v>3.7</v>
      </c>
      <c r="BE56">
        <v>0.3</v>
      </c>
      <c r="BF56">
        <v>-0.5</v>
      </c>
      <c r="BG56">
        <v>-0.2</v>
      </c>
      <c r="BH56">
        <v>4.5</v>
      </c>
      <c r="BI56">
        <v>19</v>
      </c>
      <c r="BJ56">
        <v>7.5</v>
      </c>
      <c r="BK56">
        <v>0.08</v>
      </c>
      <c r="BL56">
        <v>1.4</v>
      </c>
      <c r="BM56">
        <v>20</v>
      </c>
      <c r="BN56">
        <v>25</v>
      </c>
      <c r="BO56">
        <v>110</v>
      </c>
      <c r="BP56">
        <v>3.4</v>
      </c>
      <c r="BQ56">
        <v>1.2</v>
      </c>
      <c r="BR56">
        <v>11</v>
      </c>
      <c r="BS56">
        <v>0.68</v>
      </c>
      <c r="BT56">
        <v>3.2</v>
      </c>
    </row>
    <row r="57" spans="1:72" hidden="1" x14ac:dyDescent="0.3">
      <c r="A57" t="s">
        <v>279</v>
      </c>
      <c r="B57" t="s">
        <v>280</v>
      </c>
      <c r="C57" s="1" t="str">
        <f t="shared" si="0"/>
        <v>13:0040</v>
      </c>
      <c r="D57" s="1" t="str">
        <f t="shared" si="1"/>
        <v>13:0026</v>
      </c>
      <c r="E57" t="s">
        <v>281</v>
      </c>
      <c r="F57" t="s">
        <v>282</v>
      </c>
      <c r="H57">
        <v>47.472962000000003</v>
      </c>
      <c r="I57">
        <v>-65.929052100000007</v>
      </c>
      <c r="J57" s="1" t="str">
        <f t="shared" si="4"/>
        <v>Basal till</v>
      </c>
      <c r="K57" s="1" t="str">
        <f t="shared" si="3"/>
        <v>&lt;63 micron</v>
      </c>
      <c r="P57">
        <v>8.4</v>
      </c>
      <c r="Q57">
        <v>0.13</v>
      </c>
      <c r="W57">
        <v>480</v>
      </c>
      <c r="AA57">
        <v>2.1</v>
      </c>
      <c r="AB57">
        <v>25</v>
      </c>
      <c r="AC57">
        <v>140</v>
      </c>
      <c r="AD57">
        <v>54</v>
      </c>
      <c r="AG57">
        <v>60</v>
      </c>
      <c r="AI57">
        <v>21</v>
      </c>
      <c r="AJ57">
        <v>79</v>
      </c>
      <c r="AK57">
        <v>150</v>
      </c>
      <c r="AN57">
        <v>94</v>
      </c>
      <c r="AO57">
        <v>270</v>
      </c>
      <c r="AP57">
        <v>85</v>
      </c>
      <c r="AQ57">
        <v>5.8</v>
      </c>
      <c r="AR57">
        <v>3.1</v>
      </c>
      <c r="AS57">
        <v>1.1000000000000001</v>
      </c>
      <c r="AT57">
        <v>6.1</v>
      </c>
      <c r="AU57">
        <v>1.2</v>
      </c>
      <c r="AV57">
        <v>35</v>
      </c>
      <c r="AW57">
        <v>0.49</v>
      </c>
      <c r="AX57">
        <v>34</v>
      </c>
      <c r="AY57">
        <v>8.6</v>
      </c>
      <c r="AZ57">
        <v>6.4</v>
      </c>
      <c r="BA57">
        <v>1</v>
      </c>
      <c r="BB57">
        <v>0.46</v>
      </c>
      <c r="BC57">
        <v>36</v>
      </c>
      <c r="BD57">
        <v>3.6</v>
      </c>
      <c r="BE57">
        <v>-0.1</v>
      </c>
      <c r="BF57">
        <v>-0.5</v>
      </c>
      <c r="BG57">
        <v>-0.2</v>
      </c>
      <c r="BH57">
        <v>4.5</v>
      </c>
      <c r="BI57">
        <v>20</v>
      </c>
      <c r="BJ57">
        <v>6.5</v>
      </c>
      <c r="BK57">
        <v>7.0000000000000007E-2</v>
      </c>
      <c r="BL57">
        <v>2.1</v>
      </c>
      <c r="BM57">
        <v>19</v>
      </c>
      <c r="BN57">
        <v>23</v>
      </c>
      <c r="BO57">
        <v>95</v>
      </c>
      <c r="BP57">
        <v>3.3</v>
      </c>
      <c r="BQ57">
        <v>1.2</v>
      </c>
      <c r="BR57">
        <v>11</v>
      </c>
      <c r="BS57">
        <v>0.68</v>
      </c>
      <c r="BT57">
        <v>3.5</v>
      </c>
    </row>
    <row r="58" spans="1:72" hidden="1" x14ac:dyDescent="0.3">
      <c r="A58" t="s">
        <v>283</v>
      </c>
      <c r="B58" t="s">
        <v>284</v>
      </c>
      <c r="C58" s="1" t="str">
        <f t="shared" si="0"/>
        <v>13:0040</v>
      </c>
      <c r="D58" s="1" t="str">
        <f t="shared" si="1"/>
        <v>13:0026</v>
      </c>
      <c r="E58" t="s">
        <v>281</v>
      </c>
      <c r="F58" t="s">
        <v>285</v>
      </c>
      <c r="H58">
        <v>47.472962000000003</v>
      </c>
      <c r="I58">
        <v>-65.929052100000007</v>
      </c>
      <c r="J58" s="1" t="str">
        <f t="shared" si="4"/>
        <v>Basal till</v>
      </c>
      <c r="K58" s="1" t="str">
        <f t="shared" si="3"/>
        <v>&lt;63 micron</v>
      </c>
      <c r="P58">
        <v>8.07</v>
      </c>
      <c r="Q58">
        <v>0.13</v>
      </c>
      <c r="W58">
        <v>470</v>
      </c>
      <c r="AA58">
        <v>2.1</v>
      </c>
      <c r="AB58">
        <v>25</v>
      </c>
      <c r="AC58">
        <v>130</v>
      </c>
      <c r="AD58">
        <v>52</v>
      </c>
      <c r="AG58">
        <v>57</v>
      </c>
      <c r="AI58">
        <v>21</v>
      </c>
      <c r="AJ58">
        <v>78</v>
      </c>
      <c r="AK58">
        <v>150</v>
      </c>
      <c r="AN58">
        <v>89</v>
      </c>
      <c r="AO58">
        <v>260</v>
      </c>
      <c r="AP58">
        <v>84</v>
      </c>
      <c r="AQ58">
        <v>6</v>
      </c>
      <c r="AR58">
        <v>3.3</v>
      </c>
      <c r="AS58">
        <v>1.2</v>
      </c>
      <c r="AT58">
        <v>6.1</v>
      </c>
      <c r="AU58">
        <v>1.2</v>
      </c>
      <c r="AV58">
        <v>36</v>
      </c>
      <c r="AW58">
        <v>0.49</v>
      </c>
      <c r="AX58">
        <v>34</v>
      </c>
      <c r="AY58">
        <v>9.1</v>
      </c>
      <c r="AZ58">
        <v>6.5</v>
      </c>
      <c r="BA58">
        <v>0.94</v>
      </c>
      <c r="BB58">
        <v>0.47</v>
      </c>
      <c r="BC58">
        <v>37</v>
      </c>
      <c r="BD58">
        <v>3.5</v>
      </c>
      <c r="BE58">
        <v>-0.1</v>
      </c>
      <c r="BF58">
        <v>-0.5</v>
      </c>
      <c r="BG58">
        <v>-0.2</v>
      </c>
      <c r="BH58">
        <v>4.4000000000000004</v>
      </c>
      <c r="BI58">
        <v>20</v>
      </c>
      <c r="BJ58">
        <v>6.5</v>
      </c>
      <c r="BK58">
        <v>0.08</v>
      </c>
      <c r="BL58">
        <v>1.8</v>
      </c>
      <c r="BM58">
        <v>20</v>
      </c>
      <c r="BN58">
        <v>21</v>
      </c>
      <c r="BO58">
        <v>95</v>
      </c>
      <c r="BP58">
        <v>3.2</v>
      </c>
      <c r="BQ58">
        <v>1.2</v>
      </c>
      <c r="BR58">
        <v>11</v>
      </c>
      <c r="BS58">
        <v>0.6</v>
      </c>
      <c r="BT58">
        <v>3.3</v>
      </c>
    </row>
    <row r="59" spans="1:72" hidden="1" x14ac:dyDescent="0.3">
      <c r="A59" t="s">
        <v>286</v>
      </c>
      <c r="B59" t="s">
        <v>287</v>
      </c>
      <c r="C59" s="1" t="str">
        <f t="shared" si="0"/>
        <v>13:0040</v>
      </c>
      <c r="D59" s="1" t="str">
        <f t="shared" si="1"/>
        <v>13:0026</v>
      </c>
      <c r="E59" t="s">
        <v>288</v>
      </c>
      <c r="F59" t="s">
        <v>289</v>
      </c>
      <c r="H59">
        <v>47.435457100000001</v>
      </c>
      <c r="I59">
        <v>-65.925761499999993</v>
      </c>
      <c r="J59" s="1" t="str">
        <f t="shared" si="4"/>
        <v>Basal till</v>
      </c>
      <c r="K59" s="1" t="str">
        <f t="shared" si="3"/>
        <v>&lt;63 micron</v>
      </c>
      <c r="P59">
        <v>9.2200000000000006</v>
      </c>
      <c r="Q59">
        <v>0.14000000000000001</v>
      </c>
      <c r="W59">
        <v>630</v>
      </c>
      <c r="AA59">
        <v>3.2</v>
      </c>
      <c r="AB59">
        <v>24</v>
      </c>
      <c r="AC59">
        <v>120</v>
      </c>
      <c r="AD59">
        <v>54</v>
      </c>
      <c r="AG59">
        <v>180</v>
      </c>
      <c r="AI59">
        <v>24</v>
      </c>
      <c r="AJ59">
        <v>50</v>
      </c>
      <c r="AK59">
        <v>120</v>
      </c>
      <c r="AN59">
        <v>210</v>
      </c>
      <c r="AO59">
        <v>290</v>
      </c>
      <c r="AP59">
        <v>64</v>
      </c>
      <c r="AQ59">
        <v>7.1</v>
      </c>
      <c r="AR59">
        <v>3.8</v>
      </c>
      <c r="AS59">
        <v>1.3</v>
      </c>
      <c r="AT59">
        <v>7.8</v>
      </c>
      <c r="AU59">
        <v>1.4</v>
      </c>
      <c r="AV59">
        <v>33</v>
      </c>
      <c r="AW59">
        <v>0.6</v>
      </c>
      <c r="AX59">
        <v>35</v>
      </c>
      <c r="AY59">
        <v>8.8000000000000007</v>
      </c>
      <c r="AZ59">
        <v>7.9</v>
      </c>
      <c r="BA59">
        <v>1.3</v>
      </c>
      <c r="BB59">
        <v>0.56999999999999995</v>
      </c>
      <c r="BC59">
        <v>40</v>
      </c>
      <c r="BD59">
        <v>4.3</v>
      </c>
      <c r="BE59">
        <v>0.2</v>
      </c>
      <c r="BF59">
        <v>0.7</v>
      </c>
      <c r="BG59">
        <v>0.2</v>
      </c>
      <c r="BH59">
        <v>10</v>
      </c>
      <c r="BI59">
        <v>25</v>
      </c>
      <c r="BJ59">
        <v>7.3</v>
      </c>
      <c r="BK59">
        <v>0.15</v>
      </c>
      <c r="BL59">
        <v>2.7</v>
      </c>
      <c r="BM59">
        <v>13</v>
      </c>
      <c r="BN59">
        <v>58</v>
      </c>
      <c r="BO59">
        <v>140</v>
      </c>
      <c r="BP59">
        <v>5.4</v>
      </c>
      <c r="BQ59">
        <v>0.8</v>
      </c>
      <c r="BR59">
        <v>13</v>
      </c>
      <c r="BS59">
        <v>0.87</v>
      </c>
      <c r="BT59">
        <v>5</v>
      </c>
    </row>
    <row r="60" spans="1:72" hidden="1" x14ac:dyDescent="0.3">
      <c r="A60" t="s">
        <v>290</v>
      </c>
      <c r="B60" t="s">
        <v>291</v>
      </c>
      <c r="C60" s="1" t="str">
        <f t="shared" si="0"/>
        <v>13:0040</v>
      </c>
      <c r="D60" s="1" t="str">
        <f t="shared" si="1"/>
        <v>13:0026</v>
      </c>
      <c r="E60" t="s">
        <v>292</v>
      </c>
      <c r="F60" t="s">
        <v>293</v>
      </c>
      <c r="H60">
        <v>47.347207599999997</v>
      </c>
      <c r="I60">
        <v>-65.925220199999998</v>
      </c>
      <c r="J60" s="1" t="str">
        <f t="shared" si="4"/>
        <v>Basal till</v>
      </c>
      <c r="K60" s="1" t="str">
        <f t="shared" si="3"/>
        <v>&lt;63 micron</v>
      </c>
      <c r="P60">
        <v>6.89</v>
      </c>
      <c r="Q60">
        <v>0.1</v>
      </c>
      <c r="W60">
        <v>620</v>
      </c>
      <c r="AA60">
        <v>2.5</v>
      </c>
      <c r="AB60">
        <v>17</v>
      </c>
      <c r="AC60">
        <v>60</v>
      </c>
      <c r="AD60">
        <v>19</v>
      </c>
      <c r="AG60">
        <v>20</v>
      </c>
      <c r="AI60">
        <v>20</v>
      </c>
      <c r="AJ60">
        <v>60</v>
      </c>
      <c r="AK60">
        <v>100</v>
      </c>
      <c r="AN60">
        <v>160</v>
      </c>
      <c r="AO60">
        <v>290</v>
      </c>
      <c r="AP60">
        <v>73</v>
      </c>
      <c r="AQ60">
        <v>6.1</v>
      </c>
      <c r="AR60">
        <v>3.6</v>
      </c>
      <c r="AS60">
        <v>0.95</v>
      </c>
      <c r="AT60">
        <v>6</v>
      </c>
      <c r="AU60">
        <v>1.3</v>
      </c>
      <c r="AV60">
        <v>33</v>
      </c>
      <c r="AW60">
        <v>0.55000000000000004</v>
      </c>
      <c r="AX60">
        <v>31</v>
      </c>
      <c r="AY60">
        <v>7.9</v>
      </c>
      <c r="AZ60">
        <v>6.4</v>
      </c>
      <c r="BA60">
        <v>1</v>
      </c>
      <c r="BB60">
        <v>0.49</v>
      </c>
      <c r="BC60">
        <v>39</v>
      </c>
      <c r="BD60">
        <v>3.7</v>
      </c>
      <c r="BE60">
        <v>0.1</v>
      </c>
      <c r="BF60">
        <v>0.7</v>
      </c>
      <c r="BG60">
        <v>-0.2</v>
      </c>
      <c r="BH60">
        <v>2.7</v>
      </c>
      <c r="BI60">
        <v>20</v>
      </c>
      <c r="BJ60">
        <v>6.6</v>
      </c>
      <c r="BK60">
        <v>0.13</v>
      </c>
      <c r="BL60">
        <v>1</v>
      </c>
      <c r="BM60">
        <v>16</v>
      </c>
      <c r="BN60">
        <v>64</v>
      </c>
      <c r="BO60">
        <v>110</v>
      </c>
      <c r="BP60">
        <v>4.3</v>
      </c>
      <c r="BQ60">
        <v>1</v>
      </c>
      <c r="BR60">
        <v>11</v>
      </c>
      <c r="BS60">
        <v>0.65</v>
      </c>
      <c r="BT60">
        <v>3.4</v>
      </c>
    </row>
    <row r="61" spans="1:72" hidden="1" x14ac:dyDescent="0.3">
      <c r="A61" t="s">
        <v>294</v>
      </c>
      <c r="B61" t="s">
        <v>295</v>
      </c>
      <c r="C61" s="1" t="str">
        <f t="shared" si="0"/>
        <v>13:0040</v>
      </c>
      <c r="D61" s="1" t="str">
        <f t="shared" si="1"/>
        <v>13:0026</v>
      </c>
      <c r="E61" t="s">
        <v>296</v>
      </c>
      <c r="F61" t="s">
        <v>297</v>
      </c>
      <c r="H61">
        <v>47.331104400000001</v>
      </c>
      <c r="I61">
        <v>-65.927123100000003</v>
      </c>
      <c r="J61" s="1" t="str">
        <f t="shared" si="4"/>
        <v>Basal till</v>
      </c>
      <c r="K61" s="1" t="str">
        <f t="shared" si="3"/>
        <v>&lt;63 micron</v>
      </c>
      <c r="P61">
        <v>7.4</v>
      </c>
      <c r="Q61">
        <v>0.1</v>
      </c>
      <c r="W61">
        <v>600</v>
      </c>
      <c r="AA61">
        <v>2.6</v>
      </c>
      <c r="AB61">
        <v>20</v>
      </c>
      <c r="AC61">
        <v>92</v>
      </c>
      <c r="AD61">
        <v>36</v>
      </c>
      <c r="AG61">
        <v>33</v>
      </c>
      <c r="AI61">
        <v>20</v>
      </c>
      <c r="AJ61">
        <v>60</v>
      </c>
      <c r="AK61">
        <v>110</v>
      </c>
      <c r="AN61">
        <v>210</v>
      </c>
      <c r="AO61">
        <v>270</v>
      </c>
      <c r="AP61">
        <v>67</v>
      </c>
      <c r="AQ61">
        <v>6.4</v>
      </c>
      <c r="AR61">
        <v>3.6</v>
      </c>
      <c r="AS61">
        <v>1.4</v>
      </c>
      <c r="AT61">
        <v>5.8</v>
      </c>
      <c r="AU61">
        <v>1.3</v>
      </c>
      <c r="AV61">
        <v>30</v>
      </c>
      <c r="AW61">
        <v>0.53</v>
      </c>
      <c r="AX61">
        <v>27</v>
      </c>
      <c r="AY61">
        <v>7.4</v>
      </c>
      <c r="AZ61">
        <v>6.1</v>
      </c>
      <c r="BA61">
        <v>1</v>
      </c>
      <c r="BB61">
        <v>0.54</v>
      </c>
      <c r="BC61">
        <v>34</v>
      </c>
      <c r="BD61">
        <v>3.8</v>
      </c>
      <c r="BE61">
        <v>0.2</v>
      </c>
      <c r="BF61">
        <v>0.6</v>
      </c>
      <c r="BG61">
        <v>-0.2</v>
      </c>
      <c r="BH61">
        <v>2.7</v>
      </c>
      <c r="BI61">
        <v>18</v>
      </c>
      <c r="BJ61">
        <v>7.1</v>
      </c>
      <c r="BK61">
        <v>0.16</v>
      </c>
      <c r="BL61">
        <v>1.2</v>
      </c>
      <c r="BM61">
        <v>18</v>
      </c>
      <c r="BN61">
        <v>110</v>
      </c>
      <c r="BO61">
        <v>110</v>
      </c>
      <c r="BP61">
        <v>4.5999999999999996</v>
      </c>
      <c r="BQ61">
        <v>1.2</v>
      </c>
      <c r="BR61">
        <v>13</v>
      </c>
      <c r="BS61">
        <v>0.71</v>
      </c>
      <c r="BT61">
        <v>3.4</v>
      </c>
    </row>
    <row r="62" spans="1:72" hidden="1" x14ac:dyDescent="0.3">
      <c r="A62" t="s">
        <v>298</v>
      </c>
      <c r="B62" t="s">
        <v>299</v>
      </c>
      <c r="C62" s="1" t="str">
        <f t="shared" si="0"/>
        <v>13:0040</v>
      </c>
      <c r="D62" s="1" t="str">
        <f t="shared" si="1"/>
        <v>13:0026</v>
      </c>
      <c r="E62" t="s">
        <v>300</v>
      </c>
      <c r="F62" t="s">
        <v>301</v>
      </c>
      <c r="H62">
        <v>47.308559199999998</v>
      </c>
      <c r="I62">
        <v>-65.925096499999995</v>
      </c>
      <c r="J62" s="1" t="str">
        <f t="shared" si="4"/>
        <v>Basal till</v>
      </c>
      <c r="K62" s="1" t="str">
        <f t="shared" si="3"/>
        <v>&lt;63 micron</v>
      </c>
      <c r="P62">
        <v>7.28</v>
      </c>
      <c r="Q62">
        <v>0.13</v>
      </c>
      <c r="W62">
        <v>580</v>
      </c>
      <c r="AA62">
        <v>2.6</v>
      </c>
      <c r="AB62">
        <v>25</v>
      </c>
      <c r="AC62">
        <v>130</v>
      </c>
      <c r="AD62">
        <v>27</v>
      </c>
      <c r="AG62">
        <v>49</v>
      </c>
      <c r="AI62">
        <v>21</v>
      </c>
      <c r="AJ62">
        <v>81</v>
      </c>
      <c r="AK62">
        <v>120</v>
      </c>
      <c r="AN62">
        <v>98</v>
      </c>
      <c r="AO62">
        <v>280</v>
      </c>
      <c r="AP62">
        <v>65</v>
      </c>
      <c r="AQ62">
        <v>6.7</v>
      </c>
      <c r="AR62">
        <v>3.8</v>
      </c>
      <c r="AS62">
        <v>1.4</v>
      </c>
      <c r="AT62">
        <v>6.1</v>
      </c>
      <c r="AU62">
        <v>1.3</v>
      </c>
      <c r="AV62">
        <v>28</v>
      </c>
      <c r="AW62">
        <v>0.52</v>
      </c>
      <c r="AX62">
        <v>26</v>
      </c>
      <c r="AY62">
        <v>7</v>
      </c>
      <c r="AZ62">
        <v>6.2</v>
      </c>
      <c r="BA62">
        <v>1.1000000000000001</v>
      </c>
      <c r="BB62">
        <v>0.57999999999999996</v>
      </c>
      <c r="BC62">
        <v>35</v>
      </c>
      <c r="BD62">
        <v>3.9</v>
      </c>
      <c r="BE62">
        <v>-0.1</v>
      </c>
      <c r="BF62">
        <v>-0.5</v>
      </c>
      <c r="BG62">
        <v>-0.2</v>
      </c>
      <c r="BH62">
        <v>2.5</v>
      </c>
      <c r="BI62">
        <v>19</v>
      </c>
      <c r="BJ62">
        <v>7</v>
      </c>
      <c r="BK62">
        <v>0.08</v>
      </c>
      <c r="BL62">
        <v>0.9</v>
      </c>
      <c r="BM62">
        <v>19</v>
      </c>
      <c r="BN62">
        <v>35</v>
      </c>
      <c r="BO62">
        <v>100</v>
      </c>
      <c r="BP62">
        <v>3.2</v>
      </c>
      <c r="BQ62">
        <v>1.4</v>
      </c>
      <c r="BR62">
        <v>12</v>
      </c>
      <c r="BS62">
        <v>0.64</v>
      </c>
      <c r="BT62">
        <v>3.4</v>
      </c>
    </row>
    <row r="63" spans="1:72" hidden="1" x14ac:dyDescent="0.3">
      <c r="A63" t="s">
        <v>302</v>
      </c>
      <c r="B63" t="s">
        <v>303</v>
      </c>
      <c r="C63" s="1" t="str">
        <f t="shared" si="0"/>
        <v>13:0040</v>
      </c>
      <c r="D63" s="1" t="str">
        <f t="shared" si="1"/>
        <v>13:0026</v>
      </c>
      <c r="E63" t="s">
        <v>300</v>
      </c>
      <c r="F63" t="s">
        <v>304</v>
      </c>
      <c r="H63">
        <v>47.308559199999998</v>
      </c>
      <c r="I63">
        <v>-65.925096499999995</v>
      </c>
      <c r="J63" s="1" t="str">
        <f t="shared" si="4"/>
        <v>Basal till</v>
      </c>
      <c r="K63" s="1" t="str">
        <f t="shared" si="3"/>
        <v>&lt;63 micron</v>
      </c>
      <c r="P63">
        <v>7.29</v>
      </c>
      <c r="Q63">
        <v>0.13</v>
      </c>
      <c r="W63">
        <v>570</v>
      </c>
      <c r="AA63">
        <v>2.6</v>
      </c>
      <c r="AB63">
        <v>26</v>
      </c>
      <c r="AC63">
        <v>130</v>
      </c>
      <c r="AD63">
        <v>28</v>
      </c>
      <c r="AG63">
        <v>50</v>
      </c>
      <c r="AI63">
        <v>21</v>
      </c>
      <c r="AJ63">
        <v>81</v>
      </c>
      <c r="AK63">
        <v>120</v>
      </c>
      <c r="AN63">
        <v>99</v>
      </c>
      <c r="AO63">
        <v>290</v>
      </c>
      <c r="AP63">
        <v>69</v>
      </c>
      <c r="AQ63">
        <v>7</v>
      </c>
      <c r="AR63">
        <v>4.2</v>
      </c>
      <c r="AS63">
        <v>1.4</v>
      </c>
      <c r="AT63">
        <v>6.5</v>
      </c>
      <c r="AU63">
        <v>1.4</v>
      </c>
      <c r="AV63">
        <v>30</v>
      </c>
      <c r="AW63">
        <v>0.61</v>
      </c>
      <c r="AX63">
        <v>28</v>
      </c>
      <c r="AY63">
        <v>7.8</v>
      </c>
      <c r="AZ63">
        <v>6.3</v>
      </c>
      <c r="BA63">
        <v>1.2</v>
      </c>
      <c r="BB63">
        <v>0.59</v>
      </c>
      <c r="BC63">
        <v>39</v>
      </c>
      <c r="BD63">
        <v>4.0999999999999996</v>
      </c>
      <c r="BE63">
        <v>-0.1</v>
      </c>
      <c r="BF63">
        <v>-0.5</v>
      </c>
      <c r="BG63">
        <v>-0.2</v>
      </c>
      <c r="BH63">
        <v>2.6</v>
      </c>
      <c r="BI63">
        <v>20</v>
      </c>
      <c r="BJ63">
        <v>8.3000000000000007</v>
      </c>
      <c r="BK63">
        <v>0.1</v>
      </c>
      <c r="BL63">
        <v>0.9</v>
      </c>
      <c r="BM63">
        <v>20</v>
      </c>
      <c r="BN63">
        <v>34</v>
      </c>
      <c r="BO63">
        <v>110</v>
      </c>
      <c r="BP63">
        <v>6.8</v>
      </c>
      <c r="BQ63">
        <v>1.5</v>
      </c>
      <c r="BR63">
        <v>13</v>
      </c>
      <c r="BS63">
        <v>0.61</v>
      </c>
      <c r="BT63">
        <v>3.4</v>
      </c>
    </row>
    <row r="64" spans="1:72" hidden="1" x14ac:dyDescent="0.3">
      <c r="A64" t="s">
        <v>305</v>
      </c>
      <c r="B64" t="s">
        <v>306</v>
      </c>
      <c r="C64" s="1" t="str">
        <f t="shared" si="0"/>
        <v>13:0040</v>
      </c>
      <c r="D64" s="1" t="str">
        <f t="shared" si="1"/>
        <v>13:0026</v>
      </c>
      <c r="E64" t="s">
        <v>307</v>
      </c>
      <c r="F64" t="s">
        <v>308</v>
      </c>
      <c r="H64">
        <v>47.293005800000003</v>
      </c>
      <c r="I64">
        <v>-65.929780199999996</v>
      </c>
      <c r="J64" s="1" t="str">
        <f t="shared" si="4"/>
        <v>Basal till</v>
      </c>
      <c r="K64" s="1" t="str">
        <f t="shared" si="3"/>
        <v>&lt;63 micron</v>
      </c>
      <c r="P64">
        <v>8.3000000000000007</v>
      </c>
      <c r="Q64">
        <v>0.11</v>
      </c>
      <c r="W64">
        <v>460</v>
      </c>
      <c r="AA64">
        <v>3.1</v>
      </c>
      <c r="AB64">
        <v>27</v>
      </c>
      <c r="AC64">
        <v>150</v>
      </c>
      <c r="AD64">
        <v>57</v>
      </c>
      <c r="AG64">
        <v>70</v>
      </c>
      <c r="AI64">
        <v>20</v>
      </c>
      <c r="AJ64">
        <v>94</v>
      </c>
      <c r="AK64">
        <v>130</v>
      </c>
      <c r="AN64">
        <v>100</v>
      </c>
      <c r="AO64">
        <v>310</v>
      </c>
      <c r="AP64">
        <v>160</v>
      </c>
      <c r="AQ64">
        <v>15</v>
      </c>
      <c r="AR64">
        <v>8</v>
      </c>
      <c r="AS64">
        <v>4</v>
      </c>
      <c r="AT64">
        <v>19</v>
      </c>
      <c r="AU64">
        <v>2.8</v>
      </c>
      <c r="AV64">
        <v>61</v>
      </c>
      <c r="AW64">
        <v>1.1000000000000001</v>
      </c>
      <c r="AX64">
        <v>79</v>
      </c>
      <c r="AY64">
        <v>19</v>
      </c>
      <c r="AZ64">
        <v>18</v>
      </c>
      <c r="BA64">
        <v>2.7</v>
      </c>
      <c r="BB64">
        <v>1.2</v>
      </c>
      <c r="BC64">
        <v>100</v>
      </c>
      <c r="BD64">
        <v>7.7</v>
      </c>
      <c r="BE64">
        <v>0.3</v>
      </c>
      <c r="BF64">
        <v>0.5</v>
      </c>
      <c r="BG64">
        <v>-0.2</v>
      </c>
      <c r="BH64">
        <v>4.0999999999999996</v>
      </c>
      <c r="BI64">
        <v>20</v>
      </c>
      <c r="BJ64">
        <v>7.9</v>
      </c>
      <c r="BK64">
        <v>0.09</v>
      </c>
      <c r="BL64">
        <v>2.7</v>
      </c>
      <c r="BM64">
        <v>21</v>
      </c>
      <c r="BN64">
        <v>56</v>
      </c>
      <c r="BO64">
        <v>89</v>
      </c>
      <c r="BP64">
        <v>4.3</v>
      </c>
      <c r="BQ64">
        <v>1.5</v>
      </c>
      <c r="BR64">
        <v>12</v>
      </c>
      <c r="BS64">
        <v>0.5</v>
      </c>
      <c r="BT64">
        <v>7.5</v>
      </c>
    </row>
    <row r="65" spans="1:72" hidden="1" x14ac:dyDescent="0.3">
      <c r="A65" t="s">
        <v>309</v>
      </c>
      <c r="B65" t="s">
        <v>310</v>
      </c>
      <c r="C65" s="1" t="str">
        <f t="shared" si="0"/>
        <v>13:0040</v>
      </c>
      <c r="D65" s="1" t="str">
        <f t="shared" si="1"/>
        <v>13:0026</v>
      </c>
      <c r="E65" t="s">
        <v>311</v>
      </c>
      <c r="F65" t="s">
        <v>312</v>
      </c>
      <c r="H65">
        <v>47.273467699999998</v>
      </c>
      <c r="I65">
        <v>-65.932270900000006</v>
      </c>
      <c r="J65" s="1" t="str">
        <f t="shared" si="4"/>
        <v>Basal till</v>
      </c>
      <c r="K65" s="1" t="str">
        <f t="shared" si="3"/>
        <v>&lt;63 micron</v>
      </c>
      <c r="P65">
        <v>7.01</v>
      </c>
      <c r="Q65">
        <v>0.08</v>
      </c>
      <c r="W65">
        <v>480</v>
      </c>
      <c r="AA65">
        <v>2.2999999999999998</v>
      </c>
      <c r="AB65">
        <v>22</v>
      </c>
      <c r="AC65">
        <v>110</v>
      </c>
      <c r="AD65">
        <v>18</v>
      </c>
      <c r="AG65">
        <v>40</v>
      </c>
      <c r="AI65">
        <v>17</v>
      </c>
      <c r="AJ65">
        <v>92</v>
      </c>
      <c r="AK65">
        <v>110</v>
      </c>
      <c r="AN65">
        <v>91</v>
      </c>
      <c r="AO65">
        <v>390</v>
      </c>
      <c r="AP65">
        <v>83</v>
      </c>
      <c r="AQ65">
        <v>6.5</v>
      </c>
      <c r="AR65">
        <v>3.8</v>
      </c>
      <c r="AS65">
        <v>1.5</v>
      </c>
      <c r="AT65">
        <v>6</v>
      </c>
      <c r="AU65">
        <v>1.3</v>
      </c>
      <c r="AV65">
        <v>30</v>
      </c>
      <c r="AW65">
        <v>0.55000000000000004</v>
      </c>
      <c r="AX65">
        <v>27</v>
      </c>
      <c r="AY65">
        <v>7.3</v>
      </c>
      <c r="AZ65">
        <v>6.1</v>
      </c>
      <c r="BA65">
        <v>1.1000000000000001</v>
      </c>
      <c r="BB65">
        <v>0.56999999999999995</v>
      </c>
      <c r="BC65">
        <v>37</v>
      </c>
      <c r="BD65">
        <v>3.8</v>
      </c>
      <c r="BE65">
        <v>-0.1</v>
      </c>
      <c r="BF65">
        <v>-0.5</v>
      </c>
      <c r="BG65">
        <v>-0.2</v>
      </c>
      <c r="BH65">
        <v>2.7</v>
      </c>
      <c r="BI65">
        <v>17</v>
      </c>
      <c r="BJ65">
        <v>9.8000000000000007</v>
      </c>
      <c r="BK65">
        <v>0.06</v>
      </c>
      <c r="BL65">
        <v>1.2</v>
      </c>
      <c r="BM65">
        <v>23</v>
      </c>
      <c r="BN65">
        <v>21</v>
      </c>
      <c r="BO65">
        <v>86</v>
      </c>
      <c r="BP65">
        <v>3.3</v>
      </c>
      <c r="BQ65">
        <v>1.7</v>
      </c>
      <c r="BR65">
        <v>11</v>
      </c>
      <c r="BS65">
        <v>0.44</v>
      </c>
      <c r="BT65">
        <v>3.1</v>
      </c>
    </row>
    <row r="66" spans="1:72" hidden="1" x14ac:dyDescent="0.3">
      <c r="A66" t="s">
        <v>313</v>
      </c>
      <c r="B66" t="s">
        <v>314</v>
      </c>
      <c r="C66" s="1" t="str">
        <f t="shared" ref="C66:C129" si="5">HYPERLINK("http://geochem.nrcan.gc.ca/cdogs/content/bdl/bdl130040_e.htm", "13:0040")</f>
        <v>13:0040</v>
      </c>
      <c r="D66" s="1" t="str">
        <f t="shared" ref="D66:D129" si="6">HYPERLINK("http://geochem.nrcan.gc.ca/cdogs/content/svy/svy130026_e.htm", "13:0026")</f>
        <v>13:0026</v>
      </c>
      <c r="E66" t="s">
        <v>315</v>
      </c>
      <c r="F66" t="s">
        <v>316</v>
      </c>
      <c r="H66">
        <v>47.254657100000003</v>
      </c>
      <c r="I66">
        <v>-65.926724199999995</v>
      </c>
      <c r="J66" s="1" t="str">
        <f t="shared" ref="J66:J80" si="7">HYPERLINK("http://geochem.nrcan.gc.ca/cdogs/content/kwd/kwd020045_e.htm", "Basal till")</f>
        <v>Basal till</v>
      </c>
      <c r="K66" s="1" t="str">
        <f t="shared" ref="K66:K129" si="8">HYPERLINK("http://geochem.nrcan.gc.ca/cdogs/content/kwd/kwd080004_e.htm", "&lt;63 micron")</f>
        <v>&lt;63 micron</v>
      </c>
      <c r="P66">
        <v>7.38</v>
      </c>
      <c r="Q66">
        <v>0.08</v>
      </c>
      <c r="W66">
        <v>680</v>
      </c>
      <c r="AA66">
        <v>3.4</v>
      </c>
      <c r="AB66">
        <v>17</v>
      </c>
      <c r="AC66">
        <v>100</v>
      </c>
      <c r="AD66">
        <v>29</v>
      </c>
      <c r="AG66">
        <v>33</v>
      </c>
      <c r="AI66">
        <v>19</v>
      </c>
      <c r="AJ66">
        <v>84</v>
      </c>
      <c r="AK66">
        <v>110</v>
      </c>
      <c r="AN66">
        <v>99</v>
      </c>
      <c r="AO66">
        <v>460</v>
      </c>
      <c r="AP66">
        <v>110</v>
      </c>
      <c r="AQ66">
        <v>8.4</v>
      </c>
      <c r="AR66">
        <v>5.0999999999999996</v>
      </c>
      <c r="AS66">
        <v>1.7</v>
      </c>
      <c r="AT66">
        <v>8.1</v>
      </c>
      <c r="AU66">
        <v>1.7</v>
      </c>
      <c r="AV66">
        <v>50</v>
      </c>
      <c r="AW66">
        <v>0.67</v>
      </c>
      <c r="AX66">
        <v>43</v>
      </c>
      <c r="AY66">
        <v>12</v>
      </c>
      <c r="AZ66">
        <v>8.1999999999999993</v>
      </c>
      <c r="BA66">
        <v>1.3</v>
      </c>
      <c r="BB66">
        <v>0.75</v>
      </c>
      <c r="BC66">
        <v>45</v>
      </c>
      <c r="BD66">
        <v>5.0999999999999996</v>
      </c>
      <c r="BE66">
        <v>0.1</v>
      </c>
      <c r="BF66">
        <v>-0.5</v>
      </c>
      <c r="BG66">
        <v>-0.2</v>
      </c>
      <c r="BH66">
        <v>4.7</v>
      </c>
      <c r="BI66">
        <v>23</v>
      </c>
      <c r="BJ66">
        <v>12</v>
      </c>
      <c r="BK66">
        <v>0.08</v>
      </c>
      <c r="BL66">
        <v>1.7</v>
      </c>
      <c r="BM66">
        <v>28</v>
      </c>
      <c r="BN66">
        <v>29</v>
      </c>
      <c r="BO66">
        <v>150</v>
      </c>
      <c r="BP66">
        <v>4.3</v>
      </c>
      <c r="BQ66">
        <v>2</v>
      </c>
      <c r="BR66">
        <v>19</v>
      </c>
      <c r="BS66">
        <v>0.84</v>
      </c>
      <c r="BT66">
        <v>4.7</v>
      </c>
    </row>
    <row r="67" spans="1:72" hidden="1" x14ac:dyDescent="0.3">
      <c r="A67" t="s">
        <v>317</v>
      </c>
      <c r="B67" t="s">
        <v>318</v>
      </c>
      <c r="C67" s="1" t="str">
        <f t="shared" si="5"/>
        <v>13:0040</v>
      </c>
      <c r="D67" s="1" t="str">
        <f t="shared" si="6"/>
        <v>13:0026</v>
      </c>
      <c r="E67" t="s">
        <v>319</v>
      </c>
      <c r="F67" t="s">
        <v>320</v>
      </c>
      <c r="H67">
        <v>47.495062900000001</v>
      </c>
      <c r="I67">
        <v>-65.9053988</v>
      </c>
      <c r="J67" s="1" t="str">
        <f t="shared" si="7"/>
        <v>Basal till</v>
      </c>
      <c r="K67" s="1" t="str">
        <f t="shared" si="8"/>
        <v>&lt;63 micron</v>
      </c>
      <c r="P67">
        <v>7.24</v>
      </c>
      <c r="Q67">
        <v>0.12</v>
      </c>
      <c r="W67">
        <v>520</v>
      </c>
      <c r="AA67">
        <v>2.2999999999999998</v>
      </c>
      <c r="AB67">
        <v>22</v>
      </c>
      <c r="AC67">
        <v>130</v>
      </c>
      <c r="AD67">
        <v>28</v>
      </c>
      <c r="AG67">
        <v>55</v>
      </c>
      <c r="AI67">
        <v>19</v>
      </c>
      <c r="AJ67">
        <v>87</v>
      </c>
      <c r="AK67">
        <v>110</v>
      </c>
      <c r="AN67">
        <v>110</v>
      </c>
      <c r="AO67">
        <v>320</v>
      </c>
      <c r="AP67">
        <v>71</v>
      </c>
      <c r="AQ67">
        <v>6.5</v>
      </c>
      <c r="AR67">
        <v>4</v>
      </c>
      <c r="AS67">
        <v>1.5</v>
      </c>
      <c r="AT67">
        <v>7.3</v>
      </c>
      <c r="AU67">
        <v>1.4</v>
      </c>
      <c r="AV67">
        <v>34</v>
      </c>
      <c r="AW67">
        <v>0.56000000000000005</v>
      </c>
      <c r="AX67">
        <v>32</v>
      </c>
      <c r="AY67">
        <v>8.5</v>
      </c>
      <c r="AZ67">
        <v>7.4</v>
      </c>
      <c r="BA67">
        <v>1.2</v>
      </c>
      <c r="BB67">
        <v>0.63</v>
      </c>
      <c r="BC67">
        <v>37</v>
      </c>
      <c r="BD67">
        <v>3.9</v>
      </c>
      <c r="BE67">
        <v>-0.1</v>
      </c>
      <c r="BF67">
        <v>-0.5</v>
      </c>
      <c r="BG67">
        <v>0.3</v>
      </c>
      <c r="BH67">
        <v>4.2</v>
      </c>
      <c r="BI67">
        <v>17</v>
      </c>
      <c r="BJ67">
        <v>8.1999999999999993</v>
      </c>
      <c r="BK67">
        <v>7.0000000000000007E-2</v>
      </c>
      <c r="BL67">
        <v>1.7</v>
      </c>
      <c r="BM67">
        <v>20</v>
      </c>
      <c r="BN67">
        <v>35</v>
      </c>
      <c r="BO67">
        <v>100</v>
      </c>
      <c r="BP67">
        <v>3</v>
      </c>
      <c r="BQ67">
        <v>1.4</v>
      </c>
      <c r="BR67">
        <v>12</v>
      </c>
      <c r="BS67">
        <v>0.66</v>
      </c>
      <c r="BT67">
        <v>3.6</v>
      </c>
    </row>
    <row r="68" spans="1:72" hidden="1" x14ac:dyDescent="0.3">
      <c r="A68" t="s">
        <v>321</v>
      </c>
      <c r="B68" t="s">
        <v>322</v>
      </c>
      <c r="C68" s="1" t="str">
        <f t="shared" si="5"/>
        <v>13:0040</v>
      </c>
      <c r="D68" s="1" t="str">
        <f t="shared" si="6"/>
        <v>13:0026</v>
      </c>
      <c r="E68" t="s">
        <v>323</v>
      </c>
      <c r="F68" t="s">
        <v>324</v>
      </c>
      <c r="H68">
        <v>47.327902299999998</v>
      </c>
      <c r="I68">
        <v>-65.903730100000004</v>
      </c>
      <c r="J68" s="1" t="str">
        <f t="shared" si="7"/>
        <v>Basal till</v>
      </c>
      <c r="K68" s="1" t="str">
        <f t="shared" si="8"/>
        <v>&lt;63 micron</v>
      </c>
      <c r="P68">
        <v>11.7</v>
      </c>
      <c r="Q68">
        <v>0.18</v>
      </c>
      <c r="W68">
        <v>230</v>
      </c>
      <c r="AA68">
        <v>1.6</v>
      </c>
      <c r="AB68">
        <v>38</v>
      </c>
      <c r="AC68">
        <v>470</v>
      </c>
      <c r="AD68">
        <v>12</v>
      </c>
      <c r="AG68">
        <v>130</v>
      </c>
      <c r="AI68">
        <v>31</v>
      </c>
      <c r="AJ68">
        <v>110</v>
      </c>
      <c r="AK68">
        <v>220</v>
      </c>
      <c r="AN68">
        <v>330</v>
      </c>
      <c r="AO68">
        <v>190</v>
      </c>
      <c r="AP68">
        <v>32</v>
      </c>
      <c r="AQ68">
        <v>5.6</v>
      </c>
      <c r="AR68">
        <v>3.2</v>
      </c>
      <c r="AS68">
        <v>1.5</v>
      </c>
      <c r="AT68">
        <v>5.3</v>
      </c>
      <c r="AU68">
        <v>1.2</v>
      </c>
      <c r="AV68">
        <v>15</v>
      </c>
      <c r="AW68">
        <v>0.45</v>
      </c>
      <c r="AX68">
        <v>18</v>
      </c>
      <c r="AY68">
        <v>4.3</v>
      </c>
      <c r="AZ68">
        <v>4.5</v>
      </c>
      <c r="BA68">
        <v>0.93</v>
      </c>
      <c r="BB68">
        <v>0.5</v>
      </c>
      <c r="BC68">
        <v>29</v>
      </c>
      <c r="BD68">
        <v>3.2</v>
      </c>
      <c r="BE68">
        <v>0.2</v>
      </c>
      <c r="BF68">
        <v>-0.5</v>
      </c>
      <c r="BG68">
        <v>-0.2</v>
      </c>
      <c r="BH68">
        <v>1.2</v>
      </c>
      <c r="BI68">
        <v>20</v>
      </c>
      <c r="BJ68">
        <v>5.2</v>
      </c>
      <c r="BK68">
        <v>0.1</v>
      </c>
      <c r="BL68">
        <v>0.8</v>
      </c>
      <c r="BM68">
        <v>14</v>
      </c>
      <c r="BN68">
        <v>33</v>
      </c>
      <c r="BO68">
        <v>43</v>
      </c>
      <c r="BP68">
        <v>2</v>
      </c>
      <c r="BQ68">
        <v>1</v>
      </c>
      <c r="BR68">
        <v>4.0999999999999996</v>
      </c>
      <c r="BS68">
        <v>0.31</v>
      </c>
      <c r="BT68">
        <v>1.5</v>
      </c>
    </row>
    <row r="69" spans="1:72" hidden="1" x14ac:dyDescent="0.3">
      <c r="A69" t="s">
        <v>325</v>
      </c>
      <c r="B69" t="s">
        <v>326</v>
      </c>
      <c r="C69" s="1" t="str">
        <f t="shared" si="5"/>
        <v>13:0040</v>
      </c>
      <c r="D69" s="1" t="str">
        <f t="shared" si="6"/>
        <v>13:0026</v>
      </c>
      <c r="E69" t="s">
        <v>327</v>
      </c>
      <c r="F69" t="s">
        <v>328</v>
      </c>
      <c r="H69">
        <v>47.287181500000003</v>
      </c>
      <c r="I69">
        <v>-65.898377600000003</v>
      </c>
      <c r="J69" s="1" t="str">
        <f t="shared" si="7"/>
        <v>Basal till</v>
      </c>
      <c r="K69" s="1" t="str">
        <f t="shared" si="8"/>
        <v>&lt;63 micron</v>
      </c>
      <c r="P69">
        <v>6.72</v>
      </c>
      <c r="Q69">
        <v>7.0000000000000007E-2</v>
      </c>
      <c r="W69">
        <v>630</v>
      </c>
      <c r="AA69">
        <v>3.2</v>
      </c>
      <c r="AB69">
        <v>14</v>
      </c>
      <c r="AC69">
        <v>99</v>
      </c>
      <c r="AD69">
        <v>20</v>
      </c>
      <c r="AG69">
        <v>26</v>
      </c>
      <c r="AI69">
        <v>19</v>
      </c>
      <c r="AJ69">
        <v>86</v>
      </c>
      <c r="AK69">
        <v>110</v>
      </c>
      <c r="AN69">
        <v>67</v>
      </c>
      <c r="AO69">
        <v>450</v>
      </c>
      <c r="AP69">
        <v>100</v>
      </c>
      <c r="AQ69">
        <v>7.6</v>
      </c>
      <c r="AR69">
        <v>4.5</v>
      </c>
      <c r="AS69">
        <v>1.8</v>
      </c>
      <c r="AT69">
        <v>7.9</v>
      </c>
      <c r="AU69">
        <v>1.6</v>
      </c>
      <c r="AV69">
        <v>50</v>
      </c>
      <c r="AW69">
        <v>0.64</v>
      </c>
      <c r="AX69">
        <v>44</v>
      </c>
      <c r="AY69">
        <v>12</v>
      </c>
      <c r="AZ69">
        <v>8.6999999999999993</v>
      </c>
      <c r="BA69">
        <v>1.4</v>
      </c>
      <c r="BB69">
        <v>0.69</v>
      </c>
      <c r="BC69">
        <v>46</v>
      </c>
      <c r="BD69">
        <v>5.0999999999999996</v>
      </c>
      <c r="BE69">
        <v>0.2</v>
      </c>
      <c r="BF69">
        <v>0.8</v>
      </c>
      <c r="BG69">
        <v>-0.2</v>
      </c>
      <c r="BH69">
        <v>5.0999999999999996</v>
      </c>
      <c r="BI69">
        <v>23</v>
      </c>
      <c r="BJ69">
        <v>11</v>
      </c>
      <c r="BK69">
        <v>7.0000000000000007E-2</v>
      </c>
      <c r="BL69">
        <v>2</v>
      </c>
      <c r="BM69">
        <v>24</v>
      </c>
      <c r="BN69">
        <v>25</v>
      </c>
      <c r="BO69">
        <v>130</v>
      </c>
      <c r="BP69">
        <v>4.5</v>
      </c>
      <c r="BQ69">
        <v>1.8</v>
      </c>
      <c r="BR69">
        <v>17</v>
      </c>
      <c r="BS69">
        <v>0.85</v>
      </c>
      <c r="BT69">
        <v>4.2</v>
      </c>
    </row>
    <row r="70" spans="1:72" hidden="1" x14ac:dyDescent="0.3">
      <c r="A70" t="s">
        <v>329</v>
      </c>
      <c r="B70" t="s">
        <v>330</v>
      </c>
      <c r="C70" s="1" t="str">
        <f t="shared" si="5"/>
        <v>13:0040</v>
      </c>
      <c r="D70" s="1" t="str">
        <f t="shared" si="6"/>
        <v>13:0026</v>
      </c>
      <c r="E70" t="s">
        <v>331</v>
      </c>
      <c r="F70" t="s">
        <v>332</v>
      </c>
      <c r="H70">
        <v>47.274566800000002</v>
      </c>
      <c r="I70">
        <v>-65.910355499999994</v>
      </c>
      <c r="J70" s="1" t="str">
        <f t="shared" si="7"/>
        <v>Basal till</v>
      </c>
      <c r="K70" s="1" t="str">
        <f t="shared" si="8"/>
        <v>&lt;63 micron</v>
      </c>
      <c r="P70">
        <v>6.55</v>
      </c>
      <c r="Q70">
        <v>0.08</v>
      </c>
      <c r="W70">
        <v>580</v>
      </c>
      <c r="AA70">
        <v>2.9</v>
      </c>
      <c r="AB70">
        <v>16</v>
      </c>
      <c r="AC70">
        <v>90</v>
      </c>
      <c r="AD70">
        <v>22</v>
      </c>
      <c r="AG70">
        <v>26</v>
      </c>
      <c r="AI70">
        <v>17</v>
      </c>
      <c r="AJ70">
        <v>88</v>
      </c>
      <c r="AK70">
        <v>97</v>
      </c>
      <c r="AN70">
        <v>80</v>
      </c>
      <c r="AO70">
        <v>620</v>
      </c>
      <c r="AP70">
        <v>120</v>
      </c>
      <c r="AQ70">
        <v>8.1999999999999993</v>
      </c>
      <c r="AR70">
        <v>5.2</v>
      </c>
      <c r="AS70">
        <v>1.7</v>
      </c>
      <c r="AT70">
        <v>7.6</v>
      </c>
      <c r="AU70">
        <v>1.7</v>
      </c>
      <c r="AV70">
        <v>47</v>
      </c>
      <c r="AW70">
        <v>0.75</v>
      </c>
      <c r="AX70">
        <v>42</v>
      </c>
      <c r="AY70">
        <v>11</v>
      </c>
      <c r="AZ70">
        <v>8.4</v>
      </c>
      <c r="BA70">
        <v>1.4</v>
      </c>
      <c r="BB70">
        <v>0.83</v>
      </c>
      <c r="BC70">
        <v>49</v>
      </c>
      <c r="BD70">
        <v>5.7</v>
      </c>
      <c r="BE70">
        <v>0.1</v>
      </c>
      <c r="BF70">
        <v>-0.5</v>
      </c>
      <c r="BG70">
        <v>-0.2</v>
      </c>
      <c r="BH70">
        <v>3.8</v>
      </c>
      <c r="BI70">
        <v>20</v>
      </c>
      <c r="BJ70">
        <v>16</v>
      </c>
      <c r="BK70">
        <v>0.05</v>
      </c>
      <c r="BL70">
        <v>1.7</v>
      </c>
      <c r="BM70">
        <v>28</v>
      </c>
      <c r="BN70">
        <v>37</v>
      </c>
      <c r="BO70">
        <v>120</v>
      </c>
      <c r="BP70">
        <v>5</v>
      </c>
      <c r="BQ70">
        <v>2.2000000000000002</v>
      </c>
      <c r="BR70">
        <v>19</v>
      </c>
      <c r="BS70">
        <v>0.73</v>
      </c>
      <c r="BT70">
        <v>4.7</v>
      </c>
    </row>
    <row r="71" spans="1:72" hidden="1" x14ac:dyDescent="0.3">
      <c r="A71" t="s">
        <v>333</v>
      </c>
      <c r="B71" t="s">
        <v>334</v>
      </c>
      <c r="C71" s="1" t="str">
        <f t="shared" si="5"/>
        <v>13:0040</v>
      </c>
      <c r="D71" s="1" t="str">
        <f t="shared" si="6"/>
        <v>13:0026</v>
      </c>
      <c r="E71" t="s">
        <v>331</v>
      </c>
      <c r="F71" t="s">
        <v>335</v>
      </c>
      <c r="H71">
        <v>47.274566800000002</v>
      </c>
      <c r="I71">
        <v>-65.910355499999994</v>
      </c>
      <c r="J71" s="1" t="str">
        <f t="shared" si="7"/>
        <v>Basal till</v>
      </c>
      <c r="K71" s="1" t="str">
        <f t="shared" si="8"/>
        <v>&lt;63 micron</v>
      </c>
      <c r="P71">
        <v>6.53</v>
      </c>
      <c r="Q71">
        <v>0.08</v>
      </c>
      <c r="W71">
        <v>570</v>
      </c>
      <c r="AA71">
        <v>2.8</v>
      </c>
      <c r="AB71">
        <v>16</v>
      </c>
      <c r="AC71">
        <v>79</v>
      </c>
      <c r="AD71">
        <v>22</v>
      </c>
      <c r="AG71">
        <v>25</v>
      </c>
      <c r="AI71">
        <v>17</v>
      </c>
      <c r="AJ71">
        <v>88</v>
      </c>
      <c r="AK71">
        <v>95</v>
      </c>
      <c r="AN71">
        <v>77</v>
      </c>
      <c r="AO71">
        <v>610</v>
      </c>
      <c r="AP71">
        <v>120</v>
      </c>
      <c r="AQ71">
        <v>8.6999999999999993</v>
      </c>
      <c r="AR71">
        <v>5.5</v>
      </c>
      <c r="AS71">
        <v>1.7</v>
      </c>
      <c r="AT71">
        <v>8.1999999999999993</v>
      </c>
      <c r="AU71">
        <v>1.8</v>
      </c>
      <c r="AV71">
        <v>47</v>
      </c>
      <c r="AW71">
        <v>0.82</v>
      </c>
      <c r="AX71">
        <v>43</v>
      </c>
      <c r="AY71">
        <v>12</v>
      </c>
      <c r="AZ71">
        <v>9</v>
      </c>
      <c r="BA71">
        <v>1.4</v>
      </c>
      <c r="BB71">
        <v>0.82</v>
      </c>
      <c r="BC71">
        <v>54</v>
      </c>
      <c r="BD71">
        <v>5.9</v>
      </c>
      <c r="BE71">
        <v>-0.1</v>
      </c>
      <c r="BF71">
        <v>-0.5</v>
      </c>
      <c r="BG71">
        <v>-0.2</v>
      </c>
      <c r="BH71">
        <v>3.7</v>
      </c>
      <c r="BI71">
        <v>21</v>
      </c>
      <c r="BJ71">
        <v>16</v>
      </c>
      <c r="BK71">
        <v>0.09</v>
      </c>
      <c r="BL71">
        <v>1.7</v>
      </c>
      <c r="BM71">
        <v>29</v>
      </c>
      <c r="BN71">
        <v>40</v>
      </c>
      <c r="BO71">
        <v>130</v>
      </c>
      <c r="BP71">
        <v>5.8</v>
      </c>
      <c r="BQ71">
        <v>2.1</v>
      </c>
      <c r="BR71">
        <v>19</v>
      </c>
      <c r="BS71">
        <v>0.75</v>
      </c>
      <c r="BT71">
        <v>4.7</v>
      </c>
    </row>
    <row r="72" spans="1:72" hidden="1" x14ac:dyDescent="0.3">
      <c r="A72" t="s">
        <v>336</v>
      </c>
      <c r="B72" t="s">
        <v>337</v>
      </c>
      <c r="C72" s="1" t="str">
        <f t="shared" si="5"/>
        <v>13:0040</v>
      </c>
      <c r="D72" s="1" t="str">
        <f t="shared" si="6"/>
        <v>13:0026</v>
      </c>
      <c r="E72" t="s">
        <v>338</v>
      </c>
      <c r="F72" t="s">
        <v>339</v>
      </c>
      <c r="H72">
        <v>47.251037799999999</v>
      </c>
      <c r="I72">
        <v>-65.903461199999995</v>
      </c>
      <c r="J72" s="1" t="str">
        <f t="shared" si="7"/>
        <v>Basal till</v>
      </c>
      <c r="K72" s="1" t="str">
        <f t="shared" si="8"/>
        <v>&lt;63 micron</v>
      </c>
      <c r="P72">
        <v>6.86</v>
      </c>
      <c r="Q72">
        <v>0.08</v>
      </c>
      <c r="W72">
        <v>680</v>
      </c>
      <c r="AA72">
        <v>3.4</v>
      </c>
      <c r="AB72">
        <v>19</v>
      </c>
      <c r="AC72">
        <v>100</v>
      </c>
      <c r="AD72">
        <v>30</v>
      </c>
      <c r="AG72">
        <v>39</v>
      </c>
      <c r="AI72">
        <v>18</v>
      </c>
      <c r="AJ72">
        <v>86</v>
      </c>
      <c r="AK72">
        <v>100</v>
      </c>
      <c r="AN72">
        <v>80</v>
      </c>
      <c r="AO72">
        <v>370</v>
      </c>
      <c r="AP72">
        <v>100</v>
      </c>
      <c r="AQ72">
        <v>6.3</v>
      </c>
      <c r="AR72">
        <v>3.8</v>
      </c>
      <c r="AS72">
        <v>1.4</v>
      </c>
      <c r="AT72">
        <v>6.3</v>
      </c>
      <c r="AU72">
        <v>1.3</v>
      </c>
      <c r="AV72">
        <v>40</v>
      </c>
      <c r="AW72">
        <v>0.56000000000000005</v>
      </c>
      <c r="AX72">
        <v>34</v>
      </c>
      <c r="AY72">
        <v>9.3000000000000007</v>
      </c>
      <c r="AZ72">
        <v>6.7</v>
      </c>
      <c r="BA72">
        <v>1.1000000000000001</v>
      </c>
      <c r="BB72">
        <v>0.6</v>
      </c>
      <c r="BC72">
        <v>37</v>
      </c>
      <c r="BD72">
        <v>4</v>
      </c>
      <c r="BE72">
        <v>0.1</v>
      </c>
      <c r="BF72">
        <v>-0.5</v>
      </c>
      <c r="BG72">
        <v>-0.2</v>
      </c>
      <c r="BH72">
        <v>4.9000000000000004</v>
      </c>
      <c r="BI72">
        <v>23</v>
      </c>
      <c r="BJ72">
        <v>10</v>
      </c>
      <c r="BK72">
        <v>0.09</v>
      </c>
      <c r="BL72">
        <v>1.8</v>
      </c>
      <c r="BM72">
        <v>25</v>
      </c>
      <c r="BN72">
        <v>32</v>
      </c>
      <c r="BO72">
        <v>150</v>
      </c>
      <c r="BP72">
        <v>5.2</v>
      </c>
      <c r="BQ72">
        <v>1.9</v>
      </c>
      <c r="BR72">
        <v>17</v>
      </c>
      <c r="BS72">
        <v>0.79</v>
      </c>
      <c r="BT72">
        <v>4.0999999999999996</v>
      </c>
    </row>
    <row r="73" spans="1:72" hidden="1" x14ac:dyDescent="0.3">
      <c r="A73" t="s">
        <v>340</v>
      </c>
      <c r="B73" t="s">
        <v>341</v>
      </c>
      <c r="C73" s="1" t="str">
        <f t="shared" si="5"/>
        <v>13:0040</v>
      </c>
      <c r="D73" s="1" t="str">
        <f t="shared" si="6"/>
        <v>13:0026</v>
      </c>
      <c r="E73" t="s">
        <v>338</v>
      </c>
      <c r="F73" t="s">
        <v>342</v>
      </c>
      <c r="H73">
        <v>47.251037799999999</v>
      </c>
      <c r="I73">
        <v>-65.903461199999995</v>
      </c>
      <c r="J73" s="1" t="str">
        <f t="shared" si="7"/>
        <v>Basal till</v>
      </c>
      <c r="K73" s="1" t="str">
        <f t="shared" si="8"/>
        <v>&lt;63 micron</v>
      </c>
      <c r="P73">
        <v>7.01</v>
      </c>
      <c r="Q73">
        <v>0.08</v>
      </c>
      <c r="W73">
        <v>700</v>
      </c>
      <c r="AA73">
        <v>3.5</v>
      </c>
      <c r="AB73">
        <v>20</v>
      </c>
      <c r="AC73">
        <v>95</v>
      </c>
      <c r="AD73">
        <v>31</v>
      </c>
      <c r="AG73">
        <v>40</v>
      </c>
      <c r="AI73">
        <v>18</v>
      </c>
      <c r="AJ73">
        <v>86</v>
      </c>
      <c r="AK73">
        <v>110</v>
      </c>
      <c r="AN73">
        <v>83</v>
      </c>
      <c r="AO73">
        <v>390</v>
      </c>
      <c r="AP73">
        <v>100</v>
      </c>
      <c r="AQ73">
        <v>6.5</v>
      </c>
      <c r="AR73">
        <v>4.2</v>
      </c>
      <c r="AS73">
        <v>1.4</v>
      </c>
      <c r="AT73">
        <v>6.3</v>
      </c>
      <c r="AU73">
        <v>1.4</v>
      </c>
      <c r="AV73">
        <v>41</v>
      </c>
      <c r="AW73">
        <v>0.57999999999999996</v>
      </c>
      <c r="AX73">
        <v>34</v>
      </c>
      <c r="AY73">
        <v>9.5</v>
      </c>
      <c r="AZ73">
        <v>6.5</v>
      </c>
      <c r="BA73">
        <v>1.1000000000000001</v>
      </c>
      <c r="BB73">
        <v>0.66</v>
      </c>
      <c r="BC73">
        <v>40</v>
      </c>
      <c r="BD73">
        <v>4.4000000000000004</v>
      </c>
      <c r="BE73">
        <v>0.1</v>
      </c>
      <c r="BF73">
        <v>-0.5</v>
      </c>
      <c r="BG73">
        <v>-0.2</v>
      </c>
      <c r="BH73">
        <v>4.9000000000000004</v>
      </c>
      <c r="BI73">
        <v>24</v>
      </c>
      <c r="BJ73">
        <v>10</v>
      </c>
      <c r="BK73">
        <v>0.1</v>
      </c>
      <c r="BL73">
        <v>2</v>
      </c>
      <c r="BM73">
        <v>26</v>
      </c>
      <c r="BN73">
        <v>32</v>
      </c>
      <c r="BO73">
        <v>150</v>
      </c>
      <c r="BP73">
        <v>5.2</v>
      </c>
      <c r="BQ73">
        <v>1.8</v>
      </c>
      <c r="BR73">
        <v>17</v>
      </c>
      <c r="BS73">
        <v>0.79</v>
      </c>
      <c r="BT73">
        <v>4.4000000000000004</v>
      </c>
    </row>
    <row r="74" spans="1:72" hidden="1" x14ac:dyDescent="0.3">
      <c r="A74" t="s">
        <v>343</v>
      </c>
      <c r="B74" t="s">
        <v>344</v>
      </c>
      <c r="C74" s="1" t="str">
        <f t="shared" si="5"/>
        <v>13:0040</v>
      </c>
      <c r="D74" s="1" t="str">
        <f t="shared" si="6"/>
        <v>13:0026</v>
      </c>
      <c r="E74" t="s">
        <v>345</v>
      </c>
      <c r="F74" t="s">
        <v>346</v>
      </c>
      <c r="H74">
        <v>47.496815099999999</v>
      </c>
      <c r="I74">
        <v>-65.883413399999995</v>
      </c>
      <c r="J74" s="1" t="str">
        <f t="shared" si="7"/>
        <v>Basal till</v>
      </c>
      <c r="K74" s="1" t="str">
        <f t="shared" si="8"/>
        <v>&lt;63 micron</v>
      </c>
      <c r="P74">
        <v>5.95</v>
      </c>
      <c r="Q74">
        <v>0.11</v>
      </c>
      <c r="W74">
        <v>580</v>
      </c>
      <c r="AA74">
        <v>2.1</v>
      </c>
      <c r="AB74">
        <v>18</v>
      </c>
      <c r="AC74">
        <v>120</v>
      </c>
      <c r="AD74">
        <v>12</v>
      </c>
      <c r="AG74">
        <v>37</v>
      </c>
      <c r="AI74">
        <v>17</v>
      </c>
      <c r="AJ74">
        <v>88</v>
      </c>
      <c r="AK74">
        <v>100</v>
      </c>
      <c r="AN74">
        <v>80</v>
      </c>
      <c r="AO74">
        <v>320</v>
      </c>
      <c r="AP74">
        <v>70</v>
      </c>
      <c r="AQ74">
        <v>5.8</v>
      </c>
      <c r="AR74">
        <v>3.5</v>
      </c>
      <c r="AS74">
        <v>1.3</v>
      </c>
      <c r="AT74">
        <v>6</v>
      </c>
      <c r="AU74">
        <v>1.2</v>
      </c>
      <c r="AV74">
        <v>32</v>
      </c>
      <c r="AW74">
        <v>0.48</v>
      </c>
      <c r="AX74">
        <v>29</v>
      </c>
      <c r="AY74">
        <v>8</v>
      </c>
      <c r="AZ74">
        <v>6.3</v>
      </c>
      <c r="BA74">
        <v>0.99</v>
      </c>
      <c r="BB74">
        <v>0.55000000000000004</v>
      </c>
      <c r="BC74">
        <v>37</v>
      </c>
      <c r="BD74">
        <v>3.6</v>
      </c>
      <c r="BE74">
        <v>0.2</v>
      </c>
      <c r="BF74">
        <v>-0.5</v>
      </c>
      <c r="BG74">
        <v>-0.2</v>
      </c>
      <c r="BH74">
        <v>3.6</v>
      </c>
      <c r="BI74">
        <v>18</v>
      </c>
      <c r="BJ74">
        <v>8.1</v>
      </c>
      <c r="BK74">
        <v>0.06</v>
      </c>
      <c r="BL74">
        <v>1.2</v>
      </c>
      <c r="BM74">
        <v>19</v>
      </c>
      <c r="BN74">
        <v>18</v>
      </c>
      <c r="BO74">
        <v>120</v>
      </c>
      <c r="BP74">
        <v>5.4</v>
      </c>
      <c r="BQ74">
        <v>1.3</v>
      </c>
      <c r="BR74">
        <v>10</v>
      </c>
      <c r="BS74">
        <v>0.63</v>
      </c>
      <c r="BT74">
        <v>2.8</v>
      </c>
    </row>
    <row r="75" spans="1:72" hidden="1" x14ac:dyDescent="0.3">
      <c r="A75" t="s">
        <v>347</v>
      </c>
      <c r="B75" t="s">
        <v>348</v>
      </c>
      <c r="C75" s="1" t="str">
        <f t="shared" si="5"/>
        <v>13:0040</v>
      </c>
      <c r="D75" s="1" t="str">
        <f t="shared" si="6"/>
        <v>13:0026</v>
      </c>
      <c r="E75" t="s">
        <v>349</v>
      </c>
      <c r="F75" t="s">
        <v>350</v>
      </c>
      <c r="H75">
        <v>47.325659899999998</v>
      </c>
      <c r="I75">
        <v>-65.874184700000001</v>
      </c>
      <c r="J75" s="1" t="str">
        <f t="shared" si="7"/>
        <v>Basal till</v>
      </c>
      <c r="K75" s="1" t="str">
        <f t="shared" si="8"/>
        <v>&lt;63 micron</v>
      </c>
      <c r="P75">
        <v>1.81</v>
      </c>
      <c r="Q75">
        <v>0.03</v>
      </c>
      <c r="W75">
        <v>610</v>
      </c>
      <c r="AA75">
        <v>2.5</v>
      </c>
      <c r="AB75">
        <v>6</v>
      </c>
      <c r="AC75">
        <v>65</v>
      </c>
      <c r="AD75">
        <v>-10</v>
      </c>
      <c r="AG75">
        <v>-10</v>
      </c>
      <c r="AI75">
        <v>14</v>
      </c>
      <c r="AJ75">
        <v>65</v>
      </c>
      <c r="AK75">
        <v>85</v>
      </c>
      <c r="AN75">
        <v>20</v>
      </c>
      <c r="AO75">
        <v>470</v>
      </c>
      <c r="AP75">
        <v>92</v>
      </c>
      <c r="AQ75">
        <v>6.3</v>
      </c>
      <c r="AR75">
        <v>4</v>
      </c>
      <c r="AS75">
        <v>1.5</v>
      </c>
      <c r="AT75">
        <v>6.6</v>
      </c>
      <c r="AU75">
        <v>1.4</v>
      </c>
      <c r="AV75">
        <v>46</v>
      </c>
      <c r="AW75">
        <v>0.61</v>
      </c>
      <c r="AX75">
        <v>42</v>
      </c>
      <c r="AY75">
        <v>11</v>
      </c>
      <c r="AZ75">
        <v>7.9</v>
      </c>
      <c r="BA75">
        <v>1.1000000000000001</v>
      </c>
      <c r="BB75">
        <v>0.64</v>
      </c>
      <c r="BC75">
        <v>43</v>
      </c>
      <c r="BD75">
        <v>4.2</v>
      </c>
      <c r="BE75">
        <v>-0.1</v>
      </c>
      <c r="BF75">
        <v>0.7</v>
      </c>
      <c r="BG75">
        <v>-0.2</v>
      </c>
      <c r="BH75">
        <v>5</v>
      </c>
      <c r="BI75">
        <v>26</v>
      </c>
      <c r="BJ75">
        <v>12</v>
      </c>
      <c r="BK75">
        <v>0.13</v>
      </c>
      <c r="BL75">
        <v>1.5</v>
      </c>
      <c r="BM75">
        <v>26</v>
      </c>
      <c r="BN75">
        <v>18</v>
      </c>
      <c r="BO75">
        <v>170</v>
      </c>
      <c r="BP75">
        <v>9.6999999999999993</v>
      </c>
      <c r="BQ75">
        <v>1.9</v>
      </c>
      <c r="BR75">
        <v>12</v>
      </c>
      <c r="BS75">
        <v>0.86</v>
      </c>
      <c r="BT75">
        <v>3.4</v>
      </c>
    </row>
    <row r="76" spans="1:72" hidden="1" x14ac:dyDescent="0.3">
      <c r="A76" t="s">
        <v>351</v>
      </c>
      <c r="B76" t="s">
        <v>352</v>
      </c>
      <c r="C76" s="1" t="str">
        <f t="shared" si="5"/>
        <v>13:0040</v>
      </c>
      <c r="D76" s="1" t="str">
        <f t="shared" si="6"/>
        <v>13:0026</v>
      </c>
      <c r="E76" t="s">
        <v>353</v>
      </c>
      <c r="F76" t="s">
        <v>354</v>
      </c>
      <c r="H76">
        <v>47.313599500000002</v>
      </c>
      <c r="I76">
        <v>-65.873887400000001</v>
      </c>
      <c r="J76" s="1" t="str">
        <f t="shared" si="7"/>
        <v>Basal till</v>
      </c>
      <c r="K76" s="1" t="str">
        <f t="shared" si="8"/>
        <v>&lt;63 micron</v>
      </c>
      <c r="P76">
        <v>7.49</v>
      </c>
      <c r="Q76">
        <v>0.08</v>
      </c>
      <c r="W76">
        <v>670</v>
      </c>
      <c r="AA76">
        <v>3.4</v>
      </c>
      <c r="AB76">
        <v>20</v>
      </c>
      <c r="AC76">
        <v>98</v>
      </c>
      <c r="AD76">
        <v>38</v>
      </c>
      <c r="AG76">
        <v>38</v>
      </c>
      <c r="AI76">
        <v>19</v>
      </c>
      <c r="AJ76">
        <v>76</v>
      </c>
      <c r="AK76">
        <v>110</v>
      </c>
      <c r="AN76">
        <v>130</v>
      </c>
      <c r="AO76">
        <v>450</v>
      </c>
      <c r="AP76">
        <v>100</v>
      </c>
      <c r="AQ76">
        <v>7.2</v>
      </c>
      <c r="AR76">
        <v>4.4000000000000004</v>
      </c>
      <c r="AS76">
        <v>1.6</v>
      </c>
      <c r="AT76">
        <v>7.3</v>
      </c>
      <c r="AU76">
        <v>1.5</v>
      </c>
      <c r="AV76">
        <v>46</v>
      </c>
      <c r="AW76">
        <v>0.61</v>
      </c>
      <c r="AX76">
        <v>40</v>
      </c>
      <c r="AY76">
        <v>11</v>
      </c>
      <c r="AZ76">
        <v>7.8</v>
      </c>
      <c r="BA76">
        <v>1.3</v>
      </c>
      <c r="BB76">
        <v>0.71</v>
      </c>
      <c r="BC76">
        <v>47</v>
      </c>
      <c r="BD76">
        <v>4.5999999999999996</v>
      </c>
      <c r="BE76">
        <v>0.6</v>
      </c>
      <c r="BF76">
        <v>-0.5</v>
      </c>
      <c r="BG76">
        <v>-0.2</v>
      </c>
      <c r="BH76">
        <v>4.8</v>
      </c>
      <c r="BI76">
        <v>25</v>
      </c>
      <c r="BJ76">
        <v>11</v>
      </c>
      <c r="BK76">
        <v>0.12</v>
      </c>
      <c r="BL76">
        <v>1.6</v>
      </c>
      <c r="BM76">
        <v>27</v>
      </c>
      <c r="BN76">
        <v>44</v>
      </c>
      <c r="BO76">
        <v>160</v>
      </c>
      <c r="BP76">
        <v>8.6</v>
      </c>
      <c r="BQ76">
        <v>1.8</v>
      </c>
      <c r="BR76">
        <v>19</v>
      </c>
      <c r="BS76">
        <v>0.85</v>
      </c>
      <c r="BT76">
        <v>4.5</v>
      </c>
    </row>
    <row r="77" spans="1:72" hidden="1" x14ac:dyDescent="0.3">
      <c r="A77" t="s">
        <v>355</v>
      </c>
      <c r="B77" t="s">
        <v>356</v>
      </c>
      <c r="C77" s="1" t="str">
        <f t="shared" si="5"/>
        <v>13:0040</v>
      </c>
      <c r="D77" s="1" t="str">
        <f t="shared" si="6"/>
        <v>13:0026</v>
      </c>
      <c r="E77" t="s">
        <v>357</v>
      </c>
      <c r="F77" t="s">
        <v>358</v>
      </c>
      <c r="H77">
        <v>47.275877700000002</v>
      </c>
      <c r="I77">
        <v>-65.882368200000002</v>
      </c>
      <c r="J77" s="1" t="str">
        <f t="shared" si="7"/>
        <v>Basal till</v>
      </c>
      <c r="K77" s="1" t="str">
        <f t="shared" si="8"/>
        <v>&lt;63 micron</v>
      </c>
      <c r="P77">
        <v>7.95</v>
      </c>
      <c r="Q77">
        <v>0.08</v>
      </c>
      <c r="W77">
        <v>750</v>
      </c>
      <c r="AA77">
        <v>3.8</v>
      </c>
      <c r="AB77">
        <v>20</v>
      </c>
      <c r="AC77">
        <v>110</v>
      </c>
      <c r="AD77">
        <v>31</v>
      </c>
      <c r="AG77">
        <v>39</v>
      </c>
      <c r="AI77">
        <v>20</v>
      </c>
      <c r="AJ77">
        <v>81</v>
      </c>
      <c r="AK77">
        <v>120</v>
      </c>
      <c r="AN77">
        <v>120</v>
      </c>
      <c r="AO77">
        <v>370</v>
      </c>
      <c r="AP77">
        <v>110</v>
      </c>
      <c r="AQ77">
        <v>7.6</v>
      </c>
      <c r="AR77">
        <v>4.7</v>
      </c>
      <c r="AS77">
        <v>1.7</v>
      </c>
      <c r="AT77">
        <v>7.8</v>
      </c>
      <c r="AU77">
        <v>1.6</v>
      </c>
      <c r="AV77">
        <v>46</v>
      </c>
      <c r="AW77">
        <v>0.66</v>
      </c>
      <c r="AX77">
        <v>40</v>
      </c>
      <c r="AY77">
        <v>11</v>
      </c>
      <c r="AZ77">
        <v>9</v>
      </c>
      <c r="BA77">
        <v>1.4</v>
      </c>
      <c r="BB77">
        <v>0.71</v>
      </c>
      <c r="BC77">
        <v>48</v>
      </c>
      <c r="BD77">
        <v>4.9000000000000004</v>
      </c>
      <c r="BE77">
        <v>0.1</v>
      </c>
      <c r="BF77">
        <v>-0.5</v>
      </c>
      <c r="BG77">
        <v>-0.2</v>
      </c>
      <c r="BH77">
        <v>5.3</v>
      </c>
      <c r="BI77">
        <v>27</v>
      </c>
      <c r="BJ77">
        <v>10</v>
      </c>
      <c r="BK77">
        <v>0.09</v>
      </c>
      <c r="BL77">
        <v>2.5</v>
      </c>
      <c r="BM77">
        <v>26</v>
      </c>
      <c r="BN77">
        <v>27</v>
      </c>
      <c r="BO77">
        <v>190</v>
      </c>
      <c r="BP77">
        <v>7.8</v>
      </c>
      <c r="BQ77">
        <v>1.9</v>
      </c>
      <c r="BR77">
        <v>20</v>
      </c>
      <c r="BS77">
        <v>0.91</v>
      </c>
      <c r="BT77">
        <v>4.7</v>
      </c>
    </row>
    <row r="78" spans="1:72" hidden="1" x14ac:dyDescent="0.3">
      <c r="A78" t="s">
        <v>359</v>
      </c>
      <c r="B78" t="s">
        <v>360</v>
      </c>
      <c r="C78" s="1" t="str">
        <f t="shared" si="5"/>
        <v>13:0040</v>
      </c>
      <c r="D78" s="1" t="str">
        <f t="shared" si="6"/>
        <v>13:0026</v>
      </c>
      <c r="E78" t="s">
        <v>361</v>
      </c>
      <c r="F78" t="s">
        <v>362</v>
      </c>
      <c r="H78">
        <v>47.256008299999998</v>
      </c>
      <c r="I78">
        <v>-65.886972700000001</v>
      </c>
      <c r="J78" s="1" t="str">
        <f t="shared" si="7"/>
        <v>Basal till</v>
      </c>
      <c r="K78" s="1" t="str">
        <f t="shared" si="8"/>
        <v>&lt;63 micron</v>
      </c>
      <c r="P78">
        <v>7.41</v>
      </c>
      <c r="Q78">
        <v>0.06</v>
      </c>
      <c r="W78">
        <v>510</v>
      </c>
      <c r="AA78">
        <v>2.7</v>
      </c>
      <c r="AB78">
        <v>18</v>
      </c>
      <c r="AC78">
        <v>110</v>
      </c>
      <c r="AD78">
        <v>26</v>
      </c>
      <c r="AG78">
        <v>37</v>
      </c>
      <c r="AI78">
        <v>18</v>
      </c>
      <c r="AJ78">
        <v>78</v>
      </c>
      <c r="AK78">
        <v>120</v>
      </c>
      <c r="AN78">
        <v>77</v>
      </c>
      <c r="AO78">
        <v>350</v>
      </c>
      <c r="AP78">
        <v>74</v>
      </c>
      <c r="AQ78">
        <v>5.4</v>
      </c>
      <c r="AR78">
        <v>3.5</v>
      </c>
      <c r="AS78">
        <v>1.3</v>
      </c>
      <c r="AT78">
        <v>5.5</v>
      </c>
      <c r="AU78">
        <v>1.1000000000000001</v>
      </c>
      <c r="AV78">
        <v>32</v>
      </c>
      <c r="AW78">
        <v>0.48</v>
      </c>
      <c r="AX78">
        <v>30</v>
      </c>
      <c r="AY78">
        <v>7.8</v>
      </c>
      <c r="AZ78">
        <v>6.1</v>
      </c>
      <c r="BA78">
        <v>0.99</v>
      </c>
      <c r="BB78">
        <v>0.55000000000000004</v>
      </c>
      <c r="BC78">
        <v>37</v>
      </c>
      <c r="BD78">
        <v>3.7</v>
      </c>
      <c r="BE78">
        <v>-0.1</v>
      </c>
      <c r="BF78">
        <v>-0.5</v>
      </c>
      <c r="BG78">
        <v>-0.2</v>
      </c>
      <c r="BH78">
        <v>4.3</v>
      </c>
      <c r="BI78">
        <v>24</v>
      </c>
      <c r="BJ78">
        <v>9.4</v>
      </c>
      <c r="BK78">
        <v>0.08</v>
      </c>
      <c r="BL78">
        <v>1.5</v>
      </c>
      <c r="BM78">
        <v>25</v>
      </c>
      <c r="BN78">
        <v>16</v>
      </c>
      <c r="BO78">
        <v>130</v>
      </c>
      <c r="BP78">
        <v>7.6</v>
      </c>
      <c r="BQ78">
        <v>1.8</v>
      </c>
      <c r="BR78">
        <v>12</v>
      </c>
      <c r="BS78">
        <v>0.64</v>
      </c>
      <c r="BT78">
        <v>3.2</v>
      </c>
    </row>
    <row r="79" spans="1:72" hidden="1" x14ac:dyDescent="0.3">
      <c r="A79" t="s">
        <v>363</v>
      </c>
      <c r="B79" t="s">
        <v>364</v>
      </c>
      <c r="C79" s="1" t="str">
        <f t="shared" si="5"/>
        <v>13:0040</v>
      </c>
      <c r="D79" s="1" t="str">
        <f t="shared" si="6"/>
        <v>13:0026</v>
      </c>
      <c r="E79" t="s">
        <v>365</v>
      </c>
      <c r="F79" t="s">
        <v>366</v>
      </c>
      <c r="H79">
        <v>47.470066299999999</v>
      </c>
      <c r="I79">
        <v>-65.8465001</v>
      </c>
      <c r="J79" s="1" t="str">
        <f t="shared" si="7"/>
        <v>Basal till</v>
      </c>
      <c r="K79" s="1" t="str">
        <f t="shared" si="8"/>
        <v>&lt;63 micron</v>
      </c>
      <c r="P79">
        <v>7.44</v>
      </c>
      <c r="Q79">
        <v>0.11</v>
      </c>
      <c r="W79">
        <v>620</v>
      </c>
      <c r="AA79">
        <v>2.5</v>
      </c>
      <c r="AB79">
        <v>20</v>
      </c>
      <c r="AC79">
        <v>110</v>
      </c>
      <c r="AD79">
        <v>32</v>
      </c>
      <c r="AG79">
        <v>49</v>
      </c>
      <c r="AI79">
        <v>19</v>
      </c>
      <c r="AJ79">
        <v>58</v>
      </c>
      <c r="AK79">
        <v>120</v>
      </c>
      <c r="AN79">
        <v>130</v>
      </c>
      <c r="AO79">
        <v>290</v>
      </c>
      <c r="AP79">
        <v>84</v>
      </c>
      <c r="AQ79">
        <v>5.8</v>
      </c>
      <c r="AR79">
        <v>3.6</v>
      </c>
      <c r="AS79">
        <v>1.4</v>
      </c>
      <c r="AT79">
        <v>6.1</v>
      </c>
      <c r="AU79">
        <v>1.2</v>
      </c>
      <c r="AV79">
        <v>38</v>
      </c>
      <c r="AW79">
        <v>0.48</v>
      </c>
      <c r="AX79">
        <v>35</v>
      </c>
      <c r="AY79">
        <v>9</v>
      </c>
      <c r="AZ79">
        <v>6.7</v>
      </c>
      <c r="BA79">
        <v>1</v>
      </c>
      <c r="BB79">
        <v>0.56000000000000005</v>
      </c>
      <c r="BC79">
        <v>36</v>
      </c>
      <c r="BD79">
        <v>3.7</v>
      </c>
      <c r="BE79">
        <v>0.2</v>
      </c>
      <c r="BF79">
        <v>-0.5</v>
      </c>
      <c r="BG79">
        <v>0.3</v>
      </c>
      <c r="BH79">
        <v>4.8</v>
      </c>
      <c r="BI79">
        <v>21</v>
      </c>
      <c r="BJ79">
        <v>7.4</v>
      </c>
      <c r="BK79">
        <v>0.06</v>
      </c>
      <c r="BL79">
        <v>1.9</v>
      </c>
      <c r="BM79">
        <v>20</v>
      </c>
      <c r="BN79">
        <v>27</v>
      </c>
      <c r="BO79">
        <v>120</v>
      </c>
      <c r="BP79">
        <v>11</v>
      </c>
      <c r="BQ79">
        <v>1.4</v>
      </c>
      <c r="BR79">
        <v>12</v>
      </c>
      <c r="BS79">
        <v>0.69</v>
      </c>
      <c r="BT79">
        <v>3.4</v>
      </c>
    </row>
    <row r="80" spans="1:72" hidden="1" x14ac:dyDescent="0.3">
      <c r="A80" t="s">
        <v>367</v>
      </c>
      <c r="B80" t="s">
        <v>368</v>
      </c>
      <c r="C80" s="1" t="str">
        <f t="shared" si="5"/>
        <v>13:0040</v>
      </c>
      <c r="D80" s="1" t="str">
        <f t="shared" si="6"/>
        <v>13:0026</v>
      </c>
      <c r="E80" t="s">
        <v>369</v>
      </c>
      <c r="F80" t="s">
        <v>370</v>
      </c>
      <c r="H80">
        <v>47.454540700000003</v>
      </c>
      <c r="I80">
        <v>-65.847319900000002</v>
      </c>
      <c r="J80" s="1" t="str">
        <f t="shared" si="7"/>
        <v>Basal till</v>
      </c>
      <c r="K80" s="1" t="str">
        <f t="shared" si="8"/>
        <v>&lt;63 micron</v>
      </c>
      <c r="P80">
        <v>6.55</v>
      </c>
      <c r="Q80">
        <v>0.08</v>
      </c>
      <c r="W80">
        <v>460</v>
      </c>
      <c r="AA80">
        <v>2</v>
      </c>
      <c r="AB80">
        <v>17</v>
      </c>
      <c r="AC80">
        <v>110</v>
      </c>
      <c r="AD80">
        <v>36</v>
      </c>
      <c r="AG80">
        <v>42</v>
      </c>
      <c r="AI80">
        <v>16</v>
      </c>
      <c r="AJ80">
        <v>74</v>
      </c>
      <c r="AK80">
        <v>93</v>
      </c>
      <c r="AN80">
        <v>180</v>
      </c>
      <c r="AO80">
        <v>360</v>
      </c>
      <c r="AP80">
        <v>89</v>
      </c>
      <c r="AQ80">
        <v>6</v>
      </c>
      <c r="AR80">
        <v>3.6</v>
      </c>
      <c r="AS80">
        <v>1.4</v>
      </c>
      <c r="AT80">
        <v>6.3</v>
      </c>
      <c r="AU80">
        <v>1.3</v>
      </c>
      <c r="AV80">
        <v>39</v>
      </c>
      <c r="AW80">
        <v>0.5</v>
      </c>
      <c r="AX80">
        <v>34</v>
      </c>
      <c r="AY80">
        <v>9.1</v>
      </c>
      <c r="AZ80">
        <v>7</v>
      </c>
      <c r="BA80">
        <v>1.1000000000000001</v>
      </c>
      <c r="BB80">
        <v>0.54</v>
      </c>
      <c r="BC80">
        <v>36</v>
      </c>
      <c r="BD80">
        <v>3.7</v>
      </c>
      <c r="BE80">
        <v>0.1</v>
      </c>
      <c r="BF80">
        <v>-0.5</v>
      </c>
      <c r="BG80">
        <v>0.3</v>
      </c>
      <c r="BH80">
        <v>3.7</v>
      </c>
      <c r="BI80">
        <v>17</v>
      </c>
      <c r="BJ80">
        <v>9.1</v>
      </c>
      <c r="BK80">
        <v>0.11</v>
      </c>
      <c r="BL80">
        <v>1.7</v>
      </c>
      <c r="BM80">
        <v>20</v>
      </c>
      <c r="BN80">
        <v>41</v>
      </c>
      <c r="BO80">
        <v>87</v>
      </c>
      <c r="BP80">
        <v>6.8</v>
      </c>
      <c r="BQ80">
        <v>1.4</v>
      </c>
      <c r="BR80">
        <v>13</v>
      </c>
      <c r="BS80">
        <v>0.56999999999999995</v>
      </c>
      <c r="BT80">
        <v>3.5</v>
      </c>
    </row>
    <row r="81" spans="1:72" hidden="1" x14ac:dyDescent="0.3">
      <c r="A81" t="s">
        <v>371</v>
      </c>
      <c r="B81" t="s">
        <v>372</v>
      </c>
      <c r="C81" s="1" t="str">
        <f t="shared" si="5"/>
        <v>13:0040</v>
      </c>
      <c r="D81" s="1" t="str">
        <f t="shared" si="6"/>
        <v>13:0026</v>
      </c>
      <c r="E81" t="s">
        <v>373</v>
      </c>
      <c r="F81" t="s">
        <v>374</v>
      </c>
      <c r="H81">
        <v>47.347763800000003</v>
      </c>
      <c r="I81">
        <v>-65.851061700000002</v>
      </c>
      <c r="J81" s="1" t="str">
        <f>HYPERLINK("http://geochem.nrcan.gc.ca/cdogs/content/kwd/kwd020050_e.htm", "Glaciofluvial")</f>
        <v>Glaciofluvial</v>
      </c>
      <c r="K81" s="1" t="str">
        <f t="shared" si="8"/>
        <v>&lt;63 micron</v>
      </c>
      <c r="P81">
        <v>6.11</v>
      </c>
      <c r="Q81">
        <v>0.1</v>
      </c>
      <c r="W81">
        <v>490</v>
      </c>
      <c r="AA81">
        <v>3.2</v>
      </c>
      <c r="AB81">
        <v>15</v>
      </c>
      <c r="AC81">
        <v>120</v>
      </c>
      <c r="AD81">
        <v>82</v>
      </c>
      <c r="AG81">
        <v>42</v>
      </c>
      <c r="AI81">
        <v>20</v>
      </c>
      <c r="AJ81">
        <v>81</v>
      </c>
      <c r="AK81">
        <v>78</v>
      </c>
      <c r="AN81">
        <v>97</v>
      </c>
      <c r="AO81">
        <v>350</v>
      </c>
      <c r="AP81">
        <v>160</v>
      </c>
      <c r="AQ81">
        <v>24</v>
      </c>
      <c r="AR81">
        <v>11</v>
      </c>
      <c r="AS81">
        <v>5.5</v>
      </c>
      <c r="AT81">
        <v>30</v>
      </c>
      <c r="AU81">
        <v>4.4000000000000004</v>
      </c>
      <c r="AV81">
        <v>100</v>
      </c>
      <c r="AW81">
        <v>1.2</v>
      </c>
      <c r="AX81">
        <v>120</v>
      </c>
      <c r="AY81">
        <v>28</v>
      </c>
      <c r="AZ81">
        <v>30</v>
      </c>
      <c r="BA81">
        <v>4.7</v>
      </c>
      <c r="BB81">
        <v>1.6</v>
      </c>
      <c r="BC81">
        <v>110</v>
      </c>
      <c r="BD81">
        <v>9.6999999999999993</v>
      </c>
      <c r="BE81">
        <v>0.5</v>
      </c>
      <c r="BF81">
        <v>0.7</v>
      </c>
      <c r="BG81">
        <v>0.3</v>
      </c>
      <c r="BH81">
        <v>7.6</v>
      </c>
      <c r="BI81">
        <v>17</v>
      </c>
      <c r="BJ81">
        <v>9.4</v>
      </c>
      <c r="BK81">
        <v>7.0000000000000007E-2</v>
      </c>
      <c r="BL81">
        <v>3.8</v>
      </c>
      <c r="BM81">
        <v>17</v>
      </c>
      <c r="BN81">
        <v>44</v>
      </c>
      <c r="BO81">
        <v>93</v>
      </c>
      <c r="BP81">
        <v>5.0999999999999996</v>
      </c>
      <c r="BQ81">
        <v>1.1000000000000001</v>
      </c>
      <c r="BR81">
        <v>17</v>
      </c>
      <c r="BS81">
        <v>0.59</v>
      </c>
      <c r="BT81">
        <v>12</v>
      </c>
    </row>
    <row r="82" spans="1:72" hidden="1" x14ac:dyDescent="0.3">
      <c r="A82" t="s">
        <v>375</v>
      </c>
      <c r="B82" t="s">
        <v>376</v>
      </c>
      <c r="C82" s="1" t="str">
        <f t="shared" si="5"/>
        <v>13:0040</v>
      </c>
      <c r="D82" s="1" t="str">
        <f t="shared" si="6"/>
        <v>13:0026</v>
      </c>
      <c r="E82" t="s">
        <v>377</v>
      </c>
      <c r="F82" t="s">
        <v>378</v>
      </c>
      <c r="H82">
        <v>47.329153499999997</v>
      </c>
      <c r="I82">
        <v>-65.847451699999993</v>
      </c>
      <c r="J82" s="1" t="str">
        <f t="shared" ref="J82:J91" si="9">HYPERLINK("http://geochem.nrcan.gc.ca/cdogs/content/kwd/kwd020045_e.htm", "Basal till")</f>
        <v>Basal till</v>
      </c>
      <c r="K82" s="1" t="str">
        <f t="shared" si="8"/>
        <v>&lt;63 micron</v>
      </c>
      <c r="P82">
        <v>7.17</v>
      </c>
      <c r="Q82">
        <v>0.14000000000000001</v>
      </c>
      <c r="W82">
        <v>470</v>
      </c>
      <c r="AA82">
        <v>2.8</v>
      </c>
      <c r="AB82">
        <v>34</v>
      </c>
      <c r="AC82">
        <v>97</v>
      </c>
      <c r="AD82">
        <v>39</v>
      </c>
      <c r="AG82">
        <v>40</v>
      </c>
      <c r="AI82">
        <v>19</v>
      </c>
      <c r="AJ82">
        <v>92</v>
      </c>
      <c r="AK82">
        <v>120</v>
      </c>
      <c r="AN82">
        <v>62</v>
      </c>
      <c r="AO82">
        <v>620</v>
      </c>
      <c r="AP82">
        <v>130</v>
      </c>
      <c r="AQ82">
        <v>8.5</v>
      </c>
      <c r="AR82">
        <v>5.0999999999999996</v>
      </c>
      <c r="AS82">
        <v>1.8</v>
      </c>
      <c r="AT82">
        <v>8.3000000000000007</v>
      </c>
      <c r="AU82">
        <v>1.8</v>
      </c>
      <c r="AV82">
        <v>39</v>
      </c>
      <c r="AW82">
        <v>0.76</v>
      </c>
      <c r="AX82">
        <v>37</v>
      </c>
      <c r="AY82">
        <v>9.5</v>
      </c>
      <c r="AZ82">
        <v>8</v>
      </c>
      <c r="BA82">
        <v>1.5</v>
      </c>
      <c r="BB82">
        <v>0.8</v>
      </c>
      <c r="BC82">
        <v>52</v>
      </c>
      <c r="BD82">
        <v>5.5</v>
      </c>
      <c r="BE82">
        <v>-0.1</v>
      </c>
      <c r="BF82">
        <v>-0.5</v>
      </c>
      <c r="BG82">
        <v>-0.2</v>
      </c>
      <c r="BH82">
        <v>4.8</v>
      </c>
      <c r="BI82">
        <v>19</v>
      </c>
      <c r="BJ82">
        <v>16</v>
      </c>
      <c r="BK82">
        <v>0.08</v>
      </c>
      <c r="BL82">
        <v>1.4</v>
      </c>
      <c r="BM82">
        <v>26</v>
      </c>
      <c r="BN82">
        <v>20</v>
      </c>
      <c r="BO82">
        <v>100</v>
      </c>
      <c r="BP82">
        <v>8.9</v>
      </c>
      <c r="BQ82">
        <v>1.9</v>
      </c>
      <c r="BR82">
        <v>15</v>
      </c>
      <c r="BS82">
        <v>0.6</v>
      </c>
      <c r="BT82">
        <v>3.9</v>
      </c>
    </row>
    <row r="83" spans="1:72" hidden="1" x14ac:dyDescent="0.3">
      <c r="A83" t="s">
        <v>379</v>
      </c>
      <c r="B83" t="s">
        <v>380</v>
      </c>
      <c r="C83" s="1" t="str">
        <f t="shared" si="5"/>
        <v>13:0040</v>
      </c>
      <c r="D83" s="1" t="str">
        <f t="shared" si="6"/>
        <v>13:0026</v>
      </c>
      <c r="E83" t="s">
        <v>381</v>
      </c>
      <c r="F83" t="s">
        <v>382</v>
      </c>
      <c r="H83">
        <v>47.310044499999997</v>
      </c>
      <c r="I83">
        <v>-65.849772000000002</v>
      </c>
      <c r="J83" s="1" t="str">
        <f t="shared" si="9"/>
        <v>Basal till</v>
      </c>
      <c r="K83" s="1" t="str">
        <f t="shared" si="8"/>
        <v>&lt;63 micron</v>
      </c>
      <c r="P83">
        <v>7.37</v>
      </c>
      <c r="Q83">
        <v>0.08</v>
      </c>
      <c r="W83">
        <v>670</v>
      </c>
      <c r="AA83">
        <v>3.5</v>
      </c>
      <c r="AB83">
        <v>19</v>
      </c>
      <c r="AC83">
        <v>100</v>
      </c>
      <c r="AD83">
        <v>27</v>
      </c>
      <c r="AG83">
        <v>38</v>
      </c>
      <c r="AI83">
        <v>19</v>
      </c>
      <c r="AJ83">
        <v>82</v>
      </c>
      <c r="AK83">
        <v>110</v>
      </c>
      <c r="AN83">
        <v>96</v>
      </c>
      <c r="AO83">
        <v>400</v>
      </c>
      <c r="AP83">
        <v>120</v>
      </c>
      <c r="AQ83">
        <v>7.3</v>
      </c>
      <c r="AR83">
        <v>4.3</v>
      </c>
      <c r="AS83">
        <v>1.6</v>
      </c>
      <c r="AT83">
        <v>7</v>
      </c>
      <c r="AU83">
        <v>1.4</v>
      </c>
      <c r="AV83">
        <v>41</v>
      </c>
      <c r="AW83">
        <v>0.61</v>
      </c>
      <c r="AX83">
        <v>38</v>
      </c>
      <c r="AY83">
        <v>10</v>
      </c>
      <c r="AZ83">
        <v>7.8</v>
      </c>
      <c r="BA83">
        <v>1.2</v>
      </c>
      <c r="BB83">
        <v>0.69</v>
      </c>
      <c r="BC83">
        <v>44</v>
      </c>
      <c r="BD83">
        <v>4.5</v>
      </c>
      <c r="BE83">
        <v>-0.1</v>
      </c>
      <c r="BF83">
        <v>-0.5</v>
      </c>
      <c r="BG83">
        <v>-0.2</v>
      </c>
      <c r="BH83">
        <v>5</v>
      </c>
      <c r="BI83">
        <v>25</v>
      </c>
      <c r="BJ83">
        <v>9.6</v>
      </c>
      <c r="BK83">
        <v>0.1</v>
      </c>
      <c r="BL83">
        <v>1.4</v>
      </c>
      <c r="BM83">
        <v>25</v>
      </c>
      <c r="BN83">
        <v>24</v>
      </c>
      <c r="BO83">
        <v>160</v>
      </c>
      <c r="BP83">
        <v>6.2</v>
      </c>
      <c r="BQ83">
        <v>1.8</v>
      </c>
      <c r="BR83">
        <v>17</v>
      </c>
      <c r="BS83">
        <v>0.72</v>
      </c>
      <c r="BT83">
        <v>4.0999999999999996</v>
      </c>
    </row>
    <row r="84" spans="1:72" hidden="1" x14ac:dyDescent="0.3">
      <c r="A84" t="s">
        <v>383</v>
      </c>
      <c r="B84" t="s">
        <v>384</v>
      </c>
      <c r="C84" s="1" t="str">
        <f t="shared" si="5"/>
        <v>13:0040</v>
      </c>
      <c r="D84" s="1" t="str">
        <f t="shared" si="6"/>
        <v>13:0026</v>
      </c>
      <c r="E84" t="s">
        <v>385</v>
      </c>
      <c r="F84" t="s">
        <v>386</v>
      </c>
      <c r="H84">
        <v>47.272965800000001</v>
      </c>
      <c r="I84">
        <v>-65.847686699999997</v>
      </c>
      <c r="J84" s="1" t="str">
        <f t="shared" si="9"/>
        <v>Basal till</v>
      </c>
      <c r="K84" s="1" t="str">
        <f t="shared" si="8"/>
        <v>&lt;63 micron</v>
      </c>
      <c r="P84">
        <v>4.57</v>
      </c>
      <c r="Q84">
        <v>0.05</v>
      </c>
      <c r="W84">
        <v>490</v>
      </c>
      <c r="AA84">
        <v>3.4</v>
      </c>
      <c r="AB84">
        <v>11</v>
      </c>
      <c r="AC84">
        <v>57</v>
      </c>
      <c r="AD84">
        <v>-10</v>
      </c>
      <c r="AG84">
        <v>18</v>
      </c>
      <c r="AI84">
        <v>12</v>
      </c>
      <c r="AJ84">
        <v>110</v>
      </c>
      <c r="AK84">
        <v>56</v>
      </c>
      <c r="AN84">
        <v>45</v>
      </c>
      <c r="AO84">
        <v>520</v>
      </c>
      <c r="AP84">
        <v>90</v>
      </c>
      <c r="AQ84">
        <v>6.6</v>
      </c>
      <c r="AR84">
        <v>4.2</v>
      </c>
      <c r="AS84">
        <v>1.1000000000000001</v>
      </c>
      <c r="AT84">
        <v>6.1</v>
      </c>
      <c r="AU84">
        <v>1.4</v>
      </c>
      <c r="AV84">
        <v>41</v>
      </c>
      <c r="AW84">
        <v>0.62</v>
      </c>
      <c r="AX84">
        <v>33</v>
      </c>
      <c r="AY84">
        <v>9</v>
      </c>
      <c r="AZ84">
        <v>6.5</v>
      </c>
      <c r="BA84">
        <v>1.1000000000000001</v>
      </c>
      <c r="BB84">
        <v>0.65</v>
      </c>
      <c r="BC84">
        <v>42</v>
      </c>
      <c r="BD84">
        <v>4.5</v>
      </c>
      <c r="BE84">
        <v>0.1</v>
      </c>
      <c r="BF84">
        <v>-0.5</v>
      </c>
      <c r="BG84">
        <v>-0.2</v>
      </c>
      <c r="BH84">
        <v>7</v>
      </c>
      <c r="BI84">
        <v>22</v>
      </c>
      <c r="BJ84">
        <v>14</v>
      </c>
      <c r="BK84">
        <v>0.06</v>
      </c>
      <c r="BL84">
        <v>0.7</v>
      </c>
      <c r="BM84">
        <v>25</v>
      </c>
      <c r="BN84">
        <v>20</v>
      </c>
      <c r="BO84">
        <v>150</v>
      </c>
      <c r="BP84">
        <v>9.1999999999999993</v>
      </c>
      <c r="BQ84">
        <v>2.1</v>
      </c>
      <c r="BR84">
        <v>22</v>
      </c>
      <c r="BS84">
        <v>0.72</v>
      </c>
      <c r="BT84">
        <v>6</v>
      </c>
    </row>
    <row r="85" spans="1:72" hidden="1" x14ac:dyDescent="0.3">
      <c r="A85" t="s">
        <v>387</v>
      </c>
      <c r="B85" t="s">
        <v>388</v>
      </c>
      <c r="C85" s="1" t="str">
        <f t="shared" si="5"/>
        <v>13:0040</v>
      </c>
      <c r="D85" s="1" t="str">
        <f t="shared" si="6"/>
        <v>13:0026</v>
      </c>
      <c r="E85" t="s">
        <v>389</v>
      </c>
      <c r="F85" t="s">
        <v>390</v>
      </c>
      <c r="H85">
        <v>47.2557835</v>
      </c>
      <c r="I85">
        <v>-65.8467117</v>
      </c>
      <c r="J85" s="1" t="str">
        <f t="shared" si="9"/>
        <v>Basal till</v>
      </c>
      <c r="K85" s="1" t="str">
        <f t="shared" si="8"/>
        <v>&lt;63 micron</v>
      </c>
      <c r="P85">
        <v>7.23</v>
      </c>
      <c r="Q85">
        <v>7.0000000000000007E-2</v>
      </c>
      <c r="W85">
        <v>620</v>
      </c>
      <c r="AA85">
        <v>3.2</v>
      </c>
      <c r="AB85">
        <v>20</v>
      </c>
      <c r="AC85">
        <v>110</v>
      </c>
      <c r="AD85">
        <v>32</v>
      </c>
      <c r="AG85">
        <v>47</v>
      </c>
      <c r="AI85">
        <v>19</v>
      </c>
      <c r="AJ85">
        <v>81</v>
      </c>
      <c r="AK85">
        <v>110</v>
      </c>
      <c r="AN85">
        <v>92</v>
      </c>
      <c r="AO85">
        <v>360</v>
      </c>
      <c r="AP85">
        <v>110</v>
      </c>
      <c r="AQ85">
        <v>7.5</v>
      </c>
      <c r="AR85">
        <v>4.5999999999999996</v>
      </c>
      <c r="AS85">
        <v>1.5</v>
      </c>
      <c r="AT85">
        <v>6.9</v>
      </c>
      <c r="AU85">
        <v>1.5</v>
      </c>
      <c r="AV85">
        <v>40</v>
      </c>
      <c r="AW85">
        <v>0.64</v>
      </c>
      <c r="AX85">
        <v>37</v>
      </c>
      <c r="AY85">
        <v>9.6999999999999993</v>
      </c>
      <c r="AZ85">
        <v>7.7</v>
      </c>
      <c r="BA85">
        <v>1.2</v>
      </c>
      <c r="BB85">
        <v>0.68</v>
      </c>
      <c r="BC85">
        <v>39</v>
      </c>
      <c r="BD85">
        <v>4.5</v>
      </c>
      <c r="BE85">
        <v>0.4</v>
      </c>
      <c r="BF85">
        <v>-0.5</v>
      </c>
      <c r="BG85">
        <v>-0.2</v>
      </c>
      <c r="BH85">
        <v>5.5</v>
      </c>
      <c r="BI85">
        <v>24</v>
      </c>
      <c r="BJ85">
        <v>9.8000000000000007</v>
      </c>
      <c r="BK85">
        <v>0.11</v>
      </c>
      <c r="BL85">
        <v>1.2</v>
      </c>
      <c r="BM85">
        <v>23</v>
      </c>
      <c r="BN85">
        <v>25</v>
      </c>
      <c r="BO85">
        <v>160</v>
      </c>
      <c r="BP85">
        <v>7.3</v>
      </c>
      <c r="BQ85">
        <v>1.8</v>
      </c>
      <c r="BR85">
        <v>18</v>
      </c>
      <c r="BS85">
        <v>0.85</v>
      </c>
      <c r="BT85">
        <v>4.5</v>
      </c>
    </row>
    <row r="86" spans="1:72" hidden="1" x14ac:dyDescent="0.3">
      <c r="A86" t="s">
        <v>391</v>
      </c>
      <c r="B86" t="s">
        <v>392</v>
      </c>
      <c r="C86" s="1" t="str">
        <f t="shared" si="5"/>
        <v>13:0040</v>
      </c>
      <c r="D86" s="1" t="str">
        <f t="shared" si="6"/>
        <v>13:0026</v>
      </c>
      <c r="E86" t="s">
        <v>393</v>
      </c>
      <c r="F86" t="s">
        <v>394</v>
      </c>
      <c r="H86">
        <v>47.451073999999998</v>
      </c>
      <c r="I86">
        <v>-65.827418100000003</v>
      </c>
      <c r="J86" s="1" t="str">
        <f t="shared" si="9"/>
        <v>Basal till</v>
      </c>
      <c r="K86" s="1" t="str">
        <f t="shared" si="8"/>
        <v>&lt;63 micron</v>
      </c>
      <c r="P86">
        <v>13.4</v>
      </c>
      <c r="Q86">
        <v>0.09</v>
      </c>
      <c r="W86">
        <v>900</v>
      </c>
      <c r="AA86">
        <v>3</v>
      </c>
      <c r="AB86">
        <v>23</v>
      </c>
      <c r="AC86">
        <v>94</v>
      </c>
      <c r="AD86">
        <v>140</v>
      </c>
      <c r="AG86">
        <v>29</v>
      </c>
      <c r="AI86">
        <v>16</v>
      </c>
      <c r="AJ86">
        <v>48</v>
      </c>
      <c r="AK86">
        <v>94</v>
      </c>
      <c r="AN86">
        <v>170</v>
      </c>
      <c r="AO86">
        <v>300</v>
      </c>
      <c r="AP86">
        <v>72</v>
      </c>
      <c r="AQ86">
        <v>5.3</v>
      </c>
      <c r="AR86">
        <v>3.3</v>
      </c>
      <c r="AS86">
        <v>1.2</v>
      </c>
      <c r="AT86">
        <v>5.6</v>
      </c>
      <c r="AU86">
        <v>1.1000000000000001</v>
      </c>
      <c r="AV86">
        <v>39</v>
      </c>
      <c r="AW86">
        <v>0.51</v>
      </c>
      <c r="AX86">
        <v>29</v>
      </c>
      <c r="AY86">
        <v>7.9</v>
      </c>
      <c r="AZ86">
        <v>6.3</v>
      </c>
      <c r="BA86">
        <v>0.99</v>
      </c>
      <c r="BB86">
        <v>0.48</v>
      </c>
      <c r="BC86">
        <v>30</v>
      </c>
      <c r="BD86">
        <v>3.4</v>
      </c>
      <c r="BE86">
        <v>0.9</v>
      </c>
      <c r="BF86">
        <v>10</v>
      </c>
      <c r="BG86">
        <v>-0.2</v>
      </c>
      <c r="BH86">
        <v>7.9</v>
      </c>
      <c r="BI86">
        <v>19</v>
      </c>
      <c r="BJ86">
        <v>8.1</v>
      </c>
      <c r="BK86">
        <v>0.25</v>
      </c>
      <c r="BL86">
        <v>4.5999999999999996</v>
      </c>
      <c r="BM86">
        <v>17</v>
      </c>
      <c r="BN86">
        <v>150</v>
      </c>
      <c r="BO86">
        <v>120</v>
      </c>
      <c r="BP86">
        <v>11</v>
      </c>
      <c r="BQ86">
        <v>1.2</v>
      </c>
      <c r="BR86">
        <v>19</v>
      </c>
      <c r="BS86">
        <v>0.86</v>
      </c>
      <c r="BT86">
        <v>4</v>
      </c>
    </row>
    <row r="87" spans="1:72" hidden="1" x14ac:dyDescent="0.3">
      <c r="A87" t="s">
        <v>395</v>
      </c>
      <c r="B87" t="s">
        <v>396</v>
      </c>
      <c r="C87" s="1" t="str">
        <f t="shared" si="5"/>
        <v>13:0040</v>
      </c>
      <c r="D87" s="1" t="str">
        <f t="shared" si="6"/>
        <v>13:0026</v>
      </c>
      <c r="E87" t="s">
        <v>397</v>
      </c>
      <c r="F87" t="s">
        <v>398</v>
      </c>
      <c r="H87">
        <v>47.416768900000001</v>
      </c>
      <c r="I87">
        <v>-65.823445100000001</v>
      </c>
      <c r="J87" s="1" t="str">
        <f t="shared" si="9"/>
        <v>Basal till</v>
      </c>
      <c r="K87" s="1" t="str">
        <f t="shared" si="8"/>
        <v>&lt;63 micron</v>
      </c>
      <c r="P87">
        <v>6.19</v>
      </c>
      <c r="Q87">
        <v>0.13</v>
      </c>
      <c r="W87">
        <v>540</v>
      </c>
      <c r="AA87">
        <v>2.2999999999999998</v>
      </c>
      <c r="AB87">
        <v>21</v>
      </c>
      <c r="AC87">
        <v>100</v>
      </c>
      <c r="AD87">
        <v>33</v>
      </c>
      <c r="AG87">
        <v>37</v>
      </c>
      <c r="AI87">
        <v>18</v>
      </c>
      <c r="AJ87">
        <v>78</v>
      </c>
      <c r="AK87">
        <v>98</v>
      </c>
      <c r="AN87">
        <v>90</v>
      </c>
      <c r="AO87">
        <v>410</v>
      </c>
      <c r="AP87">
        <v>100</v>
      </c>
      <c r="AQ87">
        <v>7.2</v>
      </c>
      <c r="AR87">
        <v>4.2</v>
      </c>
      <c r="AS87">
        <v>1.5</v>
      </c>
      <c r="AT87">
        <v>6.9</v>
      </c>
      <c r="AU87">
        <v>1.4</v>
      </c>
      <c r="AV87">
        <v>37</v>
      </c>
      <c r="AW87">
        <v>0.6</v>
      </c>
      <c r="AX87">
        <v>35</v>
      </c>
      <c r="AY87">
        <v>9.6</v>
      </c>
      <c r="AZ87">
        <v>7.5</v>
      </c>
      <c r="BA87">
        <v>1.2</v>
      </c>
      <c r="BB87">
        <v>0.62</v>
      </c>
      <c r="BC87">
        <v>41</v>
      </c>
      <c r="BD87">
        <v>4.4000000000000004</v>
      </c>
      <c r="BE87">
        <v>0.3</v>
      </c>
      <c r="BF87">
        <v>-0.5</v>
      </c>
      <c r="BG87">
        <v>-0.2</v>
      </c>
      <c r="BH87">
        <v>3.6</v>
      </c>
      <c r="BI87">
        <v>18</v>
      </c>
      <c r="BJ87">
        <v>10</v>
      </c>
      <c r="BK87">
        <v>0.06</v>
      </c>
      <c r="BL87">
        <v>1.6</v>
      </c>
      <c r="BM87">
        <v>22</v>
      </c>
      <c r="BN87">
        <v>30</v>
      </c>
      <c r="BO87">
        <v>100</v>
      </c>
      <c r="BP87">
        <v>5.6</v>
      </c>
      <c r="BQ87">
        <v>1.5</v>
      </c>
      <c r="BR87">
        <v>13</v>
      </c>
      <c r="BS87">
        <v>0.62</v>
      </c>
      <c r="BT87">
        <v>3.7</v>
      </c>
    </row>
    <row r="88" spans="1:72" hidden="1" x14ac:dyDescent="0.3">
      <c r="A88" t="s">
        <v>399</v>
      </c>
      <c r="B88" t="s">
        <v>400</v>
      </c>
      <c r="C88" s="1" t="str">
        <f t="shared" si="5"/>
        <v>13:0040</v>
      </c>
      <c r="D88" s="1" t="str">
        <f t="shared" si="6"/>
        <v>13:0026</v>
      </c>
      <c r="E88" t="s">
        <v>397</v>
      </c>
      <c r="F88" t="s">
        <v>401</v>
      </c>
      <c r="H88">
        <v>47.416768900000001</v>
      </c>
      <c r="I88">
        <v>-65.823445100000001</v>
      </c>
      <c r="J88" s="1" t="str">
        <f t="shared" si="9"/>
        <v>Basal till</v>
      </c>
      <c r="K88" s="1" t="str">
        <f t="shared" si="8"/>
        <v>&lt;63 micron</v>
      </c>
      <c r="P88">
        <v>5.96</v>
      </c>
      <c r="Q88">
        <v>0.13</v>
      </c>
      <c r="W88">
        <v>530</v>
      </c>
      <c r="AA88">
        <v>2.2999999999999998</v>
      </c>
      <c r="AB88">
        <v>19</v>
      </c>
      <c r="AC88">
        <v>98</v>
      </c>
      <c r="AD88">
        <v>31</v>
      </c>
      <c r="AG88">
        <v>37</v>
      </c>
      <c r="AI88">
        <v>17</v>
      </c>
      <c r="AJ88">
        <v>77</v>
      </c>
      <c r="AK88">
        <v>94</v>
      </c>
      <c r="AN88">
        <v>93</v>
      </c>
      <c r="AO88">
        <v>380</v>
      </c>
      <c r="AP88">
        <v>95</v>
      </c>
      <c r="AQ88">
        <v>6.9</v>
      </c>
      <c r="AR88">
        <v>3.9</v>
      </c>
      <c r="AS88">
        <v>1.4</v>
      </c>
      <c r="AT88">
        <v>6.7</v>
      </c>
      <c r="AU88">
        <v>1.3</v>
      </c>
      <c r="AV88">
        <v>37</v>
      </c>
      <c r="AW88">
        <v>0.59</v>
      </c>
      <c r="AX88">
        <v>35</v>
      </c>
      <c r="AY88">
        <v>9.6999999999999993</v>
      </c>
      <c r="AZ88">
        <v>7.2</v>
      </c>
      <c r="BA88">
        <v>1.1000000000000001</v>
      </c>
      <c r="BB88">
        <v>0.62</v>
      </c>
      <c r="BC88">
        <v>39</v>
      </c>
      <c r="BD88">
        <v>4.3</v>
      </c>
      <c r="BE88">
        <v>0.1</v>
      </c>
      <c r="BF88">
        <v>-0.5</v>
      </c>
      <c r="BG88">
        <v>-0.2</v>
      </c>
      <c r="BH88">
        <v>3.5</v>
      </c>
      <c r="BI88">
        <v>17</v>
      </c>
      <c r="BJ88">
        <v>9.6</v>
      </c>
      <c r="BK88">
        <v>7.0000000000000007E-2</v>
      </c>
      <c r="BL88">
        <v>1.4</v>
      </c>
      <c r="BM88">
        <v>21</v>
      </c>
      <c r="BN88">
        <v>28</v>
      </c>
      <c r="BO88">
        <v>100</v>
      </c>
      <c r="BP88">
        <v>6.6</v>
      </c>
      <c r="BQ88">
        <v>1.5</v>
      </c>
      <c r="BR88">
        <v>13</v>
      </c>
      <c r="BS88">
        <v>0.59</v>
      </c>
      <c r="BT88">
        <v>3.7</v>
      </c>
    </row>
    <row r="89" spans="1:72" hidden="1" x14ac:dyDescent="0.3">
      <c r="A89" t="s">
        <v>402</v>
      </c>
      <c r="B89" t="s">
        <v>403</v>
      </c>
      <c r="C89" s="1" t="str">
        <f t="shared" si="5"/>
        <v>13:0040</v>
      </c>
      <c r="D89" s="1" t="str">
        <f t="shared" si="6"/>
        <v>13:0026</v>
      </c>
      <c r="E89" t="s">
        <v>404</v>
      </c>
      <c r="F89" t="s">
        <v>405</v>
      </c>
      <c r="H89">
        <v>47.396486500000002</v>
      </c>
      <c r="I89">
        <v>-65.823752099999993</v>
      </c>
      <c r="J89" s="1" t="str">
        <f t="shared" si="9"/>
        <v>Basal till</v>
      </c>
      <c r="K89" s="1" t="str">
        <f t="shared" si="8"/>
        <v>&lt;63 micron</v>
      </c>
      <c r="P89">
        <v>6.37</v>
      </c>
      <c r="Q89">
        <v>0.1</v>
      </c>
      <c r="W89">
        <v>540</v>
      </c>
      <c r="AA89">
        <v>2.2999999999999998</v>
      </c>
      <c r="AB89">
        <v>19</v>
      </c>
      <c r="AC89">
        <v>100</v>
      </c>
      <c r="AD89">
        <v>27</v>
      </c>
      <c r="AG89">
        <v>39</v>
      </c>
      <c r="AI89">
        <v>17</v>
      </c>
      <c r="AJ89">
        <v>76</v>
      </c>
      <c r="AK89">
        <v>94</v>
      </c>
      <c r="AN89">
        <v>220</v>
      </c>
      <c r="AO89">
        <v>370</v>
      </c>
      <c r="AP89">
        <v>85</v>
      </c>
      <c r="AQ89">
        <v>6.4</v>
      </c>
      <c r="AR89">
        <v>3.5</v>
      </c>
      <c r="AS89">
        <v>1.5</v>
      </c>
      <c r="AT89">
        <v>6.3</v>
      </c>
      <c r="AU89">
        <v>1.3</v>
      </c>
      <c r="AV89">
        <v>35</v>
      </c>
      <c r="AW89">
        <v>0.56000000000000005</v>
      </c>
      <c r="AX89">
        <v>33</v>
      </c>
      <c r="AY89">
        <v>9</v>
      </c>
      <c r="AZ89">
        <v>6.9</v>
      </c>
      <c r="BA89">
        <v>1</v>
      </c>
      <c r="BB89">
        <v>0.56000000000000005</v>
      </c>
      <c r="BC89">
        <v>37</v>
      </c>
      <c r="BD89">
        <v>3.8</v>
      </c>
      <c r="BE89">
        <v>0.2</v>
      </c>
      <c r="BF89">
        <v>-0.5</v>
      </c>
      <c r="BG89">
        <v>-0.2</v>
      </c>
      <c r="BH89">
        <v>3.5</v>
      </c>
      <c r="BI89">
        <v>18</v>
      </c>
      <c r="BJ89">
        <v>9.4</v>
      </c>
      <c r="BK89">
        <v>0.12</v>
      </c>
      <c r="BL89">
        <v>1.6</v>
      </c>
      <c r="BM89">
        <v>22</v>
      </c>
      <c r="BN89">
        <v>38</v>
      </c>
      <c r="BO89">
        <v>100</v>
      </c>
      <c r="BP89">
        <v>6.3</v>
      </c>
      <c r="BQ89">
        <v>1.5</v>
      </c>
      <c r="BR89">
        <v>14</v>
      </c>
      <c r="BS89">
        <v>0.63</v>
      </c>
      <c r="BT89">
        <v>3.5</v>
      </c>
    </row>
    <row r="90" spans="1:72" hidden="1" x14ac:dyDescent="0.3">
      <c r="A90" t="s">
        <v>406</v>
      </c>
      <c r="B90" t="s">
        <v>407</v>
      </c>
      <c r="C90" s="1" t="str">
        <f t="shared" si="5"/>
        <v>13:0040</v>
      </c>
      <c r="D90" s="1" t="str">
        <f t="shared" si="6"/>
        <v>13:0026</v>
      </c>
      <c r="E90" t="s">
        <v>404</v>
      </c>
      <c r="F90" t="s">
        <v>408</v>
      </c>
      <c r="H90">
        <v>47.396486500000002</v>
      </c>
      <c r="I90">
        <v>-65.823752099999993</v>
      </c>
      <c r="J90" s="1" t="str">
        <f t="shared" si="9"/>
        <v>Basal till</v>
      </c>
      <c r="K90" s="1" t="str">
        <f t="shared" si="8"/>
        <v>&lt;63 micron</v>
      </c>
      <c r="P90">
        <v>6.51</v>
      </c>
      <c r="Q90">
        <v>0.1</v>
      </c>
      <c r="W90">
        <v>540</v>
      </c>
      <c r="AA90">
        <v>2.2999999999999998</v>
      </c>
      <c r="AB90">
        <v>17</v>
      </c>
      <c r="AC90">
        <v>91</v>
      </c>
      <c r="AD90">
        <v>25</v>
      </c>
      <c r="AG90">
        <v>36</v>
      </c>
      <c r="AI90">
        <v>17</v>
      </c>
      <c r="AJ90">
        <v>76</v>
      </c>
      <c r="AK90">
        <v>95</v>
      </c>
      <c r="AN90">
        <v>190</v>
      </c>
      <c r="AO90">
        <v>390</v>
      </c>
      <c r="AP90">
        <v>89</v>
      </c>
      <c r="AQ90">
        <v>6.8</v>
      </c>
      <c r="AR90">
        <v>3.8</v>
      </c>
      <c r="AS90">
        <v>1.4</v>
      </c>
      <c r="AT90">
        <v>6.6</v>
      </c>
      <c r="AU90">
        <v>1.4</v>
      </c>
      <c r="AV90">
        <v>37</v>
      </c>
      <c r="AW90">
        <v>0.57999999999999996</v>
      </c>
      <c r="AX90">
        <v>36</v>
      </c>
      <c r="AY90">
        <v>9.4</v>
      </c>
      <c r="AZ90">
        <v>7.1</v>
      </c>
      <c r="BA90">
        <v>1.2</v>
      </c>
      <c r="BB90">
        <v>0.59</v>
      </c>
      <c r="BC90">
        <v>39</v>
      </c>
      <c r="BD90">
        <v>4.0999999999999996</v>
      </c>
      <c r="BE90">
        <v>0.2</v>
      </c>
      <c r="BF90">
        <v>-0.5</v>
      </c>
      <c r="BG90">
        <v>-0.2</v>
      </c>
      <c r="BH90">
        <v>3.8</v>
      </c>
      <c r="BI90">
        <v>19</v>
      </c>
      <c r="BJ90">
        <v>9.9</v>
      </c>
      <c r="BK90">
        <v>0.08</v>
      </c>
      <c r="BL90">
        <v>1.8</v>
      </c>
      <c r="BM90">
        <v>21</v>
      </c>
      <c r="BN90">
        <v>41</v>
      </c>
      <c r="BO90">
        <v>110</v>
      </c>
      <c r="BP90">
        <v>4.4000000000000004</v>
      </c>
      <c r="BQ90">
        <v>1.5</v>
      </c>
      <c r="BR90">
        <v>15</v>
      </c>
      <c r="BS90">
        <v>0.72</v>
      </c>
      <c r="BT90">
        <v>3.9</v>
      </c>
    </row>
    <row r="91" spans="1:72" hidden="1" x14ac:dyDescent="0.3">
      <c r="A91" t="s">
        <v>409</v>
      </c>
      <c r="B91" t="s">
        <v>410</v>
      </c>
      <c r="C91" s="1" t="str">
        <f t="shared" si="5"/>
        <v>13:0040</v>
      </c>
      <c r="D91" s="1" t="str">
        <f t="shared" si="6"/>
        <v>13:0026</v>
      </c>
      <c r="E91" t="s">
        <v>411</v>
      </c>
      <c r="F91" t="s">
        <v>412</v>
      </c>
      <c r="H91">
        <v>47.386805199999998</v>
      </c>
      <c r="I91">
        <v>-65.821127799999999</v>
      </c>
      <c r="J91" s="1" t="str">
        <f t="shared" si="9"/>
        <v>Basal till</v>
      </c>
      <c r="K91" s="1" t="str">
        <f t="shared" si="8"/>
        <v>&lt;63 micron</v>
      </c>
      <c r="P91">
        <v>6.91</v>
      </c>
      <c r="Q91">
        <v>0.12</v>
      </c>
      <c r="W91">
        <v>630</v>
      </c>
      <c r="AA91">
        <v>2.9</v>
      </c>
      <c r="AB91">
        <v>21</v>
      </c>
      <c r="AC91">
        <v>100</v>
      </c>
      <c r="AD91">
        <v>34</v>
      </c>
      <c r="AG91">
        <v>37</v>
      </c>
      <c r="AI91">
        <v>20</v>
      </c>
      <c r="AJ91">
        <v>77</v>
      </c>
      <c r="AK91">
        <v>110</v>
      </c>
      <c r="AN91">
        <v>83</v>
      </c>
      <c r="AO91">
        <v>360</v>
      </c>
      <c r="AP91">
        <v>110</v>
      </c>
      <c r="AQ91">
        <v>7.3</v>
      </c>
      <c r="AR91">
        <v>4.0999999999999996</v>
      </c>
      <c r="AS91">
        <v>1.5</v>
      </c>
      <c r="AT91">
        <v>6.9</v>
      </c>
      <c r="AU91">
        <v>1.4</v>
      </c>
      <c r="AV91">
        <v>43</v>
      </c>
      <c r="AW91">
        <v>0.59</v>
      </c>
      <c r="AX91">
        <v>40</v>
      </c>
      <c r="AY91">
        <v>11</v>
      </c>
      <c r="AZ91">
        <v>8</v>
      </c>
      <c r="BA91">
        <v>1.3</v>
      </c>
      <c r="BB91">
        <v>0.64</v>
      </c>
      <c r="BC91">
        <v>41</v>
      </c>
      <c r="BD91">
        <v>4.4000000000000004</v>
      </c>
      <c r="BE91">
        <v>-0.1</v>
      </c>
      <c r="BF91">
        <v>-0.5</v>
      </c>
      <c r="BG91">
        <v>-0.2</v>
      </c>
      <c r="BH91">
        <v>3.9</v>
      </c>
      <c r="BI91">
        <v>21</v>
      </c>
      <c r="BJ91">
        <v>9.1</v>
      </c>
      <c r="BK91">
        <v>0.08</v>
      </c>
      <c r="BL91">
        <v>1.7</v>
      </c>
      <c r="BM91">
        <v>23</v>
      </c>
      <c r="BN91">
        <v>26</v>
      </c>
      <c r="BO91">
        <v>130</v>
      </c>
      <c r="BP91">
        <v>6.3</v>
      </c>
      <c r="BQ91">
        <v>1.6</v>
      </c>
      <c r="BR91">
        <v>15</v>
      </c>
      <c r="BS91">
        <v>0.67</v>
      </c>
      <c r="BT91">
        <v>4.4000000000000004</v>
      </c>
    </row>
    <row r="92" spans="1:72" hidden="1" x14ac:dyDescent="0.3">
      <c r="A92" t="s">
        <v>413</v>
      </c>
      <c r="B92" t="s">
        <v>414</v>
      </c>
      <c r="C92" s="1" t="str">
        <f t="shared" si="5"/>
        <v>13:0040</v>
      </c>
      <c r="D92" s="1" t="str">
        <f t="shared" si="6"/>
        <v>13:0026</v>
      </c>
      <c r="E92" t="s">
        <v>415</v>
      </c>
      <c r="F92" t="s">
        <v>416</v>
      </c>
      <c r="H92">
        <v>47.3598815</v>
      </c>
      <c r="I92">
        <v>-65.825081400000002</v>
      </c>
      <c r="J92" s="1" t="str">
        <f>HYPERLINK("http://geochem.nrcan.gc.ca/cdogs/content/kwd/kwd020072_e.htm", "Ice-contact sand")</f>
        <v>Ice-contact sand</v>
      </c>
      <c r="K92" s="1" t="str">
        <f t="shared" si="8"/>
        <v>&lt;63 micron</v>
      </c>
      <c r="P92">
        <v>10.8</v>
      </c>
      <c r="Q92">
        <v>1.54</v>
      </c>
      <c r="W92">
        <v>500</v>
      </c>
      <c r="AA92">
        <v>3.1</v>
      </c>
      <c r="AB92">
        <v>130</v>
      </c>
      <c r="AC92">
        <v>120</v>
      </c>
      <c r="AD92">
        <v>52</v>
      </c>
      <c r="AG92">
        <v>32</v>
      </c>
      <c r="AI92">
        <v>32</v>
      </c>
      <c r="AJ92">
        <v>69</v>
      </c>
      <c r="AK92">
        <v>100</v>
      </c>
      <c r="AN92">
        <v>60</v>
      </c>
      <c r="AO92">
        <v>510</v>
      </c>
      <c r="AP92">
        <v>320</v>
      </c>
      <c r="AQ92">
        <v>13</v>
      </c>
      <c r="AR92">
        <v>6.3</v>
      </c>
      <c r="AS92">
        <v>2.7</v>
      </c>
      <c r="AT92">
        <v>12</v>
      </c>
      <c r="AU92">
        <v>2.2999999999999998</v>
      </c>
      <c r="AV92">
        <v>47</v>
      </c>
      <c r="AW92">
        <v>0.8</v>
      </c>
      <c r="AX92">
        <v>56</v>
      </c>
      <c r="AY92">
        <v>15</v>
      </c>
      <c r="AZ92">
        <v>14</v>
      </c>
      <c r="BA92">
        <v>2.4</v>
      </c>
      <c r="BB92">
        <v>0.93</v>
      </c>
      <c r="BC92">
        <v>56</v>
      </c>
      <c r="BD92">
        <v>6.1</v>
      </c>
      <c r="BE92">
        <v>0.2</v>
      </c>
      <c r="BF92">
        <v>-0.5</v>
      </c>
      <c r="BG92">
        <v>0.2</v>
      </c>
      <c r="BH92">
        <v>2.8</v>
      </c>
      <c r="BI92">
        <v>16</v>
      </c>
      <c r="BJ92">
        <v>12</v>
      </c>
      <c r="BK92">
        <v>-0.05</v>
      </c>
      <c r="BL92">
        <v>3.6</v>
      </c>
      <c r="BM92">
        <v>19</v>
      </c>
      <c r="BN92">
        <v>31</v>
      </c>
      <c r="BO92">
        <v>79</v>
      </c>
      <c r="BP92">
        <v>3.5</v>
      </c>
      <c r="BQ92">
        <v>1.3</v>
      </c>
      <c r="BR92">
        <v>16</v>
      </c>
      <c r="BS92">
        <v>0.6</v>
      </c>
      <c r="BT92">
        <v>5.6</v>
      </c>
    </row>
    <row r="93" spans="1:72" hidden="1" x14ac:dyDescent="0.3">
      <c r="A93" t="s">
        <v>417</v>
      </c>
      <c r="B93" t="s">
        <v>418</v>
      </c>
      <c r="C93" s="1" t="str">
        <f t="shared" si="5"/>
        <v>13:0040</v>
      </c>
      <c r="D93" s="1" t="str">
        <f t="shared" si="6"/>
        <v>13:0026</v>
      </c>
      <c r="E93" t="s">
        <v>419</v>
      </c>
      <c r="F93" t="s">
        <v>420</v>
      </c>
      <c r="H93">
        <v>47.345080899999999</v>
      </c>
      <c r="I93">
        <v>-65.823139100000006</v>
      </c>
      <c r="J93" s="1" t="str">
        <f t="shared" ref="J93:J98" si="10">HYPERLINK("http://geochem.nrcan.gc.ca/cdogs/content/kwd/kwd020045_e.htm", "Basal till")</f>
        <v>Basal till</v>
      </c>
      <c r="K93" s="1" t="str">
        <f t="shared" si="8"/>
        <v>&lt;63 micron</v>
      </c>
      <c r="P93">
        <v>7.51</v>
      </c>
      <c r="Q93">
        <v>0.09</v>
      </c>
      <c r="W93">
        <v>520</v>
      </c>
      <c r="AA93">
        <v>2.7</v>
      </c>
      <c r="AB93">
        <v>21</v>
      </c>
      <c r="AC93">
        <v>95</v>
      </c>
      <c r="AD93">
        <v>15</v>
      </c>
      <c r="AG93">
        <v>34</v>
      </c>
      <c r="AI93">
        <v>17</v>
      </c>
      <c r="AJ93">
        <v>92</v>
      </c>
      <c r="AK93">
        <v>94</v>
      </c>
      <c r="AN93">
        <v>85</v>
      </c>
      <c r="AO93">
        <v>450</v>
      </c>
      <c r="AP93">
        <v>98</v>
      </c>
      <c r="AQ93">
        <v>6</v>
      </c>
      <c r="AR93">
        <v>3.6</v>
      </c>
      <c r="AS93">
        <v>1.2</v>
      </c>
      <c r="AT93">
        <v>5.5</v>
      </c>
      <c r="AU93">
        <v>1.3</v>
      </c>
      <c r="AV93">
        <v>33</v>
      </c>
      <c r="AW93">
        <v>0.56000000000000005</v>
      </c>
      <c r="AX93">
        <v>28</v>
      </c>
      <c r="AY93">
        <v>8</v>
      </c>
      <c r="AZ93">
        <v>5.8</v>
      </c>
      <c r="BA93">
        <v>1.1000000000000001</v>
      </c>
      <c r="BB93">
        <v>0.56000000000000005</v>
      </c>
      <c r="BC93">
        <v>33</v>
      </c>
      <c r="BD93">
        <v>4</v>
      </c>
      <c r="BE93">
        <v>0.1</v>
      </c>
      <c r="BF93">
        <v>-0.5</v>
      </c>
      <c r="BG93">
        <v>-0.2</v>
      </c>
      <c r="BH93">
        <v>5.3</v>
      </c>
      <c r="BI93">
        <v>23</v>
      </c>
      <c r="BJ93">
        <v>11</v>
      </c>
      <c r="BK93">
        <v>0.09</v>
      </c>
      <c r="BL93">
        <v>2.1</v>
      </c>
      <c r="BM93">
        <v>26</v>
      </c>
      <c r="BN93">
        <v>16</v>
      </c>
      <c r="BO93">
        <v>130</v>
      </c>
      <c r="BP93">
        <v>6.8</v>
      </c>
      <c r="BQ93">
        <v>1.9</v>
      </c>
      <c r="BR93">
        <v>17</v>
      </c>
      <c r="BS93">
        <v>0.66</v>
      </c>
      <c r="BT93">
        <v>4.5</v>
      </c>
    </row>
    <row r="94" spans="1:72" hidden="1" x14ac:dyDescent="0.3">
      <c r="A94" t="s">
        <v>421</v>
      </c>
      <c r="B94" t="s">
        <v>422</v>
      </c>
      <c r="C94" s="1" t="str">
        <f t="shared" si="5"/>
        <v>13:0040</v>
      </c>
      <c r="D94" s="1" t="str">
        <f t="shared" si="6"/>
        <v>13:0026</v>
      </c>
      <c r="E94" t="s">
        <v>423</v>
      </c>
      <c r="F94" t="s">
        <v>424</v>
      </c>
      <c r="H94">
        <v>47.320876800000001</v>
      </c>
      <c r="I94">
        <v>-65.831377000000003</v>
      </c>
      <c r="J94" s="1" t="str">
        <f t="shared" si="10"/>
        <v>Basal till</v>
      </c>
      <c r="K94" s="1" t="str">
        <f t="shared" si="8"/>
        <v>&lt;63 micron</v>
      </c>
      <c r="P94">
        <v>6.27</v>
      </c>
      <c r="Q94">
        <v>0.11</v>
      </c>
      <c r="W94">
        <v>590</v>
      </c>
      <c r="AA94">
        <v>2.8</v>
      </c>
      <c r="AB94">
        <v>20</v>
      </c>
      <c r="AC94">
        <v>110</v>
      </c>
      <c r="AD94">
        <v>22</v>
      </c>
      <c r="AG94">
        <v>55</v>
      </c>
      <c r="AI94">
        <v>18</v>
      </c>
      <c r="AJ94">
        <v>110</v>
      </c>
      <c r="AK94">
        <v>110</v>
      </c>
      <c r="AN94">
        <v>72</v>
      </c>
      <c r="AO94">
        <v>510</v>
      </c>
      <c r="AP94">
        <v>150</v>
      </c>
      <c r="AQ94">
        <v>8.4</v>
      </c>
      <c r="AR94">
        <v>5</v>
      </c>
      <c r="AS94">
        <v>1.7</v>
      </c>
      <c r="AT94">
        <v>8.3000000000000007</v>
      </c>
      <c r="AU94">
        <v>1.8</v>
      </c>
      <c r="AV94">
        <v>42</v>
      </c>
      <c r="AW94">
        <v>0.72</v>
      </c>
      <c r="AX94">
        <v>42</v>
      </c>
      <c r="AY94">
        <v>11</v>
      </c>
      <c r="AZ94">
        <v>9.1999999999999993</v>
      </c>
      <c r="BA94">
        <v>1.4</v>
      </c>
      <c r="BB94">
        <v>0.77</v>
      </c>
      <c r="BC94">
        <v>48</v>
      </c>
      <c r="BD94">
        <v>5.2</v>
      </c>
      <c r="BE94">
        <v>0.3</v>
      </c>
      <c r="BF94">
        <v>-0.5</v>
      </c>
      <c r="BG94">
        <v>-0.2</v>
      </c>
      <c r="BH94">
        <v>3.6</v>
      </c>
      <c r="BI94">
        <v>19</v>
      </c>
      <c r="BJ94">
        <v>13</v>
      </c>
      <c r="BK94">
        <v>0.09</v>
      </c>
      <c r="BL94">
        <v>1.1000000000000001</v>
      </c>
      <c r="BM94">
        <v>24</v>
      </c>
      <c r="BN94">
        <v>16</v>
      </c>
      <c r="BO94">
        <v>120</v>
      </c>
      <c r="BP94">
        <v>5.6</v>
      </c>
      <c r="BQ94">
        <v>1.8</v>
      </c>
      <c r="BR94">
        <v>16</v>
      </c>
      <c r="BS94">
        <v>0.59</v>
      </c>
      <c r="BT94">
        <v>4.0999999999999996</v>
      </c>
    </row>
    <row r="95" spans="1:72" hidden="1" x14ac:dyDescent="0.3">
      <c r="A95" t="s">
        <v>425</v>
      </c>
      <c r="B95" t="s">
        <v>426</v>
      </c>
      <c r="C95" s="1" t="str">
        <f t="shared" si="5"/>
        <v>13:0040</v>
      </c>
      <c r="D95" s="1" t="str">
        <f t="shared" si="6"/>
        <v>13:0026</v>
      </c>
      <c r="E95" t="s">
        <v>427</v>
      </c>
      <c r="F95" t="s">
        <v>428</v>
      </c>
      <c r="H95">
        <v>47.3094465</v>
      </c>
      <c r="I95">
        <v>-65.823779900000005</v>
      </c>
      <c r="J95" s="1" t="str">
        <f t="shared" si="10"/>
        <v>Basal till</v>
      </c>
      <c r="K95" s="1" t="str">
        <f t="shared" si="8"/>
        <v>&lt;63 micron</v>
      </c>
      <c r="P95">
        <v>4.93</v>
      </c>
      <c r="Q95">
        <v>7.0000000000000007E-2</v>
      </c>
      <c r="W95">
        <v>610</v>
      </c>
      <c r="AA95">
        <v>3.2</v>
      </c>
      <c r="AB95">
        <v>14</v>
      </c>
      <c r="AC95">
        <v>71</v>
      </c>
      <c r="AD95">
        <v>15</v>
      </c>
      <c r="AG95">
        <v>27</v>
      </c>
      <c r="AI95">
        <v>14</v>
      </c>
      <c r="AJ95">
        <v>130</v>
      </c>
      <c r="AK95">
        <v>71</v>
      </c>
      <c r="AN95">
        <v>61</v>
      </c>
      <c r="AO95">
        <v>570</v>
      </c>
      <c r="AP95">
        <v>100</v>
      </c>
      <c r="AQ95">
        <v>6.7</v>
      </c>
      <c r="AR95">
        <v>4.0999999999999996</v>
      </c>
      <c r="AS95">
        <v>1.5</v>
      </c>
      <c r="AT95">
        <v>6.5</v>
      </c>
      <c r="AU95">
        <v>1.4</v>
      </c>
      <c r="AV95">
        <v>42</v>
      </c>
      <c r="AW95">
        <v>0.61</v>
      </c>
      <c r="AX95">
        <v>37</v>
      </c>
      <c r="AY95">
        <v>10</v>
      </c>
      <c r="AZ95">
        <v>7.3</v>
      </c>
      <c r="BA95">
        <v>1.1000000000000001</v>
      </c>
      <c r="BB95">
        <v>0.64</v>
      </c>
      <c r="BC95">
        <v>39</v>
      </c>
      <c r="BD95">
        <v>4.4000000000000004</v>
      </c>
      <c r="BE95">
        <v>0.1</v>
      </c>
      <c r="BF95">
        <v>-0.5</v>
      </c>
      <c r="BG95">
        <v>-0.2</v>
      </c>
      <c r="BH95">
        <v>4.5</v>
      </c>
      <c r="BI95">
        <v>20</v>
      </c>
      <c r="BJ95">
        <v>14</v>
      </c>
      <c r="BK95">
        <v>-0.05</v>
      </c>
      <c r="BL95">
        <v>0.5</v>
      </c>
      <c r="BM95">
        <v>23</v>
      </c>
      <c r="BN95">
        <v>19</v>
      </c>
      <c r="BO95">
        <v>140</v>
      </c>
      <c r="BP95">
        <v>6.1</v>
      </c>
      <c r="BQ95">
        <v>1.8</v>
      </c>
      <c r="BR95">
        <v>20</v>
      </c>
      <c r="BS95">
        <v>0.67</v>
      </c>
      <c r="BT95">
        <v>5.0999999999999996</v>
      </c>
    </row>
    <row r="96" spans="1:72" hidden="1" x14ac:dyDescent="0.3">
      <c r="A96" t="s">
        <v>429</v>
      </c>
      <c r="B96" t="s">
        <v>430</v>
      </c>
      <c r="C96" s="1" t="str">
        <f t="shared" si="5"/>
        <v>13:0040</v>
      </c>
      <c r="D96" s="1" t="str">
        <f t="shared" si="6"/>
        <v>13:0026</v>
      </c>
      <c r="E96" t="s">
        <v>431</v>
      </c>
      <c r="F96" t="s">
        <v>432</v>
      </c>
      <c r="H96">
        <v>47.257553799999997</v>
      </c>
      <c r="I96">
        <v>-65.827203800000007</v>
      </c>
      <c r="J96" s="1" t="str">
        <f t="shared" si="10"/>
        <v>Basal till</v>
      </c>
      <c r="K96" s="1" t="str">
        <f t="shared" si="8"/>
        <v>&lt;63 micron</v>
      </c>
      <c r="P96">
        <v>6.14</v>
      </c>
      <c r="Q96">
        <v>0.1</v>
      </c>
      <c r="W96">
        <v>580</v>
      </c>
      <c r="AA96">
        <v>3.2</v>
      </c>
      <c r="AB96">
        <v>20</v>
      </c>
      <c r="AC96">
        <v>95</v>
      </c>
      <c r="AD96">
        <v>25</v>
      </c>
      <c r="AG96">
        <v>37</v>
      </c>
      <c r="AI96">
        <v>17</v>
      </c>
      <c r="AJ96">
        <v>98</v>
      </c>
      <c r="AK96">
        <v>93</v>
      </c>
      <c r="AN96">
        <v>72</v>
      </c>
      <c r="AO96">
        <v>490</v>
      </c>
      <c r="AP96">
        <v>110</v>
      </c>
      <c r="AQ96">
        <v>8</v>
      </c>
      <c r="AR96">
        <v>4.7</v>
      </c>
      <c r="AS96">
        <v>1.6</v>
      </c>
      <c r="AT96">
        <v>8</v>
      </c>
      <c r="AU96">
        <v>1.7</v>
      </c>
      <c r="AV96">
        <v>46</v>
      </c>
      <c r="AW96">
        <v>0.68</v>
      </c>
      <c r="AX96">
        <v>40</v>
      </c>
      <c r="AY96">
        <v>11</v>
      </c>
      <c r="AZ96">
        <v>8.9</v>
      </c>
      <c r="BA96">
        <v>1.5</v>
      </c>
      <c r="BB96">
        <v>0.73</v>
      </c>
      <c r="BC96">
        <v>43</v>
      </c>
      <c r="BD96">
        <v>5</v>
      </c>
      <c r="BE96">
        <v>-0.1</v>
      </c>
      <c r="BF96">
        <v>-0.5</v>
      </c>
      <c r="BG96">
        <v>-0.2</v>
      </c>
      <c r="BH96">
        <v>4.7</v>
      </c>
      <c r="BI96">
        <v>19</v>
      </c>
      <c r="BJ96">
        <v>13</v>
      </c>
      <c r="BK96">
        <v>7.0000000000000007E-2</v>
      </c>
      <c r="BL96">
        <v>0.8</v>
      </c>
      <c r="BM96">
        <v>23</v>
      </c>
      <c r="BN96">
        <v>23</v>
      </c>
      <c r="BO96">
        <v>140</v>
      </c>
      <c r="BP96">
        <v>6</v>
      </c>
      <c r="BQ96">
        <v>2</v>
      </c>
      <c r="BR96">
        <v>23</v>
      </c>
      <c r="BS96">
        <v>0.77</v>
      </c>
      <c r="BT96">
        <v>5.7</v>
      </c>
    </row>
    <row r="97" spans="1:72" hidden="1" x14ac:dyDescent="0.3">
      <c r="A97" t="s">
        <v>433</v>
      </c>
      <c r="B97" t="s">
        <v>434</v>
      </c>
      <c r="C97" s="1" t="str">
        <f t="shared" si="5"/>
        <v>13:0040</v>
      </c>
      <c r="D97" s="1" t="str">
        <f t="shared" si="6"/>
        <v>13:0026</v>
      </c>
      <c r="E97" t="s">
        <v>435</v>
      </c>
      <c r="F97" t="s">
        <v>436</v>
      </c>
      <c r="H97">
        <v>47.489805699999998</v>
      </c>
      <c r="I97">
        <v>-65.806914199999994</v>
      </c>
      <c r="J97" s="1" t="str">
        <f t="shared" si="10"/>
        <v>Basal till</v>
      </c>
      <c r="K97" s="1" t="str">
        <f t="shared" si="8"/>
        <v>&lt;63 micron</v>
      </c>
      <c r="P97">
        <v>7.55</v>
      </c>
      <c r="Q97">
        <v>0.12</v>
      </c>
      <c r="W97">
        <v>570</v>
      </c>
      <c r="AA97">
        <v>2.8</v>
      </c>
      <c r="AB97">
        <v>29</v>
      </c>
      <c r="AC97">
        <v>100</v>
      </c>
      <c r="AD97">
        <v>45</v>
      </c>
      <c r="AG97">
        <v>47</v>
      </c>
      <c r="AI97">
        <v>19</v>
      </c>
      <c r="AJ97">
        <v>66</v>
      </c>
      <c r="AK97">
        <v>110</v>
      </c>
      <c r="AN97">
        <v>110</v>
      </c>
      <c r="AO97">
        <v>320</v>
      </c>
      <c r="AP97">
        <v>110</v>
      </c>
      <c r="AQ97">
        <v>6.3</v>
      </c>
      <c r="AR97">
        <v>3.6</v>
      </c>
      <c r="AS97">
        <v>1.5</v>
      </c>
      <c r="AT97">
        <v>6.3</v>
      </c>
      <c r="AU97">
        <v>1.3</v>
      </c>
      <c r="AV97">
        <v>41</v>
      </c>
      <c r="AW97">
        <v>0.52</v>
      </c>
      <c r="AX97">
        <v>35</v>
      </c>
      <c r="AY97">
        <v>9.4</v>
      </c>
      <c r="AZ97">
        <v>6.9</v>
      </c>
      <c r="BA97">
        <v>1.1000000000000001</v>
      </c>
      <c r="BB97">
        <v>0.55000000000000004</v>
      </c>
      <c r="BC97">
        <v>37</v>
      </c>
      <c r="BD97">
        <v>3.7</v>
      </c>
      <c r="BE97">
        <v>0.3</v>
      </c>
      <c r="BF97">
        <v>0.5</v>
      </c>
      <c r="BG97">
        <v>-0.2</v>
      </c>
      <c r="BH97">
        <v>4.7</v>
      </c>
      <c r="BI97">
        <v>20</v>
      </c>
      <c r="BJ97">
        <v>7.8</v>
      </c>
      <c r="BK97">
        <v>0.09</v>
      </c>
      <c r="BL97">
        <v>1.4</v>
      </c>
      <c r="BM97">
        <v>20</v>
      </c>
      <c r="BN97">
        <v>46</v>
      </c>
      <c r="BO97">
        <v>120</v>
      </c>
      <c r="BP97">
        <v>4.5999999999999996</v>
      </c>
      <c r="BQ97">
        <v>1.4</v>
      </c>
      <c r="BR97">
        <v>16</v>
      </c>
      <c r="BS97">
        <v>0.7</v>
      </c>
      <c r="BT97">
        <v>3.7</v>
      </c>
    </row>
    <row r="98" spans="1:72" hidden="1" x14ac:dyDescent="0.3">
      <c r="A98" t="s">
        <v>437</v>
      </c>
      <c r="B98" t="s">
        <v>438</v>
      </c>
      <c r="C98" s="1" t="str">
        <f t="shared" si="5"/>
        <v>13:0040</v>
      </c>
      <c r="D98" s="1" t="str">
        <f t="shared" si="6"/>
        <v>13:0026</v>
      </c>
      <c r="E98" t="s">
        <v>439</v>
      </c>
      <c r="F98" t="s">
        <v>440</v>
      </c>
      <c r="H98">
        <v>47.466101799999997</v>
      </c>
      <c r="I98">
        <v>-65.8010594</v>
      </c>
      <c r="J98" s="1" t="str">
        <f t="shared" si="10"/>
        <v>Basal till</v>
      </c>
      <c r="K98" s="1" t="str">
        <f t="shared" si="8"/>
        <v>&lt;63 micron</v>
      </c>
      <c r="P98">
        <v>6.19</v>
      </c>
      <c r="Q98">
        <v>7.0000000000000007E-2</v>
      </c>
      <c r="W98">
        <v>530</v>
      </c>
      <c r="AA98">
        <v>2.2000000000000002</v>
      </c>
      <c r="AB98">
        <v>16</v>
      </c>
      <c r="AC98">
        <v>95</v>
      </c>
      <c r="AD98">
        <v>12</v>
      </c>
      <c r="AG98">
        <v>31</v>
      </c>
      <c r="AI98">
        <v>17</v>
      </c>
      <c r="AJ98">
        <v>68</v>
      </c>
      <c r="AK98">
        <v>100</v>
      </c>
      <c r="AN98">
        <v>92</v>
      </c>
      <c r="AO98">
        <v>320</v>
      </c>
      <c r="AP98">
        <v>68</v>
      </c>
      <c r="AQ98">
        <v>5.9</v>
      </c>
      <c r="AR98">
        <v>3.5</v>
      </c>
      <c r="AS98">
        <v>1.2</v>
      </c>
      <c r="AT98">
        <v>5.8</v>
      </c>
      <c r="AU98">
        <v>1.2</v>
      </c>
      <c r="AV98">
        <v>32</v>
      </c>
      <c r="AW98">
        <v>0.52</v>
      </c>
      <c r="AX98">
        <v>30</v>
      </c>
      <c r="AY98">
        <v>7.9</v>
      </c>
      <c r="AZ98">
        <v>6.1</v>
      </c>
      <c r="BA98">
        <v>1</v>
      </c>
      <c r="BB98">
        <v>0.52</v>
      </c>
      <c r="BC98">
        <v>35</v>
      </c>
      <c r="BD98">
        <v>3.6</v>
      </c>
      <c r="BE98">
        <v>-0.1</v>
      </c>
      <c r="BF98">
        <v>-0.5</v>
      </c>
      <c r="BG98">
        <v>-0.2</v>
      </c>
      <c r="BH98">
        <v>4.3</v>
      </c>
      <c r="BI98">
        <v>21</v>
      </c>
      <c r="BJ98">
        <v>7.9</v>
      </c>
      <c r="BK98">
        <v>0.13</v>
      </c>
      <c r="BL98">
        <v>1.2</v>
      </c>
      <c r="BM98">
        <v>23</v>
      </c>
      <c r="BN98">
        <v>33</v>
      </c>
      <c r="BO98">
        <v>110</v>
      </c>
      <c r="BP98">
        <v>6.4</v>
      </c>
      <c r="BQ98">
        <v>1.6</v>
      </c>
      <c r="BR98">
        <v>13</v>
      </c>
      <c r="BS98">
        <v>0.71</v>
      </c>
      <c r="BT98">
        <v>3.6</v>
      </c>
    </row>
    <row r="99" spans="1:72" hidden="1" x14ac:dyDescent="0.3">
      <c r="A99" t="s">
        <v>441</v>
      </c>
      <c r="B99" t="s">
        <v>442</v>
      </c>
      <c r="C99" s="1" t="str">
        <f t="shared" si="5"/>
        <v>13:0040</v>
      </c>
      <c r="D99" s="1" t="str">
        <f t="shared" si="6"/>
        <v>13:0026</v>
      </c>
      <c r="E99" t="s">
        <v>443</v>
      </c>
      <c r="F99" t="s">
        <v>444</v>
      </c>
      <c r="H99">
        <v>47.434631099999997</v>
      </c>
      <c r="I99">
        <v>-65.798167500000005</v>
      </c>
      <c r="J99" s="1" t="str">
        <f>HYPERLINK("http://geochem.nrcan.gc.ca/cdogs/content/kwd/kwd020051_e.htm", "Glaciomarine / lacustrine")</f>
        <v>Glaciomarine / lacustrine</v>
      </c>
      <c r="K99" s="1" t="str">
        <f t="shared" si="8"/>
        <v>&lt;63 micron</v>
      </c>
      <c r="P99">
        <v>5.71</v>
      </c>
      <c r="Q99">
        <v>0.09</v>
      </c>
      <c r="W99">
        <v>500</v>
      </c>
      <c r="AA99">
        <v>2.2999999999999998</v>
      </c>
      <c r="AB99">
        <v>20</v>
      </c>
      <c r="AC99">
        <v>100</v>
      </c>
      <c r="AD99">
        <v>26</v>
      </c>
      <c r="AG99">
        <v>43</v>
      </c>
      <c r="AI99">
        <v>16</v>
      </c>
      <c r="AJ99">
        <v>78</v>
      </c>
      <c r="AK99">
        <v>87</v>
      </c>
      <c r="AN99">
        <v>80</v>
      </c>
      <c r="AO99">
        <v>480</v>
      </c>
      <c r="AP99">
        <v>80</v>
      </c>
      <c r="AQ99">
        <v>5.8</v>
      </c>
      <c r="AR99">
        <v>3.4</v>
      </c>
      <c r="AS99">
        <v>1.3</v>
      </c>
      <c r="AT99">
        <v>5.9</v>
      </c>
      <c r="AU99">
        <v>1.3</v>
      </c>
      <c r="AV99">
        <v>33</v>
      </c>
      <c r="AW99">
        <v>0.55000000000000004</v>
      </c>
      <c r="AX99">
        <v>30</v>
      </c>
      <c r="AY99">
        <v>8</v>
      </c>
      <c r="AZ99">
        <v>6.2</v>
      </c>
      <c r="BA99">
        <v>1</v>
      </c>
      <c r="BB99">
        <v>0.55000000000000004</v>
      </c>
      <c r="BC99">
        <v>37</v>
      </c>
      <c r="BD99">
        <v>3.8</v>
      </c>
      <c r="BE99">
        <v>0.2</v>
      </c>
      <c r="BF99">
        <v>-0.5</v>
      </c>
      <c r="BG99">
        <v>-0.2</v>
      </c>
      <c r="BH99">
        <v>2.6</v>
      </c>
      <c r="BI99">
        <v>14</v>
      </c>
      <c r="BJ99">
        <v>11</v>
      </c>
      <c r="BK99">
        <v>0.11</v>
      </c>
      <c r="BL99">
        <v>1.2</v>
      </c>
      <c r="BM99">
        <v>19</v>
      </c>
      <c r="BN99">
        <v>22</v>
      </c>
      <c r="BO99">
        <v>88</v>
      </c>
      <c r="BP99">
        <v>7.2</v>
      </c>
      <c r="BQ99">
        <v>1.4</v>
      </c>
      <c r="BR99">
        <v>13</v>
      </c>
      <c r="BS99">
        <v>0.51</v>
      </c>
      <c r="BT99">
        <v>3.6</v>
      </c>
    </row>
    <row r="100" spans="1:72" hidden="1" x14ac:dyDescent="0.3">
      <c r="A100" t="s">
        <v>445</v>
      </c>
      <c r="B100" t="s">
        <v>446</v>
      </c>
      <c r="C100" s="1" t="str">
        <f t="shared" si="5"/>
        <v>13:0040</v>
      </c>
      <c r="D100" s="1" t="str">
        <f t="shared" si="6"/>
        <v>13:0026</v>
      </c>
      <c r="E100" t="s">
        <v>443</v>
      </c>
      <c r="F100" t="s">
        <v>447</v>
      </c>
      <c r="H100">
        <v>47.434631099999997</v>
      </c>
      <c r="I100">
        <v>-65.798167500000005</v>
      </c>
      <c r="J100" s="1" t="str">
        <f>HYPERLINK("http://geochem.nrcan.gc.ca/cdogs/content/kwd/kwd020051_e.htm", "Glaciomarine / lacustrine")</f>
        <v>Glaciomarine / lacustrine</v>
      </c>
      <c r="K100" s="1" t="str">
        <f t="shared" si="8"/>
        <v>&lt;63 micron</v>
      </c>
      <c r="P100">
        <v>5.89</v>
      </c>
      <c r="Q100">
        <v>0.1</v>
      </c>
      <c r="W100">
        <v>510</v>
      </c>
      <c r="AA100">
        <v>2.2000000000000002</v>
      </c>
      <c r="AB100">
        <v>20</v>
      </c>
      <c r="AC100">
        <v>110</v>
      </c>
      <c r="AD100">
        <v>26</v>
      </c>
      <c r="AG100">
        <v>44</v>
      </c>
      <c r="AI100">
        <v>16</v>
      </c>
      <c r="AJ100">
        <v>82</v>
      </c>
      <c r="AK100">
        <v>88</v>
      </c>
      <c r="AN100">
        <v>81</v>
      </c>
      <c r="AO100">
        <v>510</v>
      </c>
      <c r="AP100">
        <v>84</v>
      </c>
      <c r="AQ100">
        <v>6</v>
      </c>
      <c r="AR100">
        <v>3.5</v>
      </c>
      <c r="AS100">
        <v>1</v>
      </c>
      <c r="AT100">
        <v>6</v>
      </c>
      <c r="AU100">
        <v>1.3</v>
      </c>
      <c r="AV100">
        <v>34</v>
      </c>
      <c r="AW100">
        <v>0.59</v>
      </c>
      <c r="AX100">
        <v>31</v>
      </c>
      <c r="AY100">
        <v>8</v>
      </c>
      <c r="AZ100">
        <v>6.4</v>
      </c>
      <c r="BA100">
        <v>0.98</v>
      </c>
      <c r="BB100">
        <v>0.53</v>
      </c>
      <c r="BC100">
        <v>38</v>
      </c>
      <c r="BD100">
        <v>3.9</v>
      </c>
      <c r="BE100">
        <v>-0.1</v>
      </c>
      <c r="BF100">
        <v>-0.5</v>
      </c>
      <c r="BG100">
        <v>-0.2</v>
      </c>
      <c r="BH100">
        <v>2.6</v>
      </c>
      <c r="BI100">
        <v>15</v>
      </c>
      <c r="BJ100">
        <v>12</v>
      </c>
      <c r="BK100">
        <v>0.08</v>
      </c>
      <c r="BL100">
        <v>1.2</v>
      </c>
      <c r="BM100">
        <v>19</v>
      </c>
      <c r="BN100">
        <v>24</v>
      </c>
      <c r="BO100">
        <v>90</v>
      </c>
      <c r="BP100">
        <v>2.7</v>
      </c>
      <c r="BQ100">
        <v>1.3</v>
      </c>
      <c r="BR100">
        <v>13</v>
      </c>
      <c r="BS100">
        <v>0.49</v>
      </c>
      <c r="BT100">
        <v>3.5</v>
      </c>
    </row>
    <row r="101" spans="1:72" hidden="1" x14ac:dyDescent="0.3">
      <c r="A101" t="s">
        <v>448</v>
      </c>
      <c r="B101" t="s">
        <v>449</v>
      </c>
      <c r="C101" s="1" t="str">
        <f t="shared" si="5"/>
        <v>13:0040</v>
      </c>
      <c r="D101" s="1" t="str">
        <f t="shared" si="6"/>
        <v>13:0026</v>
      </c>
      <c r="E101" t="s">
        <v>450</v>
      </c>
      <c r="F101" t="s">
        <v>451</v>
      </c>
      <c r="H101">
        <v>47.415241000000002</v>
      </c>
      <c r="I101">
        <v>-65.786983800000002</v>
      </c>
      <c r="J101" s="1" t="str">
        <f t="shared" ref="J101:J106" si="11">HYPERLINK("http://geochem.nrcan.gc.ca/cdogs/content/kwd/kwd020045_e.htm", "Basal till")</f>
        <v>Basal till</v>
      </c>
      <c r="K101" s="1" t="str">
        <f t="shared" si="8"/>
        <v>&lt;63 micron</v>
      </c>
      <c r="P101">
        <v>7.11</v>
      </c>
      <c r="Q101">
        <v>0.17</v>
      </c>
      <c r="W101">
        <v>480</v>
      </c>
      <c r="AA101">
        <v>2.4</v>
      </c>
      <c r="AB101">
        <v>27</v>
      </c>
      <c r="AC101">
        <v>130</v>
      </c>
      <c r="AD101">
        <v>33</v>
      </c>
      <c r="AG101">
        <v>43</v>
      </c>
      <c r="AI101">
        <v>18</v>
      </c>
      <c r="AJ101">
        <v>83</v>
      </c>
      <c r="AK101">
        <v>110</v>
      </c>
      <c r="AN101">
        <v>110</v>
      </c>
      <c r="AO101">
        <v>1100</v>
      </c>
      <c r="AP101">
        <v>110</v>
      </c>
      <c r="AQ101">
        <v>9.1</v>
      </c>
      <c r="AR101">
        <v>5.5</v>
      </c>
      <c r="AS101">
        <v>1.9</v>
      </c>
      <c r="AT101">
        <v>8.5</v>
      </c>
      <c r="AU101">
        <v>1.9</v>
      </c>
      <c r="AV101">
        <v>49</v>
      </c>
      <c r="AW101">
        <v>0.93</v>
      </c>
      <c r="AX101">
        <v>43</v>
      </c>
      <c r="AY101">
        <v>12</v>
      </c>
      <c r="AZ101">
        <v>9.1</v>
      </c>
      <c r="BA101">
        <v>1.6</v>
      </c>
      <c r="BB101">
        <v>0.89</v>
      </c>
      <c r="BC101">
        <v>53</v>
      </c>
      <c r="BD101">
        <v>6</v>
      </c>
      <c r="BE101">
        <v>0.2</v>
      </c>
      <c r="BF101">
        <v>-0.5</v>
      </c>
      <c r="BG101">
        <v>-0.2</v>
      </c>
      <c r="BH101">
        <v>3.1</v>
      </c>
      <c r="BI101">
        <v>17</v>
      </c>
      <c r="BJ101">
        <v>27</v>
      </c>
      <c r="BK101">
        <v>0.06</v>
      </c>
      <c r="BL101">
        <v>1.7</v>
      </c>
      <c r="BM101">
        <v>25</v>
      </c>
      <c r="BN101">
        <v>31</v>
      </c>
      <c r="BO101">
        <v>88</v>
      </c>
      <c r="BP101">
        <v>4.0999999999999996</v>
      </c>
      <c r="BQ101">
        <v>1.9</v>
      </c>
      <c r="BR101">
        <v>19</v>
      </c>
      <c r="BS101">
        <v>0.59</v>
      </c>
      <c r="BT101">
        <v>5.7</v>
      </c>
    </row>
    <row r="102" spans="1:72" hidden="1" x14ac:dyDescent="0.3">
      <c r="A102" t="s">
        <v>452</v>
      </c>
      <c r="B102" t="s">
        <v>453</v>
      </c>
      <c r="C102" s="1" t="str">
        <f t="shared" si="5"/>
        <v>13:0040</v>
      </c>
      <c r="D102" s="1" t="str">
        <f t="shared" si="6"/>
        <v>13:0026</v>
      </c>
      <c r="E102" t="s">
        <v>454</v>
      </c>
      <c r="F102" t="s">
        <v>455</v>
      </c>
      <c r="H102">
        <v>47.401246200000003</v>
      </c>
      <c r="I102">
        <v>-65.798849899999993</v>
      </c>
      <c r="J102" s="1" t="str">
        <f t="shared" si="11"/>
        <v>Basal till</v>
      </c>
      <c r="K102" s="1" t="str">
        <f t="shared" si="8"/>
        <v>&lt;63 micron</v>
      </c>
      <c r="P102">
        <v>6.69</v>
      </c>
      <c r="Q102">
        <v>0.15</v>
      </c>
      <c r="W102">
        <v>560</v>
      </c>
      <c r="AA102">
        <v>2.7</v>
      </c>
      <c r="AB102">
        <v>21</v>
      </c>
      <c r="AC102">
        <v>94</v>
      </c>
      <c r="AD102">
        <v>27</v>
      </c>
      <c r="AG102">
        <v>35</v>
      </c>
      <c r="AI102">
        <v>18</v>
      </c>
      <c r="AJ102">
        <v>76</v>
      </c>
      <c r="AK102">
        <v>100</v>
      </c>
      <c r="AN102">
        <v>87</v>
      </c>
      <c r="AO102">
        <v>320</v>
      </c>
      <c r="AP102">
        <v>100</v>
      </c>
      <c r="AQ102">
        <v>6.9</v>
      </c>
      <c r="AR102">
        <v>3.8</v>
      </c>
      <c r="AS102">
        <v>1.5</v>
      </c>
      <c r="AT102">
        <v>6.8</v>
      </c>
      <c r="AU102">
        <v>1.4</v>
      </c>
      <c r="AV102">
        <v>39</v>
      </c>
      <c r="AW102">
        <v>0.55000000000000004</v>
      </c>
      <c r="AX102">
        <v>34</v>
      </c>
      <c r="AY102">
        <v>9.1999999999999993</v>
      </c>
      <c r="AZ102">
        <v>7</v>
      </c>
      <c r="BA102">
        <v>1.2</v>
      </c>
      <c r="BB102">
        <v>0.61</v>
      </c>
      <c r="BC102">
        <v>40</v>
      </c>
      <c r="BD102">
        <v>3.9</v>
      </c>
      <c r="BE102">
        <v>0.2</v>
      </c>
      <c r="BF102">
        <v>-0.5</v>
      </c>
      <c r="BG102">
        <v>-0.2</v>
      </c>
      <c r="BH102">
        <v>3.6</v>
      </c>
      <c r="BI102">
        <v>19</v>
      </c>
      <c r="BJ102">
        <v>8.3000000000000007</v>
      </c>
      <c r="BK102">
        <v>0.09</v>
      </c>
      <c r="BL102">
        <v>1.8</v>
      </c>
      <c r="BM102">
        <v>21</v>
      </c>
      <c r="BN102">
        <v>29</v>
      </c>
      <c r="BO102">
        <v>110</v>
      </c>
      <c r="BP102">
        <v>4.9000000000000004</v>
      </c>
      <c r="BQ102">
        <v>1.6</v>
      </c>
      <c r="BR102">
        <v>14</v>
      </c>
      <c r="BS102">
        <v>0.64</v>
      </c>
      <c r="BT102">
        <v>4</v>
      </c>
    </row>
    <row r="103" spans="1:72" hidden="1" x14ac:dyDescent="0.3">
      <c r="A103" t="s">
        <v>456</v>
      </c>
      <c r="B103" t="s">
        <v>457</v>
      </c>
      <c r="C103" s="1" t="str">
        <f t="shared" si="5"/>
        <v>13:0040</v>
      </c>
      <c r="D103" s="1" t="str">
        <f t="shared" si="6"/>
        <v>13:0026</v>
      </c>
      <c r="E103" t="s">
        <v>458</v>
      </c>
      <c r="F103" t="s">
        <v>459</v>
      </c>
      <c r="H103">
        <v>47.382059599999998</v>
      </c>
      <c r="I103">
        <v>-65.800350899999998</v>
      </c>
      <c r="J103" s="1" t="str">
        <f t="shared" si="11"/>
        <v>Basal till</v>
      </c>
      <c r="K103" s="1" t="str">
        <f t="shared" si="8"/>
        <v>&lt;63 micron</v>
      </c>
      <c r="P103">
        <v>7.44</v>
      </c>
      <c r="Q103">
        <v>0.11</v>
      </c>
      <c r="W103">
        <v>550</v>
      </c>
      <c r="AA103">
        <v>2.7</v>
      </c>
      <c r="AB103">
        <v>17</v>
      </c>
      <c r="AC103">
        <v>96</v>
      </c>
      <c r="AD103">
        <v>20</v>
      </c>
      <c r="AG103">
        <v>24</v>
      </c>
      <c r="AI103">
        <v>17</v>
      </c>
      <c r="AJ103">
        <v>78</v>
      </c>
      <c r="AK103">
        <v>100</v>
      </c>
      <c r="AN103">
        <v>89</v>
      </c>
      <c r="AO103">
        <v>480</v>
      </c>
      <c r="AP103">
        <v>110</v>
      </c>
      <c r="AQ103">
        <v>8.1</v>
      </c>
      <c r="AR103">
        <v>4.9000000000000004</v>
      </c>
      <c r="AS103">
        <v>1.6</v>
      </c>
      <c r="AT103">
        <v>7.8</v>
      </c>
      <c r="AU103">
        <v>1.7</v>
      </c>
      <c r="AV103">
        <v>47</v>
      </c>
      <c r="AW103">
        <v>0.76</v>
      </c>
      <c r="AX103">
        <v>42</v>
      </c>
      <c r="AY103">
        <v>11</v>
      </c>
      <c r="AZ103">
        <v>8.8000000000000007</v>
      </c>
      <c r="BA103">
        <v>1.4</v>
      </c>
      <c r="BB103">
        <v>0.78</v>
      </c>
      <c r="BC103">
        <v>49</v>
      </c>
      <c r="BD103">
        <v>4.9000000000000004</v>
      </c>
      <c r="BE103">
        <v>0.1</v>
      </c>
      <c r="BF103">
        <v>0.7</v>
      </c>
      <c r="BG103">
        <v>-0.2</v>
      </c>
      <c r="BH103">
        <v>4.7</v>
      </c>
      <c r="BI103">
        <v>22</v>
      </c>
      <c r="BJ103">
        <v>12</v>
      </c>
      <c r="BK103">
        <v>0.08</v>
      </c>
      <c r="BL103">
        <v>1.5</v>
      </c>
      <c r="BM103">
        <v>24</v>
      </c>
      <c r="BN103">
        <v>22</v>
      </c>
      <c r="BO103">
        <v>160</v>
      </c>
      <c r="BP103">
        <v>5.4</v>
      </c>
      <c r="BQ103">
        <v>1.8</v>
      </c>
      <c r="BR103">
        <v>15</v>
      </c>
      <c r="BS103">
        <v>0.7</v>
      </c>
      <c r="BT103">
        <v>4</v>
      </c>
    </row>
    <row r="104" spans="1:72" hidden="1" x14ac:dyDescent="0.3">
      <c r="A104" t="s">
        <v>460</v>
      </c>
      <c r="B104" t="s">
        <v>461</v>
      </c>
      <c r="C104" s="1" t="str">
        <f t="shared" si="5"/>
        <v>13:0040</v>
      </c>
      <c r="D104" s="1" t="str">
        <f t="shared" si="6"/>
        <v>13:0026</v>
      </c>
      <c r="E104" t="s">
        <v>462</v>
      </c>
      <c r="F104" t="s">
        <v>463</v>
      </c>
      <c r="H104">
        <v>47.361792199999996</v>
      </c>
      <c r="I104">
        <v>-65.7956219</v>
      </c>
      <c r="J104" s="1" t="str">
        <f t="shared" si="11"/>
        <v>Basal till</v>
      </c>
      <c r="K104" s="1" t="str">
        <f t="shared" si="8"/>
        <v>&lt;63 micron</v>
      </c>
      <c r="P104">
        <v>8.16</v>
      </c>
      <c r="Q104">
        <v>0.09</v>
      </c>
      <c r="W104">
        <v>640</v>
      </c>
      <c r="AA104">
        <v>3.5</v>
      </c>
      <c r="AB104">
        <v>21</v>
      </c>
      <c r="AC104">
        <v>120</v>
      </c>
      <c r="AD104">
        <v>51</v>
      </c>
      <c r="AG104">
        <v>48</v>
      </c>
      <c r="AI104">
        <v>20</v>
      </c>
      <c r="AJ104">
        <v>75</v>
      </c>
      <c r="AK104">
        <v>130</v>
      </c>
      <c r="AN104">
        <v>96</v>
      </c>
      <c r="AO104">
        <v>300</v>
      </c>
      <c r="AP104">
        <v>93</v>
      </c>
      <c r="AQ104">
        <v>6.3</v>
      </c>
      <c r="AR104">
        <v>3.8</v>
      </c>
      <c r="AS104">
        <v>1.5</v>
      </c>
      <c r="AT104">
        <v>6.5</v>
      </c>
      <c r="AU104">
        <v>1.3</v>
      </c>
      <c r="AV104">
        <v>43</v>
      </c>
      <c r="AW104">
        <v>0.54</v>
      </c>
      <c r="AX104">
        <v>39</v>
      </c>
      <c r="AY104">
        <v>10</v>
      </c>
      <c r="AZ104">
        <v>7.5</v>
      </c>
      <c r="BA104">
        <v>1.1000000000000001</v>
      </c>
      <c r="BB104">
        <v>0.56999999999999995</v>
      </c>
      <c r="BC104">
        <v>37</v>
      </c>
      <c r="BD104">
        <v>4</v>
      </c>
      <c r="BE104">
        <v>0.1</v>
      </c>
      <c r="BF104">
        <v>-0.5</v>
      </c>
      <c r="BG104">
        <v>-0.2</v>
      </c>
      <c r="BH104">
        <v>6.7</v>
      </c>
      <c r="BI104">
        <v>26</v>
      </c>
      <c r="BJ104">
        <v>7.9</v>
      </c>
      <c r="BK104">
        <v>0.11</v>
      </c>
      <c r="BL104">
        <v>1.4</v>
      </c>
      <c r="BM104">
        <v>21</v>
      </c>
      <c r="BN104">
        <v>46</v>
      </c>
      <c r="BO104">
        <v>180</v>
      </c>
      <c r="BP104">
        <v>6.1</v>
      </c>
      <c r="BQ104">
        <v>1.6</v>
      </c>
      <c r="BR104">
        <v>19</v>
      </c>
      <c r="BS104">
        <v>0.91</v>
      </c>
      <c r="BT104">
        <v>4.5999999999999996</v>
      </c>
    </row>
    <row r="105" spans="1:72" hidden="1" x14ac:dyDescent="0.3">
      <c r="A105" t="s">
        <v>464</v>
      </c>
      <c r="B105" t="s">
        <v>465</v>
      </c>
      <c r="C105" s="1" t="str">
        <f t="shared" si="5"/>
        <v>13:0040</v>
      </c>
      <c r="D105" s="1" t="str">
        <f t="shared" si="6"/>
        <v>13:0026</v>
      </c>
      <c r="E105" t="s">
        <v>466</v>
      </c>
      <c r="F105" t="s">
        <v>467</v>
      </c>
      <c r="H105">
        <v>47.348262800000001</v>
      </c>
      <c r="I105">
        <v>-65.797621300000003</v>
      </c>
      <c r="J105" s="1" t="str">
        <f t="shared" si="11"/>
        <v>Basal till</v>
      </c>
      <c r="K105" s="1" t="str">
        <f t="shared" si="8"/>
        <v>&lt;63 micron</v>
      </c>
      <c r="P105">
        <v>7.29</v>
      </c>
      <c r="Q105">
        <v>0.08</v>
      </c>
      <c r="W105">
        <v>640</v>
      </c>
      <c r="AA105">
        <v>3.3</v>
      </c>
      <c r="AB105">
        <v>20</v>
      </c>
      <c r="AC105">
        <v>110</v>
      </c>
      <c r="AD105">
        <v>38</v>
      </c>
      <c r="AG105">
        <v>44</v>
      </c>
      <c r="AI105">
        <v>19</v>
      </c>
      <c r="AJ105">
        <v>71</v>
      </c>
      <c r="AK105">
        <v>120</v>
      </c>
      <c r="AN105">
        <v>90</v>
      </c>
      <c r="AO105">
        <v>360</v>
      </c>
      <c r="AP105">
        <v>100</v>
      </c>
      <c r="AQ105">
        <v>6.3</v>
      </c>
      <c r="AR105">
        <v>3.8</v>
      </c>
      <c r="AS105">
        <v>1.5</v>
      </c>
      <c r="AT105">
        <v>6.6</v>
      </c>
      <c r="AU105">
        <v>1.3</v>
      </c>
      <c r="AV105">
        <v>45</v>
      </c>
      <c r="AW105">
        <v>0.59</v>
      </c>
      <c r="AX105">
        <v>40</v>
      </c>
      <c r="AY105">
        <v>11</v>
      </c>
      <c r="AZ105">
        <v>7.8</v>
      </c>
      <c r="BA105">
        <v>1.1000000000000001</v>
      </c>
      <c r="BB105">
        <v>0.6</v>
      </c>
      <c r="BC105">
        <v>37</v>
      </c>
      <c r="BD105">
        <v>4</v>
      </c>
      <c r="BE105">
        <v>0.1</v>
      </c>
      <c r="BF105">
        <v>-0.5</v>
      </c>
      <c r="BG105">
        <v>-0.2</v>
      </c>
      <c r="BH105">
        <v>6.2</v>
      </c>
      <c r="BI105">
        <v>24</v>
      </c>
      <c r="BJ105">
        <v>9.4</v>
      </c>
      <c r="BK105">
        <v>0.06</v>
      </c>
      <c r="BL105">
        <v>0.6</v>
      </c>
      <c r="BM105">
        <v>22</v>
      </c>
      <c r="BN105">
        <v>22</v>
      </c>
      <c r="BO105">
        <v>180</v>
      </c>
      <c r="BP105">
        <v>7</v>
      </c>
      <c r="BQ105">
        <v>1.6</v>
      </c>
      <c r="BR105">
        <v>18</v>
      </c>
      <c r="BS105">
        <v>0.87</v>
      </c>
      <c r="BT105">
        <v>4.0999999999999996</v>
      </c>
    </row>
    <row r="106" spans="1:72" hidden="1" x14ac:dyDescent="0.3">
      <c r="A106" t="s">
        <v>468</v>
      </c>
      <c r="B106" t="s">
        <v>469</v>
      </c>
      <c r="C106" s="1" t="str">
        <f t="shared" si="5"/>
        <v>13:0040</v>
      </c>
      <c r="D106" s="1" t="str">
        <f t="shared" si="6"/>
        <v>13:0026</v>
      </c>
      <c r="E106" t="s">
        <v>470</v>
      </c>
      <c r="F106" t="s">
        <v>471</v>
      </c>
      <c r="H106">
        <v>47.329274900000001</v>
      </c>
      <c r="I106">
        <v>-65.795399900000007</v>
      </c>
      <c r="J106" s="1" t="str">
        <f t="shared" si="11"/>
        <v>Basal till</v>
      </c>
      <c r="K106" s="1" t="str">
        <f t="shared" si="8"/>
        <v>&lt;63 micron</v>
      </c>
      <c r="P106">
        <v>5.26</v>
      </c>
      <c r="Q106">
        <v>0.06</v>
      </c>
      <c r="W106">
        <v>480</v>
      </c>
      <c r="AA106">
        <v>2.6</v>
      </c>
      <c r="AB106">
        <v>13</v>
      </c>
      <c r="AC106">
        <v>80</v>
      </c>
      <c r="AD106">
        <v>22</v>
      </c>
      <c r="AG106">
        <v>34</v>
      </c>
      <c r="AI106">
        <v>13</v>
      </c>
      <c r="AJ106">
        <v>97</v>
      </c>
      <c r="AK106">
        <v>77</v>
      </c>
      <c r="AN106">
        <v>62</v>
      </c>
      <c r="AO106">
        <v>540</v>
      </c>
      <c r="AP106">
        <v>88</v>
      </c>
      <c r="AQ106">
        <v>6.1</v>
      </c>
      <c r="AR106">
        <v>3.9</v>
      </c>
      <c r="AS106">
        <v>1.4</v>
      </c>
      <c r="AT106">
        <v>5.9</v>
      </c>
      <c r="AU106">
        <v>1.3</v>
      </c>
      <c r="AV106">
        <v>35</v>
      </c>
      <c r="AW106">
        <v>0.65</v>
      </c>
      <c r="AX106">
        <v>30</v>
      </c>
      <c r="AY106">
        <v>8.5</v>
      </c>
      <c r="AZ106">
        <v>6</v>
      </c>
      <c r="BA106">
        <v>1.1000000000000001</v>
      </c>
      <c r="BB106">
        <v>0.62</v>
      </c>
      <c r="BC106">
        <v>38</v>
      </c>
      <c r="BD106">
        <v>4.5999999999999996</v>
      </c>
      <c r="BE106">
        <v>-0.1</v>
      </c>
      <c r="BF106">
        <v>-0.5</v>
      </c>
      <c r="BG106">
        <v>-0.2</v>
      </c>
      <c r="BH106">
        <v>4.3</v>
      </c>
      <c r="BI106">
        <v>19</v>
      </c>
      <c r="BJ106">
        <v>14</v>
      </c>
      <c r="BK106">
        <v>0.05</v>
      </c>
      <c r="BL106">
        <v>0.7</v>
      </c>
      <c r="BM106">
        <v>23</v>
      </c>
      <c r="BN106">
        <v>21</v>
      </c>
      <c r="BO106">
        <v>120</v>
      </c>
      <c r="BP106">
        <v>6.1</v>
      </c>
      <c r="BQ106">
        <v>1.8</v>
      </c>
      <c r="BR106">
        <v>17</v>
      </c>
      <c r="BS106">
        <v>0.66</v>
      </c>
      <c r="BT106">
        <v>4.5999999999999996</v>
      </c>
    </row>
    <row r="107" spans="1:72" hidden="1" x14ac:dyDescent="0.3">
      <c r="A107" t="s">
        <v>472</v>
      </c>
      <c r="B107" t="s">
        <v>473</v>
      </c>
      <c r="C107" s="1" t="str">
        <f t="shared" si="5"/>
        <v>13:0040</v>
      </c>
      <c r="D107" s="1" t="str">
        <f t="shared" si="6"/>
        <v>13:0026</v>
      </c>
      <c r="E107" t="s">
        <v>474</v>
      </c>
      <c r="F107" t="s">
        <v>475</v>
      </c>
      <c r="H107">
        <v>47.252032200000002</v>
      </c>
      <c r="I107">
        <v>-65.796629600000003</v>
      </c>
      <c r="J107" s="1" t="str">
        <f>HYPERLINK("http://geochem.nrcan.gc.ca/cdogs/content/kwd/kwd020072_e.htm", "Ice-contact sand")</f>
        <v>Ice-contact sand</v>
      </c>
      <c r="K107" s="1" t="str">
        <f t="shared" si="8"/>
        <v>&lt;63 micron</v>
      </c>
      <c r="P107">
        <v>5.56</v>
      </c>
      <c r="Q107">
        <v>0.14000000000000001</v>
      </c>
      <c r="W107">
        <v>280</v>
      </c>
      <c r="AA107">
        <v>2</v>
      </c>
      <c r="AB107">
        <v>26</v>
      </c>
      <c r="AC107">
        <v>120</v>
      </c>
      <c r="AD107">
        <v>24</v>
      </c>
      <c r="AG107">
        <v>52</v>
      </c>
      <c r="AI107">
        <v>13</v>
      </c>
      <c r="AJ107">
        <v>70</v>
      </c>
      <c r="AK107">
        <v>82</v>
      </c>
      <c r="AN107">
        <v>57</v>
      </c>
      <c r="AO107">
        <v>1100</v>
      </c>
      <c r="AP107">
        <v>99</v>
      </c>
      <c r="AQ107">
        <v>7.2</v>
      </c>
      <c r="AR107">
        <v>4.5999999999999996</v>
      </c>
      <c r="AS107">
        <v>1.5</v>
      </c>
      <c r="AT107">
        <v>6.6</v>
      </c>
      <c r="AU107">
        <v>1.5</v>
      </c>
      <c r="AV107">
        <v>41</v>
      </c>
      <c r="AW107">
        <v>0.8</v>
      </c>
      <c r="AX107">
        <v>39</v>
      </c>
      <c r="AY107">
        <v>11</v>
      </c>
      <c r="AZ107">
        <v>7.4</v>
      </c>
      <c r="BA107">
        <v>1.2</v>
      </c>
      <c r="BB107">
        <v>0.75</v>
      </c>
      <c r="BC107">
        <v>46</v>
      </c>
      <c r="BD107">
        <v>5.4</v>
      </c>
      <c r="BE107">
        <v>0.2</v>
      </c>
      <c r="BF107">
        <v>-0.5</v>
      </c>
      <c r="BG107">
        <v>0.2</v>
      </c>
      <c r="BH107">
        <v>2.9</v>
      </c>
      <c r="BI107">
        <v>13</v>
      </c>
      <c r="BJ107">
        <v>27</v>
      </c>
      <c r="BK107">
        <v>-0.05</v>
      </c>
      <c r="BL107">
        <v>0.7</v>
      </c>
      <c r="BM107">
        <v>19</v>
      </c>
      <c r="BN107">
        <v>16</v>
      </c>
      <c r="BO107">
        <v>69</v>
      </c>
      <c r="BP107">
        <v>3.6</v>
      </c>
      <c r="BQ107">
        <v>1.6</v>
      </c>
      <c r="BR107">
        <v>17</v>
      </c>
      <c r="BS107">
        <v>0.39</v>
      </c>
      <c r="BT107">
        <v>4.5</v>
      </c>
    </row>
    <row r="108" spans="1:72" hidden="1" x14ac:dyDescent="0.3">
      <c r="A108" t="s">
        <v>476</v>
      </c>
      <c r="B108" t="s">
        <v>477</v>
      </c>
      <c r="C108" s="1" t="str">
        <f t="shared" si="5"/>
        <v>13:0040</v>
      </c>
      <c r="D108" s="1" t="str">
        <f t="shared" si="6"/>
        <v>13:0026</v>
      </c>
      <c r="E108" t="s">
        <v>478</v>
      </c>
      <c r="F108" t="s">
        <v>479</v>
      </c>
      <c r="H108">
        <v>47.479521699999999</v>
      </c>
      <c r="I108">
        <v>-65.767632399999997</v>
      </c>
      <c r="J108" s="1" t="str">
        <f>HYPERLINK("http://geochem.nrcan.gc.ca/cdogs/content/kwd/kwd020045_e.htm", "Basal till")</f>
        <v>Basal till</v>
      </c>
      <c r="K108" s="1" t="str">
        <f t="shared" si="8"/>
        <v>&lt;63 micron</v>
      </c>
      <c r="P108">
        <v>7.04</v>
      </c>
      <c r="Q108">
        <v>0.08</v>
      </c>
      <c r="W108">
        <v>580</v>
      </c>
      <c r="AA108">
        <v>2.9</v>
      </c>
      <c r="AB108">
        <v>18</v>
      </c>
      <c r="AC108">
        <v>100</v>
      </c>
      <c r="AD108">
        <v>22</v>
      </c>
      <c r="AG108">
        <v>39</v>
      </c>
      <c r="AI108">
        <v>17</v>
      </c>
      <c r="AJ108">
        <v>69</v>
      </c>
      <c r="AK108">
        <v>110</v>
      </c>
      <c r="AN108">
        <v>100</v>
      </c>
      <c r="AO108">
        <v>270</v>
      </c>
      <c r="AP108">
        <v>76</v>
      </c>
      <c r="AQ108">
        <v>5.9</v>
      </c>
      <c r="AR108">
        <v>3.5</v>
      </c>
      <c r="AS108">
        <v>1.2</v>
      </c>
      <c r="AT108">
        <v>5.7</v>
      </c>
      <c r="AU108">
        <v>1.2</v>
      </c>
      <c r="AV108">
        <v>35</v>
      </c>
      <c r="AW108">
        <v>0.51</v>
      </c>
      <c r="AX108">
        <v>30</v>
      </c>
      <c r="AY108">
        <v>8.5</v>
      </c>
      <c r="AZ108">
        <v>5.9</v>
      </c>
      <c r="BA108">
        <v>1.1000000000000001</v>
      </c>
      <c r="BB108">
        <v>0.55000000000000004</v>
      </c>
      <c r="BC108">
        <v>37</v>
      </c>
      <c r="BD108">
        <v>4</v>
      </c>
      <c r="BE108">
        <v>-0.1</v>
      </c>
      <c r="BF108">
        <v>-0.5</v>
      </c>
      <c r="BG108">
        <v>-0.2</v>
      </c>
      <c r="BH108">
        <v>5.4</v>
      </c>
      <c r="BI108">
        <v>22</v>
      </c>
      <c r="BJ108">
        <v>7.1</v>
      </c>
      <c r="BK108">
        <v>0.11</v>
      </c>
      <c r="BL108">
        <v>1.8</v>
      </c>
      <c r="BM108">
        <v>21</v>
      </c>
      <c r="BN108">
        <v>30</v>
      </c>
      <c r="BO108">
        <v>130</v>
      </c>
      <c r="BP108">
        <v>7.1</v>
      </c>
      <c r="BQ108">
        <v>1.6</v>
      </c>
      <c r="BR108">
        <v>14</v>
      </c>
      <c r="BS108">
        <v>0.74</v>
      </c>
      <c r="BT108">
        <v>5.7</v>
      </c>
    </row>
    <row r="109" spans="1:72" hidden="1" x14ac:dyDescent="0.3">
      <c r="A109" t="s">
        <v>480</v>
      </c>
      <c r="B109" t="s">
        <v>481</v>
      </c>
      <c r="C109" s="1" t="str">
        <f t="shared" si="5"/>
        <v>13:0040</v>
      </c>
      <c r="D109" s="1" t="str">
        <f t="shared" si="6"/>
        <v>13:0026</v>
      </c>
      <c r="E109" t="s">
        <v>482</v>
      </c>
      <c r="F109" t="s">
        <v>483</v>
      </c>
      <c r="H109">
        <v>47.437380099999999</v>
      </c>
      <c r="I109">
        <v>-65.7713356</v>
      </c>
      <c r="J109" s="1" t="str">
        <f>HYPERLINK("http://geochem.nrcan.gc.ca/cdogs/content/kwd/kwd020045_e.htm", "Basal till")</f>
        <v>Basal till</v>
      </c>
      <c r="K109" s="1" t="str">
        <f t="shared" si="8"/>
        <v>&lt;63 micron</v>
      </c>
      <c r="P109">
        <v>6.93</v>
      </c>
      <c r="Q109">
        <v>0.1</v>
      </c>
      <c r="W109">
        <v>590</v>
      </c>
      <c r="AA109">
        <v>3.2</v>
      </c>
      <c r="AB109">
        <v>22</v>
      </c>
      <c r="AC109">
        <v>110</v>
      </c>
      <c r="AD109">
        <v>28</v>
      </c>
      <c r="AG109">
        <v>44</v>
      </c>
      <c r="AI109">
        <v>18</v>
      </c>
      <c r="AJ109">
        <v>82</v>
      </c>
      <c r="AK109">
        <v>110</v>
      </c>
      <c r="AN109">
        <v>160</v>
      </c>
      <c r="AO109">
        <v>400</v>
      </c>
      <c r="AP109">
        <v>94</v>
      </c>
      <c r="AQ109">
        <v>6</v>
      </c>
      <c r="AR109">
        <v>3.9</v>
      </c>
      <c r="AS109">
        <v>1.4</v>
      </c>
      <c r="AT109">
        <v>6</v>
      </c>
      <c r="AU109">
        <v>1.4</v>
      </c>
      <c r="AV109">
        <v>37</v>
      </c>
      <c r="AW109">
        <v>0.55000000000000004</v>
      </c>
      <c r="AX109">
        <v>34</v>
      </c>
      <c r="AY109">
        <v>9.4</v>
      </c>
      <c r="AZ109">
        <v>6.4</v>
      </c>
      <c r="BA109">
        <v>1.1000000000000001</v>
      </c>
      <c r="BB109">
        <v>0.6</v>
      </c>
      <c r="BC109">
        <v>39</v>
      </c>
      <c r="BD109">
        <v>4</v>
      </c>
      <c r="BE109">
        <v>0.1</v>
      </c>
      <c r="BF109">
        <v>1.1000000000000001</v>
      </c>
      <c r="BG109">
        <v>-0.2</v>
      </c>
      <c r="BH109">
        <v>4.7</v>
      </c>
      <c r="BI109">
        <v>21</v>
      </c>
      <c r="BJ109">
        <v>9.5</v>
      </c>
      <c r="BK109">
        <v>0.1</v>
      </c>
      <c r="BL109">
        <v>1.2</v>
      </c>
      <c r="BM109">
        <v>24</v>
      </c>
      <c r="BN109">
        <v>34</v>
      </c>
      <c r="BO109">
        <v>120</v>
      </c>
      <c r="BP109">
        <v>9.1999999999999993</v>
      </c>
      <c r="BQ109">
        <v>1.6</v>
      </c>
      <c r="BR109">
        <v>15</v>
      </c>
      <c r="BS109">
        <v>0.68</v>
      </c>
      <c r="BT109">
        <v>4.5</v>
      </c>
    </row>
    <row r="110" spans="1:72" hidden="1" x14ac:dyDescent="0.3">
      <c r="A110" t="s">
        <v>484</v>
      </c>
      <c r="B110" t="s">
        <v>485</v>
      </c>
      <c r="C110" s="1" t="str">
        <f t="shared" si="5"/>
        <v>13:0040</v>
      </c>
      <c r="D110" s="1" t="str">
        <f t="shared" si="6"/>
        <v>13:0026</v>
      </c>
      <c r="E110" t="s">
        <v>486</v>
      </c>
      <c r="F110" t="s">
        <v>487</v>
      </c>
      <c r="H110">
        <v>47.420638500000003</v>
      </c>
      <c r="I110">
        <v>-65.759928400000007</v>
      </c>
      <c r="J110" s="1" t="str">
        <f>HYPERLINK("http://geochem.nrcan.gc.ca/cdogs/content/kwd/kwd020045_e.htm", "Basal till")</f>
        <v>Basal till</v>
      </c>
      <c r="K110" s="1" t="str">
        <f t="shared" si="8"/>
        <v>&lt;63 micron</v>
      </c>
      <c r="P110">
        <v>6.58</v>
      </c>
      <c r="Q110">
        <v>7.0000000000000007E-2</v>
      </c>
      <c r="W110">
        <v>620</v>
      </c>
      <c r="AA110">
        <v>3.1</v>
      </c>
      <c r="AB110">
        <v>18</v>
      </c>
      <c r="AC110">
        <v>94</v>
      </c>
      <c r="AD110">
        <v>30</v>
      </c>
      <c r="AG110">
        <v>38</v>
      </c>
      <c r="AI110">
        <v>18</v>
      </c>
      <c r="AJ110">
        <v>81</v>
      </c>
      <c r="AK110">
        <v>110</v>
      </c>
      <c r="AN110">
        <v>75</v>
      </c>
      <c r="AO110">
        <v>430</v>
      </c>
      <c r="AP110">
        <v>93</v>
      </c>
      <c r="AQ110">
        <v>5.9</v>
      </c>
      <c r="AR110">
        <v>3.8</v>
      </c>
      <c r="AS110">
        <v>1.5</v>
      </c>
      <c r="AT110">
        <v>5.9</v>
      </c>
      <c r="AU110">
        <v>1.3</v>
      </c>
      <c r="AV110">
        <v>41</v>
      </c>
      <c r="AW110">
        <v>0.56999999999999995</v>
      </c>
      <c r="AX110">
        <v>36</v>
      </c>
      <c r="AY110">
        <v>10</v>
      </c>
      <c r="AZ110">
        <v>6.8</v>
      </c>
      <c r="BA110">
        <v>1.1000000000000001</v>
      </c>
      <c r="BB110">
        <v>0.61</v>
      </c>
      <c r="BC110">
        <v>41</v>
      </c>
      <c r="BD110">
        <v>4.0999999999999996</v>
      </c>
      <c r="BE110">
        <v>0.2</v>
      </c>
      <c r="BF110">
        <v>-0.5</v>
      </c>
      <c r="BG110">
        <v>-0.2</v>
      </c>
      <c r="BH110">
        <v>4.5999999999999996</v>
      </c>
      <c r="BI110">
        <v>23</v>
      </c>
      <c r="BJ110">
        <v>11</v>
      </c>
      <c r="BK110">
        <v>0.08</v>
      </c>
      <c r="BL110">
        <v>1.2</v>
      </c>
      <c r="BM110">
        <v>23</v>
      </c>
      <c r="BN110">
        <v>24</v>
      </c>
      <c r="BO110">
        <v>150</v>
      </c>
      <c r="BP110">
        <v>5.3</v>
      </c>
      <c r="BQ110">
        <v>1.7</v>
      </c>
      <c r="BR110">
        <v>16</v>
      </c>
      <c r="BS110">
        <v>0.75</v>
      </c>
      <c r="BT110">
        <v>4</v>
      </c>
    </row>
    <row r="111" spans="1:72" hidden="1" x14ac:dyDescent="0.3">
      <c r="A111" t="s">
        <v>488</v>
      </c>
      <c r="B111" t="s">
        <v>489</v>
      </c>
      <c r="C111" s="1" t="str">
        <f t="shared" si="5"/>
        <v>13:0040</v>
      </c>
      <c r="D111" s="1" t="str">
        <f t="shared" si="6"/>
        <v>13:0026</v>
      </c>
      <c r="E111" t="s">
        <v>490</v>
      </c>
      <c r="F111" t="s">
        <v>491</v>
      </c>
      <c r="H111">
        <v>47.400078200000003</v>
      </c>
      <c r="I111">
        <v>-65.778814199999999</v>
      </c>
      <c r="J111" s="1" t="str">
        <f>HYPERLINK("http://geochem.nrcan.gc.ca/cdogs/content/kwd/kwd020050_e.htm", "Glaciofluvial")</f>
        <v>Glaciofluvial</v>
      </c>
      <c r="K111" s="1" t="str">
        <f t="shared" si="8"/>
        <v>&lt;63 micron</v>
      </c>
      <c r="P111">
        <v>6.59</v>
      </c>
      <c r="Q111">
        <v>0.09</v>
      </c>
      <c r="W111">
        <v>470</v>
      </c>
      <c r="AA111">
        <v>2.2999999999999998</v>
      </c>
      <c r="AB111">
        <v>20</v>
      </c>
      <c r="AC111">
        <v>95</v>
      </c>
      <c r="AD111">
        <v>34</v>
      </c>
      <c r="AG111">
        <v>42</v>
      </c>
      <c r="AI111">
        <v>17</v>
      </c>
      <c r="AJ111">
        <v>78</v>
      </c>
      <c r="AK111">
        <v>93</v>
      </c>
      <c r="AN111">
        <v>120</v>
      </c>
      <c r="AO111">
        <v>490</v>
      </c>
      <c r="AP111">
        <v>98</v>
      </c>
      <c r="AQ111">
        <v>5.8</v>
      </c>
      <c r="AR111">
        <v>3.7</v>
      </c>
      <c r="AS111">
        <v>1.4</v>
      </c>
      <c r="AT111">
        <v>6</v>
      </c>
      <c r="AU111">
        <v>1.3</v>
      </c>
      <c r="AV111">
        <v>36</v>
      </c>
      <c r="AW111">
        <v>0.56999999999999995</v>
      </c>
      <c r="AX111">
        <v>32</v>
      </c>
      <c r="AY111">
        <v>9.3000000000000007</v>
      </c>
      <c r="AZ111">
        <v>6.6</v>
      </c>
      <c r="BA111">
        <v>1.1000000000000001</v>
      </c>
      <c r="BB111">
        <v>0.56000000000000005</v>
      </c>
      <c r="BC111">
        <v>35</v>
      </c>
      <c r="BD111">
        <v>4</v>
      </c>
      <c r="BE111">
        <v>-0.1</v>
      </c>
      <c r="BF111">
        <v>-0.5</v>
      </c>
      <c r="BG111">
        <v>-0.2</v>
      </c>
      <c r="BH111">
        <v>4</v>
      </c>
      <c r="BI111">
        <v>16</v>
      </c>
      <c r="BJ111">
        <v>12</v>
      </c>
      <c r="BK111">
        <v>0.06</v>
      </c>
      <c r="BL111">
        <v>1.9</v>
      </c>
      <c r="BM111">
        <v>21</v>
      </c>
      <c r="BN111">
        <v>30</v>
      </c>
      <c r="BO111">
        <v>88</v>
      </c>
      <c r="BP111">
        <v>4.4000000000000004</v>
      </c>
      <c r="BQ111">
        <v>1.5</v>
      </c>
      <c r="BR111">
        <v>15</v>
      </c>
      <c r="BS111">
        <v>0.54</v>
      </c>
      <c r="BT111">
        <v>3.8</v>
      </c>
    </row>
    <row r="112" spans="1:72" hidden="1" x14ac:dyDescent="0.3">
      <c r="A112" t="s">
        <v>492</v>
      </c>
      <c r="B112" t="s">
        <v>493</v>
      </c>
      <c r="C112" s="1" t="str">
        <f t="shared" si="5"/>
        <v>13:0040</v>
      </c>
      <c r="D112" s="1" t="str">
        <f t="shared" si="6"/>
        <v>13:0026</v>
      </c>
      <c r="E112" t="s">
        <v>490</v>
      </c>
      <c r="F112" t="s">
        <v>494</v>
      </c>
      <c r="H112">
        <v>47.400078200000003</v>
      </c>
      <c r="I112">
        <v>-65.778814199999999</v>
      </c>
      <c r="J112" s="1" t="str">
        <f>HYPERLINK("http://geochem.nrcan.gc.ca/cdogs/content/kwd/kwd020050_e.htm", "Glaciofluvial")</f>
        <v>Glaciofluvial</v>
      </c>
      <c r="K112" s="1" t="str">
        <f t="shared" si="8"/>
        <v>&lt;63 micron</v>
      </c>
      <c r="P112">
        <v>6.63</v>
      </c>
      <c r="Q112">
        <v>0.09</v>
      </c>
      <c r="W112">
        <v>480</v>
      </c>
      <c r="AA112">
        <v>2.2999999999999998</v>
      </c>
      <c r="AB112">
        <v>20</v>
      </c>
      <c r="AC112">
        <v>99</v>
      </c>
      <c r="AD112">
        <v>35</v>
      </c>
      <c r="AG112">
        <v>43</v>
      </c>
      <c r="AI112">
        <v>17</v>
      </c>
      <c r="AJ112">
        <v>78</v>
      </c>
      <c r="AK112">
        <v>95</v>
      </c>
      <c r="AN112">
        <v>120</v>
      </c>
      <c r="AO112">
        <v>480</v>
      </c>
      <c r="AP112">
        <v>100</v>
      </c>
      <c r="AQ112">
        <v>6.6</v>
      </c>
      <c r="AR112">
        <v>3.9</v>
      </c>
      <c r="AS112">
        <v>1.3</v>
      </c>
      <c r="AT112">
        <v>6.6</v>
      </c>
      <c r="AU112">
        <v>1.4</v>
      </c>
      <c r="AV112">
        <v>36</v>
      </c>
      <c r="AW112">
        <v>0.57999999999999996</v>
      </c>
      <c r="AX112">
        <v>34</v>
      </c>
      <c r="AY112">
        <v>9.1</v>
      </c>
      <c r="AZ112">
        <v>7</v>
      </c>
      <c r="BA112">
        <v>1.2</v>
      </c>
      <c r="BB112">
        <v>0.59</v>
      </c>
      <c r="BC112">
        <v>38</v>
      </c>
      <c r="BD112">
        <v>4.4000000000000004</v>
      </c>
      <c r="BE112">
        <v>0.1</v>
      </c>
      <c r="BF112">
        <v>-0.5</v>
      </c>
      <c r="BG112">
        <v>-0.2</v>
      </c>
      <c r="BH112">
        <v>3.8</v>
      </c>
      <c r="BI112">
        <v>17</v>
      </c>
      <c r="BJ112">
        <v>12</v>
      </c>
      <c r="BK112">
        <v>7.0000000000000007E-2</v>
      </c>
      <c r="BL112">
        <v>1.9</v>
      </c>
      <c r="BM112">
        <v>21</v>
      </c>
      <c r="BN112">
        <v>35</v>
      </c>
      <c r="BO112">
        <v>91</v>
      </c>
      <c r="BP112">
        <v>3.2</v>
      </c>
      <c r="BQ112">
        <v>1.5</v>
      </c>
      <c r="BR112">
        <v>16</v>
      </c>
      <c r="BS112">
        <v>0.57999999999999996</v>
      </c>
      <c r="BT112">
        <v>4.2</v>
      </c>
    </row>
    <row r="113" spans="1:72" hidden="1" x14ac:dyDescent="0.3">
      <c r="A113" t="s">
        <v>495</v>
      </c>
      <c r="B113" t="s">
        <v>496</v>
      </c>
      <c r="C113" s="1" t="str">
        <f t="shared" si="5"/>
        <v>13:0040</v>
      </c>
      <c r="D113" s="1" t="str">
        <f t="shared" si="6"/>
        <v>13:0026</v>
      </c>
      <c r="E113" t="s">
        <v>497</v>
      </c>
      <c r="F113" t="s">
        <v>498</v>
      </c>
      <c r="H113">
        <v>47.374527100000002</v>
      </c>
      <c r="I113">
        <v>-65.763308899999998</v>
      </c>
      <c r="J113" s="1" t="str">
        <f>HYPERLINK("http://geochem.nrcan.gc.ca/cdogs/content/kwd/kwd020045_e.htm", "Basal till")</f>
        <v>Basal till</v>
      </c>
      <c r="K113" s="1" t="str">
        <f t="shared" si="8"/>
        <v>&lt;63 micron</v>
      </c>
      <c r="P113">
        <v>5.89</v>
      </c>
      <c r="Q113">
        <v>7.0000000000000007E-2</v>
      </c>
      <c r="W113">
        <v>590</v>
      </c>
      <c r="AA113">
        <v>3</v>
      </c>
      <c r="AB113">
        <v>18</v>
      </c>
      <c r="AC113">
        <v>81</v>
      </c>
      <c r="AD113">
        <v>27</v>
      </c>
      <c r="AG113">
        <v>32</v>
      </c>
      <c r="AI113">
        <v>16</v>
      </c>
      <c r="AJ113">
        <v>78</v>
      </c>
      <c r="AK113">
        <v>93</v>
      </c>
      <c r="AN113">
        <v>64</v>
      </c>
      <c r="AO113">
        <v>420</v>
      </c>
      <c r="AP113">
        <v>97</v>
      </c>
      <c r="AQ113">
        <v>6.4</v>
      </c>
      <c r="AR113">
        <v>3.9</v>
      </c>
      <c r="AS113">
        <v>1.5</v>
      </c>
      <c r="AT113">
        <v>6.5</v>
      </c>
      <c r="AU113">
        <v>1.4</v>
      </c>
      <c r="AV113">
        <v>41</v>
      </c>
      <c r="AW113">
        <v>0.6</v>
      </c>
      <c r="AX113">
        <v>35</v>
      </c>
      <c r="AY113">
        <v>11</v>
      </c>
      <c r="AZ113">
        <v>7.2</v>
      </c>
      <c r="BA113">
        <v>1.1000000000000001</v>
      </c>
      <c r="BB113">
        <v>0.65</v>
      </c>
      <c r="BC113">
        <v>37</v>
      </c>
      <c r="BD113">
        <v>4.2</v>
      </c>
      <c r="BE113">
        <v>-0.1</v>
      </c>
      <c r="BF113">
        <v>-0.5</v>
      </c>
      <c r="BG113">
        <v>-0.2</v>
      </c>
      <c r="BH113">
        <v>4.7</v>
      </c>
      <c r="BI113">
        <v>20</v>
      </c>
      <c r="BJ113">
        <v>11</v>
      </c>
      <c r="BK113">
        <v>7.0000000000000007E-2</v>
      </c>
      <c r="BL113">
        <v>0.3</v>
      </c>
      <c r="BM113">
        <v>21</v>
      </c>
      <c r="BN113">
        <v>16</v>
      </c>
      <c r="BO113">
        <v>130</v>
      </c>
      <c r="BP113">
        <v>6.3</v>
      </c>
      <c r="BQ113">
        <v>1.7</v>
      </c>
      <c r="BR113">
        <v>16</v>
      </c>
      <c r="BS113">
        <v>0.69</v>
      </c>
      <c r="BT113">
        <v>4.2</v>
      </c>
    </row>
    <row r="114" spans="1:72" hidden="1" x14ac:dyDescent="0.3">
      <c r="A114" t="s">
        <v>499</v>
      </c>
      <c r="B114" t="s">
        <v>500</v>
      </c>
      <c r="C114" s="1" t="str">
        <f t="shared" si="5"/>
        <v>13:0040</v>
      </c>
      <c r="D114" s="1" t="str">
        <f t="shared" si="6"/>
        <v>13:0026</v>
      </c>
      <c r="E114" t="s">
        <v>501</v>
      </c>
      <c r="F114" t="s">
        <v>502</v>
      </c>
      <c r="H114">
        <v>47.358857200000003</v>
      </c>
      <c r="I114">
        <v>-65.769376699999995</v>
      </c>
      <c r="J114" s="1" t="str">
        <f>HYPERLINK("http://geochem.nrcan.gc.ca/cdogs/content/kwd/kwd020045_e.htm", "Basal till")</f>
        <v>Basal till</v>
      </c>
      <c r="K114" s="1" t="str">
        <f t="shared" si="8"/>
        <v>&lt;63 micron</v>
      </c>
      <c r="P114">
        <v>6.25</v>
      </c>
      <c r="Q114">
        <v>0.06</v>
      </c>
      <c r="W114">
        <v>510</v>
      </c>
      <c r="AA114">
        <v>2.9</v>
      </c>
      <c r="AB114">
        <v>20</v>
      </c>
      <c r="AC114">
        <v>90</v>
      </c>
      <c r="AD114">
        <v>29</v>
      </c>
      <c r="AG114">
        <v>40</v>
      </c>
      <c r="AI114">
        <v>16</v>
      </c>
      <c r="AJ114">
        <v>80</v>
      </c>
      <c r="AK114">
        <v>90</v>
      </c>
      <c r="AN114">
        <v>69</v>
      </c>
      <c r="AO114">
        <v>510</v>
      </c>
      <c r="AP114">
        <v>97</v>
      </c>
      <c r="AQ114">
        <v>7.1</v>
      </c>
      <c r="AR114">
        <v>4.4000000000000004</v>
      </c>
      <c r="AS114">
        <v>1.6</v>
      </c>
      <c r="AT114">
        <v>7.1</v>
      </c>
      <c r="AU114">
        <v>1.5</v>
      </c>
      <c r="AV114">
        <v>40</v>
      </c>
      <c r="AW114">
        <v>0.68</v>
      </c>
      <c r="AX114">
        <v>36</v>
      </c>
      <c r="AY114">
        <v>10</v>
      </c>
      <c r="AZ114">
        <v>7.7</v>
      </c>
      <c r="BA114">
        <v>1.3</v>
      </c>
      <c r="BB114">
        <v>0.71</v>
      </c>
      <c r="BC114">
        <v>42</v>
      </c>
      <c r="BD114">
        <v>4.9000000000000004</v>
      </c>
      <c r="BE114">
        <v>-0.1</v>
      </c>
      <c r="BF114">
        <v>-0.5</v>
      </c>
      <c r="BG114">
        <v>-0.2</v>
      </c>
      <c r="BH114">
        <v>4.9000000000000004</v>
      </c>
      <c r="BI114">
        <v>19</v>
      </c>
      <c r="BJ114">
        <v>13</v>
      </c>
      <c r="BK114">
        <v>0.09</v>
      </c>
      <c r="BL114">
        <v>0.6</v>
      </c>
      <c r="BM114">
        <v>22</v>
      </c>
      <c r="BN114">
        <v>18</v>
      </c>
      <c r="BO114">
        <v>130</v>
      </c>
      <c r="BP114">
        <v>7.8</v>
      </c>
      <c r="BQ114">
        <v>1.7</v>
      </c>
      <c r="BR114">
        <v>17</v>
      </c>
      <c r="BS114">
        <v>0.62</v>
      </c>
      <c r="BT114">
        <v>4.2</v>
      </c>
    </row>
    <row r="115" spans="1:72" hidden="1" x14ac:dyDescent="0.3">
      <c r="A115" t="s">
        <v>503</v>
      </c>
      <c r="B115" t="s">
        <v>504</v>
      </c>
      <c r="C115" s="1" t="str">
        <f t="shared" si="5"/>
        <v>13:0040</v>
      </c>
      <c r="D115" s="1" t="str">
        <f t="shared" si="6"/>
        <v>13:0026</v>
      </c>
      <c r="E115" t="s">
        <v>501</v>
      </c>
      <c r="F115" t="s">
        <v>505</v>
      </c>
      <c r="H115">
        <v>47.358857200000003</v>
      </c>
      <c r="I115">
        <v>-65.769376699999995</v>
      </c>
      <c r="J115" s="1" t="str">
        <f>HYPERLINK("http://geochem.nrcan.gc.ca/cdogs/content/kwd/kwd020045_e.htm", "Basal till")</f>
        <v>Basal till</v>
      </c>
      <c r="K115" s="1" t="str">
        <f t="shared" si="8"/>
        <v>&lt;63 micron</v>
      </c>
      <c r="P115">
        <v>6.28</v>
      </c>
      <c r="Q115">
        <v>0.06</v>
      </c>
      <c r="W115">
        <v>510</v>
      </c>
      <c r="AA115">
        <v>2.9</v>
      </c>
      <c r="AB115">
        <v>19</v>
      </c>
      <c r="AC115">
        <v>87</v>
      </c>
      <c r="AD115">
        <v>28</v>
      </c>
      <c r="AG115">
        <v>40</v>
      </c>
      <c r="AI115">
        <v>15</v>
      </c>
      <c r="AJ115">
        <v>77</v>
      </c>
      <c r="AK115">
        <v>87</v>
      </c>
      <c r="AN115">
        <v>67</v>
      </c>
      <c r="AO115">
        <v>450</v>
      </c>
      <c r="AP115">
        <v>98</v>
      </c>
      <c r="AQ115">
        <v>6.7</v>
      </c>
      <c r="AR115">
        <v>4</v>
      </c>
      <c r="AS115">
        <v>1.5</v>
      </c>
      <c r="AT115">
        <v>6.3</v>
      </c>
      <c r="AU115">
        <v>1.4</v>
      </c>
      <c r="AV115">
        <v>39</v>
      </c>
      <c r="AW115">
        <v>0.61</v>
      </c>
      <c r="AX115">
        <v>35</v>
      </c>
      <c r="AY115">
        <v>11</v>
      </c>
      <c r="AZ115">
        <v>7.2</v>
      </c>
      <c r="BA115">
        <v>1.2</v>
      </c>
      <c r="BB115">
        <v>0.63</v>
      </c>
      <c r="BC115">
        <v>40</v>
      </c>
      <c r="BD115">
        <v>4.5999999999999996</v>
      </c>
      <c r="BE115">
        <v>-0.1</v>
      </c>
      <c r="BF115">
        <v>-0.5</v>
      </c>
      <c r="BG115">
        <v>-0.2</v>
      </c>
      <c r="BH115">
        <v>5.0999999999999996</v>
      </c>
      <c r="BI115">
        <v>19</v>
      </c>
      <c r="BJ115">
        <v>11</v>
      </c>
      <c r="BK115">
        <v>0.06</v>
      </c>
      <c r="BL115">
        <v>0.6</v>
      </c>
      <c r="BM115">
        <v>22</v>
      </c>
      <c r="BN115">
        <v>18</v>
      </c>
      <c r="BO115">
        <v>130</v>
      </c>
      <c r="BP115">
        <v>4.5999999999999996</v>
      </c>
      <c r="BQ115">
        <v>1.6</v>
      </c>
      <c r="BR115">
        <v>16</v>
      </c>
      <c r="BS115">
        <v>0.6</v>
      </c>
      <c r="BT115">
        <v>4</v>
      </c>
    </row>
    <row r="116" spans="1:72" hidden="1" x14ac:dyDescent="0.3">
      <c r="A116" t="s">
        <v>506</v>
      </c>
      <c r="B116" t="s">
        <v>507</v>
      </c>
      <c r="C116" s="1" t="str">
        <f t="shared" si="5"/>
        <v>13:0040</v>
      </c>
      <c r="D116" s="1" t="str">
        <f t="shared" si="6"/>
        <v>13:0026</v>
      </c>
      <c r="E116" t="s">
        <v>508</v>
      </c>
      <c r="F116" t="s">
        <v>509</v>
      </c>
      <c r="H116">
        <v>47.347413899999999</v>
      </c>
      <c r="I116">
        <v>-65.772577799999993</v>
      </c>
      <c r="J116" s="1" t="str">
        <f>HYPERLINK("http://geochem.nrcan.gc.ca/cdogs/content/kwd/kwd020072_e.htm", "Ice-contact sand")</f>
        <v>Ice-contact sand</v>
      </c>
      <c r="K116" s="1" t="str">
        <f t="shared" si="8"/>
        <v>&lt;63 micron</v>
      </c>
      <c r="P116">
        <v>9.8000000000000007</v>
      </c>
      <c r="Q116">
        <v>0.08</v>
      </c>
      <c r="W116">
        <v>450</v>
      </c>
      <c r="AA116">
        <v>3</v>
      </c>
      <c r="AB116">
        <v>20</v>
      </c>
      <c r="AC116">
        <v>92</v>
      </c>
      <c r="AD116">
        <v>38</v>
      </c>
      <c r="AG116">
        <v>33</v>
      </c>
      <c r="AI116">
        <v>16</v>
      </c>
      <c r="AJ116">
        <v>81</v>
      </c>
      <c r="AK116">
        <v>110</v>
      </c>
      <c r="AN116">
        <v>71</v>
      </c>
      <c r="AO116">
        <v>510</v>
      </c>
      <c r="AP116">
        <v>120</v>
      </c>
      <c r="AQ116">
        <v>8.1</v>
      </c>
      <c r="AR116">
        <v>5</v>
      </c>
      <c r="AS116">
        <v>1.9</v>
      </c>
      <c r="AT116">
        <v>7.9</v>
      </c>
      <c r="AU116">
        <v>1.7</v>
      </c>
      <c r="AV116">
        <v>49</v>
      </c>
      <c r="AW116">
        <v>0.69</v>
      </c>
      <c r="AX116">
        <v>42</v>
      </c>
      <c r="AY116">
        <v>13</v>
      </c>
      <c r="AZ116">
        <v>9.4</v>
      </c>
      <c r="BA116">
        <v>1.4</v>
      </c>
      <c r="BB116">
        <v>0.76</v>
      </c>
      <c r="BC116">
        <v>47</v>
      </c>
      <c r="BD116">
        <v>5.2</v>
      </c>
      <c r="BE116">
        <v>-0.1</v>
      </c>
      <c r="BF116">
        <v>-0.5</v>
      </c>
      <c r="BG116">
        <v>-0.2</v>
      </c>
      <c r="BH116">
        <v>4.4000000000000004</v>
      </c>
      <c r="BI116">
        <v>19</v>
      </c>
      <c r="BJ116">
        <v>14</v>
      </c>
      <c r="BK116">
        <v>-0.05</v>
      </c>
      <c r="BL116">
        <v>1.2</v>
      </c>
      <c r="BM116">
        <v>22</v>
      </c>
      <c r="BN116">
        <v>20</v>
      </c>
      <c r="BO116">
        <v>110</v>
      </c>
      <c r="BP116">
        <v>6.2</v>
      </c>
      <c r="BQ116">
        <v>1.7</v>
      </c>
      <c r="BR116">
        <v>22</v>
      </c>
      <c r="BS116">
        <v>0.56999999999999995</v>
      </c>
      <c r="BT116">
        <v>5</v>
      </c>
    </row>
    <row r="117" spans="1:72" hidden="1" x14ac:dyDescent="0.3">
      <c r="A117" t="s">
        <v>510</v>
      </c>
      <c r="B117" t="s">
        <v>511</v>
      </c>
      <c r="C117" s="1" t="str">
        <f t="shared" si="5"/>
        <v>13:0040</v>
      </c>
      <c r="D117" s="1" t="str">
        <f t="shared" si="6"/>
        <v>13:0026</v>
      </c>
      <c r="E117" t="s">
        <v>512</v>
      </c>
      <c r="F117" t="s">
        <v>513</v>
      </c>
      <c r="H117">
        <v>47.3227963</v>
      </c>
      <c r="I117">
        <v>-65.771301699999995</v>
      </c>
      <c r="J117" s="1" t="str">
        <f>HYPERLINK("http://geochem.nrcan.gc.ca/cdogs/content/kwd/kwd020051_e.htm", "Glaciomarine / lacustrine")</f>
        <v>Glaciomarine / lacustrine</v>
      </c>
      <c r="K117" s="1" t="str">
        <f t="shared" si="8"/>
        <v>&lt;63 micron</v>
      </c>
      <c r="P117">
        <v>3.94</v>
      </c>
      <c r="Q117">
        <v>0.06</v>
      </c>
      <c r="W117">
        <v>350</v>
      </c>
      <c r="AA117">
        <v>2</v>
      </c>
      <c r="AB117">
        <v>14</v>
      </c>
      <c r="AC117">
        <v>77</v>
      </c>
      <c r="AD117">
        <v>11</v>
      </c>
      <c r="AG117">
        <v>36</v>
      </c>
      <c r="AI117">
        <v>10</v>
      </c>
      <c r="AJ117">
        <v>95</v>
      </c>
      <c r="AK117">
        <v>58</v>
      </c>
      <c r="AN117">
        <v>46</v>
      </c>
      <c r="AO117">
        <v>580</v>
      </c>
      <c r="AP117">
        <v>69</v>
      </c>
      <c r="AQ117">
        <v>5.7</v>
      </c>
      <c r="AR117">
        <v>4</v>
      </c>
      <c r="AS117">
        <v>1.2</v>
      </c>
      <c r="AT117">
        <v>5.2</v>
      </c>
      <c r="AU117">
        <v>1.2</v>
      </c>
      <c r="AV117">
        <v>31</v>
      </c>
      <c r="AW117">
        <v>0.62</v>
      </c>
      <c r="AX117">
        <v>27</v>
      </c>
      <c r="AY117">
        <v>8</v>
      </c>
      <c r="AZ117">
        <v>5.5</v>
      </c>
      <c r="BA117">
        <v>0.98</v>
      </c>
      <c r="BB117">
        <v>0.62</v>
      </c>
      <c r="BC117">
        <v>37</v>
      </c>
      <c r="BD117">
        <v>4.2</v>
      </c>
      <c r="BE117">
        <v>0.1</v>
      </c>
      <c r="BF117">
        <v>-0.5</v>
      </c>
      <c r="BG117">
        <v>-0.2</v>
      </c>
      <c r="BH117">
        <v>3.6</v>
      </c>
      <c r="BI117">
        <v>13</v>
      </c>
      <c r="BJ117">
        <v>15</v>
      </c>
      <c r="BK117">
        <v>-0.05</v>
      </c>
      <c r="BL117">
        <v>-0.2</v>
      </c>
      <c r="BM117">
        <v>17</v>
      </c>
      <c r="BN117">
        <v>12</v>
      </c>
      <c r="BO117">
        <v>98</v>
      </c>
      <c r="BP117">
        <v>4</v>
      </c>
      <c r="BQ117">
        <v>1.4</v>
      </c>
      <c r="BR117">
        <v>13</v>
      </c>
      <c r="BS117">
        <v>0.49</v>
      </c>
      <c r="BT117">
        <v>3.3</v>
      </c>
    </row>
    <row r="118" spans="1:72" hidden="1" x14ac:dyDescent="0.3">
      <c r="A118" t="s">
        <v>514</v>
      </c>
      <c r="B118" t="s">
        <v>515</v>
      </c>
      <c r="C118" s="1" t="str">
        <f t="shared" si="5"/>
        <v>13:0040</v>
      </c>
      <c r="D118" s="1" t="str">
        <f t="shared" si="6"/>
        <v>13:0026</v>
      </c>
      <c r="E118" t="s">
        <v>516</v>
      </c>
      <c r="F118" t="s">
        <v>517</v>
      </c>
      <c r="H118">
        <v>47.288884500000002</v>
      </c>
      <c r="I118">
        <v>-65.766592299999999</v>
      </c>
      <c r="J118" s="1" t="str">
        <f>HYPERLINK("http://geochem.nrcan.gc.ca/cdogs/content/kwd/kwd020045_e.htm", "Basal till")</f>
        <v>Basal till</v>
      </c>
      <c r="K118" s="1" t="str">
        <f t="shared" si="8"/>
        <v>&lt;63 micron</v>
      </c>
      <c r="P118">
        <v>6.24</v>
      </c>
      <c r="Q118">
        <v>0.08</v>
      </c>
      <c r="W118">
        <v>460</v>
      </c>
      <c r="AA118">
        <v>2.7</v>
      </c>
      <c r="AB118">
        <v>21</v>
      </c>
      <c r="AC118">
        <v>110</v>
      </c>
      <c r="AD118">
        <v>25</v>
      </c>
      <c r="AG118">
        <v>53</v>
      </c>
      <c r="AI118">
        <v>16</v>
      </c>
      <c r="AJ118">
        <v>78</v>
      </c>
      <c r="AK118">
        <v>100</v>
      </c>
      <c r="AN118">
        <v>98</v>
      </c>
      <c r="AO118">
        <v>480</v>
      </c>
      <c r="AP118">
        <v>82</v>
      </c>
      <c r="AQ118">
        <v>6.3</v>
      </c>
      <c r="AR118">
        <v>4.2</v>
      </c>
      <c r="AS118">
        <v>1.4</v>
      </c>
      <c r="AT118">
        <v>6.2</v>
      </c>
      <c r="AU118">
        <v>1.4</v>
      </c>
      <c r="AV118">
        <v>40</v>
      </c>
      <c r="AW118">
        <v>0.63</v>
      </c>
      <c r="AX118">
        <v>34</v>
      </c>
      <c r="AY118">
        <v>9.8000000000000007</v>
      </c>
      <c r="AZ118">
        <v>6.9</v>
      </c>
      <c r="BA118">
        <v>1.1000000000000001</v>
      </c>
      <c r="BB118">
        <v>0.66</v>
      </c>
      <c r="BC118">
        <v>39</v>
      </c>
      <c r="BD118">
        <v>4.4000000000000004</v>
      </c>
      <c r="BE118">
        <v>-0.1</v>
      </c>
      <c r="BF118">
        <v>-0.5</v>
      </c>
      <c r="BG118">
        <v>-0.2</v>
      </c>
      <c r="BH118">
        <v>6.8</v>
      </c>
      <c r="BI118">
        <v>20</v>
      </c>
      <c r="BJ118">
        <v>13</v>
      </c>
      <c r="BK118">
        <v>7.0000000000000007E-2</v>
      </c>
      <c r="BL118">
        <v>0.3</v>
      </c>
      <c r="BM118">
        <v>20</v>
      </c>
      <c r="BN118">
        <v>19</v>
      </c>
      <c r="BO118">
        <v>130</v>
      </c>
      <c r="BP118">
        <v>3.9</v>
      </c>
      <c r="BQ118">
        <v>1.6</v>
      </c>
      <c r="BR118">
        <v>16</v>
      </c>
      <c r="BS118">
        <v>0.59</v>
      </c>
      <c r="BT118">
        <v>3.8</v>
      </c>
    </row>
    <row r="119" spans="1:72" hidden="1" x14ac:dyDescent="0.3">
      <c r="A119" t="s">
        <v>518</v>
      </c>
      <c r="B119" t="s">
        <v>519</v>
      </c>
      <c r="C119" s="1" t="str">
        <f t="shared" si="5"/>
        <v>13:0040</v>
      </c>
      <c r="D119" s="1" t="str">
        <f t="shared" si="6"/>
        <v>13:0026</v>
      </c>
      <c r="E119" t="s">
        <v>520</v>
      </c>
      <c r="F119" t="s">
        <v>521</v>
      </c>
      <c r="H119">
        <v>47.276371900000001</v>
      </c>
      <c r="I119">
        <v>-65.780498100000003</v>
      </c>
      <c r="J119" s="1" t="str">
        <f>HYPERLINK("http://geochem.nrcan.gc.ca/cdogs/content/kwd/kwd020045_e.htm", "Basal till")</f>
        <v>Basal till</v>
      </c>
      <c r="K119" s="1" t="str">
        <f t="shared" si="8"/>
        <v>&lt;63 micron</v>
      </c>
      <c r="P119">
        <v>5.74</v>
      </c>
      <c r="Q119">
        <v>7.0000000000000007E-2</v>
      </c>
      <c r="W119">
        <v>480</v>
      </c>
      <c r="AA119">
        <v>2.6</v>
      </c>
      <c r="AB119">
        <v>19</v>
      </c>
      <c r="AC119">
        <v>99</v>
      </c>
      <c r="AD119">
        <v>27</v>
      </c>
      <c r="AG119">
        <v>46</v>
      </c>
      <c r="AI119">
        <v>15</v>
      </c>
      <c r="AJ119">
        <v>90</v>
      </c>
      <c r="AK119">
        <v>87</v>
      </c>
      <c r="AN119">
        <v>64</v>
      </c>
      <c r="AO119">
        <v>440</v>
      </c>
      <c r="AP119">
        <v>120</v>
      </c>
      <c r="AQ119">
        <v>7.2</v>
      </c>
      <c r="AR119">
        <v>4.4000000000000004</v>
      </c>
      <c r="AS119">
        <v>1.6</v>
      </c>
      <c r="AT119">
        <v>6.8</v>
      </c>
      <c r="AU119">
        <v>1.5</v>
      </c>
      <c r="AV119">
        <v>42</v>
      </c>
      <c r="AW119">
        <v>0.66</v>
      </c>
      <c r="AX119">
        <v>37</v>
      </c>
      <c r="AY119">
        <v>11</v>
      </c>
      <c r="AZ119">
        <v>7.7</v>
      </c>
      <c r="BA119">
        <v>1.3</v>
      </c>
      <c r="BB119">
        <v>0.67</v>
      </c>
      <c r="BC119">
        <v>42</v>
      </c>
      <c r="BD119">
        <v>5</v>
      </c>
      <c r="BE119">
        <v>0.3</v>
      </c>
      <c r="BF119">
        <v>-0.5</v>
      </c>
      <c r="BG119">
        <v>-0.2</v>
      </c>
      <c r="BH119">
        <v>4.5</v>
      </c>
      <c r="BI119">
        <v>18</v>
      </c>
      <c r="BJ119">
        <v>12</v>
      </c>
      <c r="BK119">
        <v>-0.05</v>
      </c>
      <c r="BL119">
        <v>0.6</v>
      </c>
      <c r="BM119">
        <v>21</v>
      </c>
      <c r="BN119">
        <v>21</v>
      </c>
      <c r="BO119">
        <v>130</v>
      </c>
      <c r="BP119">
        <v>4.4000000000000004</v>
      </c>
      <c r="BQ119">
        <v>1.6</v>
      </c>
      <c r="BR119">
        <v>16</v>
      </c>
      <c r="BS119">
        <v>0.61</v>
      </c>
      <c r="BT119">
        <v>4</v>
      </c>
    </row>
    <row r="120" spans="1:72" hidden="1" x14ac:dyDescent="0.3">
      <c r="A120" t="s">
        <v>522</v>
      </c>
      <c r="B120" t="s">
        <v>523</v>
      </c>
      <c r="C120" s="1" t="str">
        <f t="shared" si="5"/>
        <v>13:0040</v>
      </c>
      <c r="D120" s="1" t="str">
        <f t="shared" si="6"/>
        <v>13:0026</v>
      </c>
      <c r="E120" t="s">
        <v>524</v>
      </c>
      <c r="F120" t="s">
        <v>525</v>
      </c>
      <c r="H120">
        <v>47.2532207</v>
      </c>
      <c r="I120">
        <v>-65.773667799999998</v>
      </c>
      <c r="J120" s="1" t="str">
        <f>HYPERLINK("http://geochem.nrcan.gc.ca/cdogs/content/kwd/kwd020045_e.htm", "Basal till")</f>
        <v>Basal till</v>
      </c>
      <c r="K120" s="1" t="str">
        <f t="shared" si="8"/>
        <v>&lt;63 micron</v>
      </c>
      <c r="P120">
        <v>4.24</v>
      </c>
      <c r="Q120">
        <v>0.05</v>
      </c>
      <c r="W120">
        <v>380</v>
      </c>
      <c r="AA120">
        <v>2</v>
      </c>
      <c r="AB120">
        <v>17</v>
      </c>
      <c r="AC120">
        <v>94</v>
      </c>
      <c r="AD120">
        <v>16</v>
      </c>
      <c r="AG120">
        <v>41</v>
      </c>
      <c r="AI120">
        <v>13</v>
      </c>
      <c r="AJ120">
        <v>81</v>
      </c>
      <c r="AK120">
        <v>69</v>
      </c>
      <c r="AN120">
        <v>51</v>
      </c>
      <c r="AO120">
        <v>420</v>
      </c>
      <c r="AP120">
        <v>68</v>
      </c>
      <c r="AQ120">
        <v>5.5</v>
      </c>
      <c r="AR120">
        <v>3.5</v>
      </c>
      <c r="AS120">
        <v>1.2</v>
      </c>
      <c r="AT120">
        <v>5.6</v>
      </c>
      <c r="AU120">
        <v>1.2</v>
      </c>
      <c r="AV120">
        <v>33</v>
      </c>
      <c r="AW120">
        <v>0.54</v>
      </c>
      <c r="AX120">
        <v>29</v>
      </c>
      <c r="AY120">
        <v>8.4</v>
      </c>
      <c r="AZ120">
        <v>5.9</v>
      </c>
      <c r="BA120">
        <v>0.97</v>
      </c>
      <c r="BB120">
        <v>0.53</v>
      </c>
      <c r="BC120">
        <v>33</v>
      </c>
      <c r="BD120">
        <v>3.8</v>
      </c>
      <c r="BE120">
        <v>-0.1</v>
      </c>
      <c r="BF120">
        <v>-0.5</v>
      </c>
      <c r="BG120">
        <v>-0.2</v>
      </c>
      <c r="BH120">
        <v>4</v>
      </c>
      <c r="BI120">
        <v>16</v>
      </c>
      <c r="BJ120">
        <v>11</v>
      </c>
      <c r="BK120">
        <v>7.0000000000000007E-2</v>
      </c>
      <c r="BL120">
        <v>0.3</v>
      </c>
      <c r="BM120">
        <v>19</v>
      </c>
      <c r="BN120">
        <v>14</v>
      </c>
      <c r="BO120">
        <v>93</v>
      </c>
      <c r="BP120">
        <v>4.3</v>
      </c>
      <c r="BQ120">
        <v>1.6</v>
      </c>
      <c r="BR120">
        <v>13</v>
      </c>
      <c r="BS120">
        <v>0.51</v>
      </c>
      <c r="BT120">
        <v>3.5</v>
      </c>
    </row>
    <row r="121" spans="1:72" hidden="1" x14ac:dyDescent="0.3">
      <c r="A121" t="s">
        <v>526</v>
      </c>
      <c r="B121" t="s">
        <v>527</v>
      </c>
      <c r="C121" s="1" t="str">
        <f t="shared" si="5"/>
        <v>13:0040</v>
      </c>
      <c r="D121" s="1" t="str">
        <f t="shared" si="6"/>
        <v>13:0026</v>
      </c>
      <c r="E121" t="s">
        <v>528</v>
      </c>
      <c r="F121" t="s">
        <v>529</v>
      </c>
      <c r="H121">
        <v>47.4885783</v>
      </c>
      <c r="I121">
        <v>-65.741648799999993</v>
      </c>
      <c r="J121" s="1" t="str">
        <f>HYPERLINK("http://geochem.nrcan.gc.ca/cdogs/content/kwd/kwd020045_e.htm", "Basal till")</f>
        <v>Basal till</v>
      </c>
      <c r="K121" s="1" t="str">
        <f t="shared" si="8"/>
        <v>&lt;63 micron</v>
      </c>
      <c r="P121">
        <v>7.38</v>
      </c>
      <c r="Q121">
        <v>0.09</v>
      </c>
      <c r="W121">
        <v>620</v>
      </c>
      <c r="AA121">
        <v>3</v>
      </c>
      <c r="AB121">
        <v>18</v>
      </c>
      <c r="AC121">
        <v>98</v>
      </c>
      <c r="AD121">
        <v>22</v>
      </c>
      <c r="AG121">
        <v>40</v>
      </c>
      <c r="AI121">
        <v>18</v>
      </c>
      <c r="AJ121">
        <v>68</v>
      </c>
      <c r="AK121">
        <v>110</v>
      </c>
      <c r="AN121">
        <v>130</v>
      </c>
      <c r="AO121">
        <v>260</v>
      </c>
      <c r="AP121">
        <v>84</v>
      </c>
      <c r="AQ121">
        <v>6.3</v>
      </c>
      <c r="AR121">
        <v>3.9</v>
      </c>
      <c r="AS121">
        <v>1.4</v>
      </c>
      <c r="AT121">
        <v>6.4</v>
      </c>
      <c r="AU121">
        <v>1.3</v>
      </c>
      <c r="AV121">
        <v>35</v>
      </c>
      <c r="AW121">
        <v>0.56999999999999995</v>
      </c>
      <c r="AX121">
        <v>32</v>
      </c>
      <c r="AY121">
        <v>9.1</v>
      </c>
      <c r="AZ121">
        <v>7.3</v>
      </c>
      <c r="BA121">
        <v>1.1000000000000001</v>
      </c>
      <c r="BB121">
        <v>0.61</v>
      </c>
      <c r="BC121">
        <v>36</v>
      </c>
      <c r="BD121">
        <v>4</v>
      </c>
      <c r="BE121">
        <v>0.2</v>
      </c>
      <c r="BF121">
        <v>-0.5</v>
      </c>
      <c r="BG121">
        <v>-0.2</v>
      </c>
      <c r="BH121">
        <v>5.0999999999999996</v>
      </c>
      <c r="BI121">
        <v>22</v>
      </c>
      <c r="BJ121">
        <v>7.4</v>
      </c>
      <c r="BK121">
        <v>7.0000000000000007E-2</v>
      </c>
      <c r="BL121">
        <v>1.2</v>
      </c>
      <c r="BM121">
        <v>21</v>
      </c>
      <c r="BN121">
        <v>25</v>
      </c>
      <c r="BO121">
        <v>150</v>
      </c>
      <c r="BP121">
        <v>5.0999999999999996</v>
      </c>
      <c r="BQ121">
        <v>1.5</v>
      </c>
      <c r="BR121">
        <v>15</v>
      </c>
      <c r="BS121">
        <v>0.77</v>
      </c>
      <c r="BT121">
        <v>3.8</v>
      </c>
    </row>
    <row r="122" spans="1:72" hidden="1" x14ac:dyDescent="0.3">
      <c r="A122" t="s">
        <v>530</v>
      </c>
      <c r="B122" t="s">
        <v>531</v>
      </c>
      <c r="C122" s="1" t="str">
        <f t="shared" si="5"/>
        <v>13:0040</v>
      </c>
      <c r="D122" s="1" t="str">
        <f t="shared" si="6"/>
        <v>13:0026</v>
      </c>
      <c r="E122" t="s">
        <v>532</v>
      </c>
      <c r="F122" t="s">
        <v>533</v>
      </c>
      <c r="H122">
        <v>47.450113000000002</v>
      </c>
      <c r="I122">
        <v>-65.732775599999997</v>
      </c>
      <c r="J122" s="1" t="str">
        <f>HYPERLINK("http://geochem.nrcan.gc.ca/cdogs/content/kwd/kwd020045_e.htm", "Basal till")</f>
        <v>Basal till</v>
      </c>
      <c r="K122" s="1" t="str">
        <f t="shared" si="8"/>
        <v>&lt;63 micron</v>
      </c>
      <c r="P122">
        <v>6.86</v>
      </c>
      <c r="Q122">
        <v>7.0000000000000007E-2</v>
      </c>
      <c r="W122">
        <v>560</v>
      </c>
      <c r="AA122">
        <v>2.7</v>
      </c>
      <c r="AB122">
        <v>17</v>
      </c>
      <c r="AC122">
        <v>94</v>
      </c>
      <c r="AD122">
        <v>26</v>
      </c>
      <c r="AG122">
        <v>37</v>
      </c>
      <c r="AI122">
        <v>17</v>
      </c>
      <c r="AJ122">
        <v>66</v>
      </c>
      <c r="AK122">
        <v>100</v>
      </c>
      <c r="AN122">
        <v>95</v>
      </c>
      <c r="AO122">
        <v>350</v>
      </c>
      <c r="AP122">
        <v>88</v>
      </c>
      <c r="AQ122">
        <v>6.5</v>
      </c>
      <c r="AR122">
        <v>3.9</v>
      </c>
      <c r="AS122">
        <v>1.5</v>
      </c>
      <c r="AT122">
        <v>6.2</v>
      </c>
      <c r="AU122">
        <v>1.3</v>
      </c>
      <c r="AV122">
        <v>39</v>
      </c>
      <c r="AW122">
        <v>0.56000000000000005</v>
      </c>
      <c r="AX122">
        <v>34</v>
      </c>
      <c r="AY122">
        <v>9.6999999999999993</v>
      </c>
      <c r="AZ122">
        <v>7.1</v>
      </c>
      <c r="BA122">
        <v>1.2</v>
      </c>
      <c r="BB122">
        <v>0.55000000000000004</v>
      </c>
      <c r="BC122">
        <v>37</v>
      </c>
      <c r="BD122">
        <v>4.0999999999999996</v>
      </c>
      <c r="BE122">
        <v>0.1</v>
      </c>
      <c r="BF122">
        <v>-0.5</v>
      </c>
      <c r="BG122">
        <v>-0.2</v>
      </c>
      <c r="BH122">
        <v>5.0999999999999996</v>
      </c>
      <c r="BI122">
        <v>22</v>
      </c>
      <c r="BJ122">
        <v>9.1999999999999993</v>
      </c>
      <c r="BK122">
        <v>7.0000000000000007E-2</v>
      </c>
      <c r="BL122">
        <v>1</v>
      </c>
      <c r="BM122">
        <v>21</v>
      </c>
      <c r="BN122">
        <v>21</v>
      </c>
      <c r="BO122">
        <v>150</v>
      </c>
      <c r="BP122">
        <v>6.5</v>
      </c>
      <c r="BQ122">
        <v>1.5</v>
      </c>
      <c r="BR122">
        <v>14</v>
      </c>
      <c r="BS122">
        <v>0.72</v>
      </c>
      <c r="BT122">
        <v>3.6</v>
      </c>
    </row>
    <row r="123" spans="1:72" hidden="1" x14ac:dyDescent="0.3">
      <c r="A123" t="s">
        <v>534</v>
      </c>
      <c r="B123" t="s">
        <v>535</v>
      </c>
      <c r="C123" s="1" t="str">
        <f t="shared" si="5"/>
        <v>13:0040</v>
      </c>
      <c r="D123" s="1" t="str">
        <f t="shared" si="6"/>
        <v>13:0026</v>
      </c>
      <c r="E123" t="s">
        <v>536</v>
      </c>
      <c r="F123" t="s">
        <v>537</v>
      </c>
      <c r="H123">
        <v>47.417032599999999</v>
      </c>
      <c r="I123">
        <v>-65.744081899999998</v>
      </c>
      <c r="J123" s="1" t="str">
        <f>HYPERLINK("http://geochem.nrcan.gc.ca/cdogs/content/kwd/kwd020051_e.htm", "Glaciomarine / lacustrine")</f>
        <v>Glaciomarine / lacustrine</v>
      </c>
      <c r="K123" s="1" t="str">
        <f t="shared" si="8"/>
        <v>&lt;63 micron</v>
      </c>
      <c r="P123">
        <v>6.49</v>
      </c>
      <c r="Q123">
        <v>7.0000000000000007E-2</v>
      </c>
      <c r="W123">
        <v>520</v>
      </c>
      <c r="AA123">
        <v>2.4</v>
      </c>
      <c r="AB123">
        <v>16</v>
      </c>
      <c r="AC123">
        <v>90</v>
      </c>
      <c r="AD123">
        <v>31</v>
      </c>
      <c r="AG123">
        <v>34</v>
      </c>
      <c r="AI123">
        <v>16</v>
      </c>
      <c r="AJ123">
        <v>74</v>
      </c>
      <c r="AK123">
        <v>97</v>
      </c>
      <c r="AN123">
        <v>78</v>
      </c>
      <c r="AO123">
        <v>440</v>
      </c>
      <c r="AP123">
        <v>110</v>
      </c>
      <c r="AQ123">
        <v>6.9</v>
      </c>
      <c r="AR123">
        <v>4</v>
      </c>
      <c r="AS123">
        <v>1.6</v>
      </c>
      <c r="AT123">
        <v>6.7</v>
      </c>
      <c r="AU123">
        <v>1.4</v>
      </c>
      <c r="AV123">
        <v>43</v>
      </c>
      <c r="AW123">
        <v>0.59</v>
      </c>
      <c r="AX123">
        <v>39</v>
      </c>
      <c r="AY123">
        <v>11</v>
      </c>
      <c r="AZ123">
        <v>7.6</v>
      </c>
      <c r="BA123">
        <v>1.2</v>
      </c>
      <c r="BB123">
        <v>0.61</v>
      </c>
      <c r="BC123">
        <v>40</v>
      </c>
      <c r="BD123">
        <v>4.2</v>
      </c>
      <c r="BE123">
        <v>0.2</v>
      </c>
      <c r="BF123">
        <v>-0.5</v>
      </c>
      <c r="BG123">
        <v>-0.2</v>
      </c>
      <c r="BH123">
        <v>4.4000000000000004</v>
      </c>
      <c r="BI123">
        <v>18</v>
      </c>
      <c r="BJ123">
        <v>11</v>
      </c>
      <c r="BK123">
        <v>7.0000000000000007E-2</v>
      </c>
      <c r="BL123">
        <v>1.3</v>
      </c>
      <c r="BM123">
        <v>22</v>
      </c>
      <c r="BN123">
        <v>26</v>
      </c>
      <c r="BO123">
        <v>120</v>
      </c>
      <c r="BP123">
        <v>12</v>
      </c>
      <c r="BQ123">
        <v>1.6</v>
      </c>
      <c r="BR123">
        <v>15</v>
      </c>
      <c r="BS123">
        <v>0.61</v>
      </c>
      <c r="BT123">
        <v>4.0999999999999996</v>
      </c>
    </row>
    <row r="124" spans="1:72" hidden="1" x14ac:dyDescent="0.3">
      <c r="A124" t="s">
        <v>538</v>
      </c>
      <c r="B124" t="s">
        <v>539</v>
      </c>
      <c r="C124" s="1" t="str">
        <f t="shared" si="5"/>
        <v>13:0040</v>
      </c>
      <c r="D124" s="1" t="str">
        <f t="shared" si="6"/>
        <v>13:0026</v>
      </c>
      <c r="E124" t="s">
        <v>540</v>
      </c>
      <c r="F124" t="s">
        <v>541</v>
      </c>
      <c r="H124">
        <v>47.4051343</v>
      </c>
      <c r="I124">
        <v>-65.753152999999998</v>
      </c>
      <c r="J124" s="1" t="str">
        <f>HYPERLINK("http://geochem.nrcan.gc.ca/cdogs/content/kwd/kwd020051_e.htm", "Glaciomarine / lacustrine")</f>
        <v>Glaciomarine / lacustrine</v>
      </c>
      <c r="K124" s="1" t="str">
        <f t="shared" si="8"/>
        <v>&lt;63 micron</v>
      </c>
      <c r="P124">
        <v>6.14</v>
      </c>
      <c r="Q124">
        <v>0.17</v>
      </c>
      <c r="W124">
        <v>490</v>
      </c>
      <c r="AA124">
        <v>2.4</v>
      </c>
      <c r="AB124">
        <v>21</v>
      </c>
      <c r="AC124">
        <v>85</v>
      </c>
      <c r="AD124">
        <v>44</v>
      </c>
      <c r="AG124">
        <v>34</v>
      </c>
      <c r="AI124">
        <v>15</v>
      </c>
      <c r="AJ124">
        <v>87</v>
      </c>
      <c r="AK124">
        <v>86</v>
      </c>
      <c r="AN124">
        <v>140</v>
      </c>
      <c r="AO124">
        <v>420</v>
      </c>
      <c r="AP124">
        <v>100</v>
      </c>
      <c r="AQ124">
        <v>7.7</v>
      </c>
      <c r="AR124">
        <v>4.4000000000000004</v>
      </c>
      <c r="AS124">
        <v>1.7</v>
      </c>
      <c r="AT124">
        <v>7.7</v>
      </c>
      <c r="AU124">
        <v>1.6</v>
      </c>
      <c r="AV124">
        <v>41</v>
      </c>
      <c r="AW124">
        <v>0.63</v>
      </c>
      <c r="AX124">
        <v>36</v>
      </c>
      <c r="AY124">
        <v>9.9</v>
      </c>
      <c r="AZ124">
        <v>7.4</v>
      </c>
      <c r="BA124">
        <v>1.3</v>
      </c>
      <c r="BB124">
        <v>0.67</v>
      </c>
      <c r="BC124">
        <v>47</v>
      </c>
      <c r="BD124">
        <v>4.5</v>
      </c>
      <c r="BE124">
        <v>0.2</v>
      </c>
      <c r="BF124">
        <v>-0.5</v>
      </c>
      <c r="BG124">
        <v>-0.2</v>
      </c>
      <c r="BH124">
        <v>3.7</v>
      </c>
      <c r="BI124">
        <v>17</v>
      </c>
      <c r="BJ124">
        <v>11</v>
      </c>
      <c r="BK124">
        <v>0.06</v>
      </c>
      <c r="BL124">
        <v>1.2</v>
      </c>
      <c r="BM124">
        <v>21</v>
      </c>
      <c r="BN124">
        <v>22</v>
      </c>
      <c r="BO124">
        <v>120</v>
      </c>
      <c r="BP124">
        <v>3.7</v>
      </c>
      <c r="BQ124">
        <v>1.5</v>
      </c>
      <c r="BR124">
        <v>14</v>
      </c>
      <c r="BS124">
        <v>0.53</v>
      </c>
      <c r="BT124">
        <v>5.9</v>
      </c>
    </row>
    <row r="125" spans="1:72" hidden="1" x14ac:dyDescent="0.3">
      <c r="A125" t="s">
        <v>542</v>
      </c>
      <c r="B125" t="s">
        <v>543</v>
      </c>
      <c r="C125" s="1" t="str">
        <f t="shared" si="5"/>
        <v>13:0040</v>
      </c>
      <c r="D125" s="1" t="str">
        <f t="shared" si="6"/>
        <v>13:0026</v>
      </c>
      <c r="E125" t="s">
        <v>544</v>
      </c>
      <c r="F125" t="s">
        <v>545</v>
      </c>
      <c r="H125">
        <v>47.380626300000003</v>
      </c>
      <c r="I125">
        <v>-65.748060100000004</v>
      </c>
      <c r="J125" s="1" t="str">
        <f t="shared" ref="J125:J134" si="12">HYPERLINK("http://geochem.nrcan.gc.ca/cdogs/content/kwd/kwd020045_e.htm", "Basal till")</f>
        <v>Basal till</v>
      </c>
      <c r="K125" s="1" t="str">
        <f t="shared" si="8"/>
        <v>&lt;63 micron</v>
      </c>
      <c r="P125">
        <v>5.75</v>
      </c>
      <c r="Q125">
        <v>7.0000000000000007E-2</v>
      </c>
      <c r="W125">
        <v>520</v>
      </c>
      <c r="AA125">
        <v>3.1</v>
      </c>
      <c r="AB125">
        <v>16</v>
      </c>
      <c r="AC125">
        <v>71</v>
      </c>
      <c r="AD125">
        <v>26</v>
      </c>
      <c r="AG125">
        <v>32</v>
      </c>
      <c r="AI125">
        <v>15</v>
      </c>
      <c r="AJ125">
        <v>87</v>
      </c>
      <c r="AK125">
        <v>78</v>
      </c>
      <c r="AN125">
        <v>60</v>
      </c>
      <c r="AO125">
        <v>450</v>
      </c>
      <c r="AP125">
        <v>120</v>
      </c>
      <c r="AQ125">
        <v>7.6</v>
      </c>
      <c r="AR125">
        <v>4.4000000000000004</v>
      </c>
      <c r="AS125">
        <v>1.5</v>
      </c>
      <c r="AT125">
        <v>7.6</v>
      </c>
      <c r="AU125">
        <v>1.6</v>
      </c>
      <c r="AV125">
        <v>51</v>
      </c>
      <c r="AW125">
        <v>0.63</v>
      </c>
      <c r="AX125">
        <v>43</v>
      </c>
      <c r="AY125">
        <v>12</v>
      </c>
      <c r="AZ125">
        <v>8.4</v>
      </c>
      <c r="BA125">
        <v>1.3</v>
      </c>
      <c r="BB125">
        <v>0.71</v>
      </c>
      <c r="BC125">
        <v>45</v>
      </c>
      <c r="BD125">
        <v>4.8</v>
      </c>
      <c r="BE125">
        <v>-0.1</v>
      </c>
      <c r="BF125">
        <v>-0.5</v>
      </c>
      <c r="BG125">
        <v>-0.2</v>
      </c>
      <c r="BH125">
        <v>5.8</v>
      </c>
      <c r="BI125">
        <v>20</v>
      </c>
      <c r="BJ125">
        <v>12</v>
      </c>
      <c r="BK125">
        <v>0.06</v>
      </c>
      <c r="BL125">
        <v>0.7</v>
      </c>
      <c r="BM125">
        <v>24</v>
      </c>
      <c r="BN125">
        <v>19</v>
      </c>
      <c r="BO125">
        <v>140</v>
      </c>
      <c r="BP125">
        <v>5.8</v>
      </c>
      <c r="BQ125">
        <v>1.9</v>
      </c>
      <c r="BR125">
        <v>25</v>
      </c>
      <c r="BS125">
        <v>0.7</v>
      </c>
      <c r="BT125">
        <v>5.5</v>
      </c>
    </row>
    <row r="126" spans="1:72" hidden="1" x14ac:dyDescent="0.3">
      <c r="A126" t="s">
        <v>546</v>
      </c>
      <c r="B126" t="s">
        <v>547</v>
      </c>
      <c r="C126" s="1" t="str">
        <f t="shared" si="5"/>
        <v>13:0040</v>
      </c>
      <c r="D126" s="1" t="str">
        <f t="shared" si="6"/>
        <v>13:0026</v>
      </c>
      <c r="E126" t="s">
        <v>548</v>
      </c>
      <c r="F126" t="s">
        <v>549</v>
      </c>
      <c r="H126">
        <v>47.3601691</v>
      </c>
      <c r="I126">
        <v>-65.744785199999995</v>
      </c>
      <c r="J126" s="1" t="str">
        <f t="shared" si="12"/>
        <v>Basal till</v>
      </c>
      <c r="K126" s="1" t="str">
        <f t="shared" si="8"/>
        <v>&lt;63 micron</v>
      </c>
      <c r="P126">
        <v>7.52</v>
      </c>
      <c r="Q126">
        <v>0.11</v>
      </c>
      <c r="W126">
        <v>360</v>
      </c>
      <c r="AA126">
        <v>2.8</v>
      </c>
      <c r="AB126">
        <v>26</v>
      </c>
      <c r="AC126">
        <v>110</v>
      </c>
      <c r="AD126">
        <v>45</v>
      </c>
      <c r="AG126">
        <v>60</v>
      </c>
      <c r="AI126">
        <v>13</v>
      </c>
      <c r="AJ126">
        <v>69</v>
      </c>
      <c r="AK126">
        <v>76</v>
      </c>
      <c r="AN126">
        <v>79</v>
      </c>
      <c r="AO126">
        <v>530</v>
      </c>
      <c r="AP126">
        <v>110</v>
      </c>
      <c r="AQ126">
        <v>8.1999999999999993</v>
      </c>
      <c r="AR126">
        <v>4.5999999999999996</v>
      </c>
      <c r="AS126">
        <v>2</v>
      </c>
      <c r="AT126">
        <v>8.5</v>
      </c>
      <c r="AU126">
        <v>1.7</v>
      </c>
      <c r="AV126">
        <v>48</v>
      </c>
      <c r="AW126">
        <v>0.71</v>
      </c>
      <c r="AX126">
        <v>44</v>
      </c>
      <c r="AY126">
        <v>12</v>
      </c>
      <c r="AZ126">
        <v>9.9</v>
      </c>
      <c r="BA126">
        <v>1.5</v>
      </c>
      <c r="BB126">
        <v>0.7</v>
      </c>
      <c r="BC126">
        <v>43</v>
      </c>
      <c r="BD126">
        <v>5.0999999999999996</v>
      </c>
      <c r="BE126">
        <v>0.1</v>
      </c>
      <c r="BF126">
        <v>0.6</v>
      </c>
      <c r="BG126">
        <v>-0.2</v>
      </c>
      <c r="BH126">
        <v>4.4000000000000004</v>
      </c>
      <c r="BI126">
        <v>16</v>
      </c>
      <c r="BJ126">
        <v>14</v>
      </c>
      <c r="BK126">
        <v>-0.05</v>
      </c>
      <c r="BL126">
        <v>4</v>
      </c>
      <c r="BM126">
        <v>19</v>
      </c>
      <c r="BN126">
        <v>43</v>
      </c>
      <c r="BO126">
        <v>100</v>
      </c>
      <c r="BP126">
        <v>8.9</v>
      </c>
      <c r="BQ126">
        <v>1.6</v>
      </c>
      <c r="BR126">
        <v>23</v>
      </c>
      <c r="BS126">
        <v>0.57999999999999996</v>
      </c>
      <c r="BT126">
        <v>4.5</v>
      </c>
    </row>
    <row r="127" spans="1:72" hidden="1" x14ac:dyDescent="0.3">
      <c r="A127" t="s">
        <v>550</v>
      </c>
      <c r="B127" t="s">
        <v>551</v>
      </c>
      <c r="C127" s="1" t="str">
        <f t="shared" si="5"/>
        <v>13:0040</v>
      </c>
      <c r="D127" s="1" t="str">
        <f t="shared" si="6"/>
        <v>13:0026</v>
      </c>
      <c r="E127" t="s">
        <v>552</v>
      </c>
      <c r="F127" t="s">
        <v>553</v>
      </c>
      <c r="H127">
        <v>47.343134300000003</v>
      </c>
      <c r="I127">
        <v>-65.747767400000001</v>
      </c>
      <c r="J127" s="1" t="str">
        <f t="shared" si="12"/>
        <v>Basal till</v>
      </c>
      <c r="K127" s="1" t="str">
        <f t="shared" si="8"/>
        <v>&lt;63 micron</v>
      </c>
      <c r="P127">
        <v>6.76</v>
      </c>
      <c r="Q127">
        <v>0.1</v>
      </c>
      <c r="W127">
        <v>510</v>
      </c>
      <c r="AA127">
        <v>2.9</v>
      </c>
      <c r="AB127">
        <v>22</v>
      </c>
      <c r="AC127">
        <v>100</v>
      </c>
      <c r="AD127">
        <v>34</v>
      </c>
      <c r="AG127">
        <v>45</v>
      </c>
      <c r="AI127">
        <v>18</v>
      </c>
      <c r="AJ127">
        <v>81</v>
      </c>
      <c r="AK127">
        <v>99</v>
      </c>
      <c r="AN127">
        <v>74</v>
      </c>
      <c r="AO127">
        <v>520</v>
      </c>
      <c r="AP127">
        <v>120</v>
      </c>
      <c r="AQ127">
        <v>7.4</v>
      </c>
      <c r="AR127">
        <v>4.2</v>
      </c>
      <c r="AS127">
        <v>1.6</v>
      </c>
      <c r="AT127">
        <v>7.2</v>
      </c>
      <c r="AU127">
        <v>1.5</v>
      </c>
      <c r="AV127">
        <v>46</v>
      </c>
      <c r="AW127">
        <v>0.68</v>
      </c>
      <c r="AX127">
        <v>41</v>
      </c>
      <c r="AY127">
        <v>11</v>
      </c>
      <c r="AZ127">
        <v>7.9</v>
      </c>
      <c r="BA127">
        <v>1.2</v>
      </c>
      <c r="BB127">
        <v>0.67</v>
      </c>
      <c r="BC127">
        <v>42</v>
      </c>
      <c r="BD127">
        <v>4.7</v>
      </c>
      <c r="BE127">
        <v>0.5</v>
      </c>
      <c r="BF127">
        <v>-0.5</v>
      </c>
      <c r="BG127">
        <v>-0.2</v>
      </c>
      <c r="BH127">
        <v>5.0999999999999996</v>
      </c>
      <c r="BI127">
        <v>20</v>
      </c>
      <c r="BJ127">
        <v>13</v>
      </c>
      <c r="BK127">
        <v>0.08</v>
      </c>
      <c r="BL127">
        <v>0.9</v>
      </c>
      <c r="BM127">
        <v>23</v>
      </c>
      <c r="BN127">
        <v>21</v>
      </c>
      <c r="BO127">
        <v>130</v>
      </c>
      <c r="BP127">
        <v>5.3</v>
      </c>
      <c r="BQ127">
        <v>1.7</v>
      </c>
      <c r="BR127">
        <v>17</v>
      </c>
      <c r="BS127">
        <v>0.64</v>
      </c>
      <c r="BT127">
        <v>11</v>
      </c>
    </row>
    <row r="128" spans="1:72" hidden="1" x14ac:dyDescent="0.3">
      <c r="A128" t="s">
        <v>554</v>
      </c>
      <c r="B128" t="s">
        <v>555</v>
      </c>
      <c r="C128" s="1" t="str">
        <f t="shared" si="5"/>
        <v>13:0040</v>
      </c>
      <c r="D128" s="1" t="str">
        <f t="shared" si="6"/>
        <v>13:0026</v>
      </c>
      <c r="E128" t="s">
        <v>556</v>
      </c>
      <c r="F128" t="s">
        <v>557</v>
      </c>
      <c r="H128">
        <v>47.315120999999998</v>
      </c>
      <c r="I128">
        <v>-65.743230600000004</v>
      </c>
      <c r="J128" s="1" t="str">
        <f t="shared" si="12"/>
        <v>Basal till</v>
      </c>
      <c r="K128" s="1" t="str">
        <f t="shared" si="8"/>
        <v>&lt;63 micron</v>
      </c>
      <c r="P128">
        <v>5.1100000000000003</v>
      </c>
      <c r="Q128">
        <v>0.05</v>
      </c>
      <c r="W128">
        <v>280</v>
      </c>
      <c r="AA128">
        <v>1.8</v>
      </c>
      <c r="AB128">
        <v>22</v>
      </c>
      <c r="AC128">
        <v>120</v>
      </c>
      <c r="AD128">
        <v>21</v>
      </c>
      <c r="AG128">
        <v>55</v>
      </c>
      <c r="AI128">
        <v>13</v>
      </c>
      <c r="AJ128">
        <v>57</v>
      </c>
      <c r="AK128">
        <v>82</v>
      </c>
      <c r="AN128">
        <v>46</v>
      </c>
      <c r="AO128">
        <v>520</v>
      </c>
      <c r="AP128">
        <v>84</v>
      </c>
      <c r="AQ128">
        <v>5.8</v>
      </c>
      <c r="AR128">
        <v>3.6</v>
      </c>
      <c r="AS128">
        <v>1.1000000000000001</v>
      </c>
      <c r="AT128">
        <v>5.4</v>
      </c>
      <c r="AU128">
        <v>1.2</v>
      </c>
      <c r="AV128">
        <v>35</v>
      </c>
      <c r="AW128">
        <v>0.56999999999999995</v>
      </c>
      <c r="AX128">
        <v>31</v>
      </c>
      <c r="AY128">
        <v>8.4</v>
      </c>
      <c r="AZ128">
        <v>5.8</v>
      </c>
      <c r="BA128">
        <v>0.92</v>
      </c>
      <c r="BB128">
        <v>0.61</v>
      </c>
      <c r="BC128">
        <v>37</v>
      </c>
      <c r="BD128">
        <v>4.2</v>
      </c>
      <c r="BE128">
        <v>0.3</v>
      </c>
      <c r="BF128">
        <v>-0.5</v>
      </c>
      <c r="BG128">
        <v>-0.2</v>
      </c>
      <c r="BH128">
        <v>4.9000000000000004</v>
      </c>
      <c r="BI128">
        <v>17</v>
      </c>
      <c r="BJ128">
        <v>13</v>
      </c>
      <c r="BK128">
        <v>0.08</v>
      </c>
      <c r="BL128">
        <v>0.5</v>
      </c>
      <c r="BM128">
        <v>21</v>
      </c>
      <c r="BN128">
        <v>15</v>
      </c>
      <c r="BO128">
        <v>83</v>
      </c>
      <c r="BP128">
        <v>7.7</v>
      </c>
      <c r="BQ128">
        <v>1.5</v>
      </c>
      <c r="BR128">
        <v>13</v>
      </c>
      <c r="BS128">
        <v>0.43</v>
      </c>
      <c r="BT128">
        <v>3.8</v>
      </c>
    </row>
    <row r="129" spans="1:72" hidden="1" x14ac:dyDescent="0.3">
      <c r="A129" t="s">
        <v>558</v>
      </c>
      <c r="B129" t="s">
        <v>559</v>
      </c>
      <c r="C129" s="1" t="str">
        <f t="shared" si="5"/>
        <v>13:0040</v>
      </c>
      <c r="D129" s="1" t="str">
        <f t="shared" si="6"/>
        <v>13:0026</v>
      </c>
      <c r="E129" t="s">
        <v>560</v>
      </c>
      <c r="F129" t="s">
        <v>561</v>
      </c>
      <c r="H129">
        <v>47.4952459</v>
      </c>
      <c r="I129">
        <v>-65.716356399999995</v>
      </c>
      <c r="J129" s="1" t="str">
        <f t="shared" si="12"/>
        <v>Basal till</v>
      </c>
      <c r="K129" s="1" t="str">
        <f t="shared" si="8"/>
        <v>&lt;63 micron</v>
      </c>
      <c r="P129">
        <v>6.36</v>
      </c>
      <c r="Q129">
        <v>0.08</v>
      </c>
      <c r="W129">
        <v>610</v>
      </c>
      <c r="AA129">
        <v>3</v>
      </c>
      <c r="AB129">
        <v>16</v>
      </c>
      <c r="AC129">
        <v>92</v>
      </c>
      <c r="AD129">
        <v>23</v>
      </c>
      <c r="AG129">
        <v>31</v>
      </c>
      <c r="AI129">
        <v>17</v>
      </c>
      <c r="AJ129">
        <v>78</v>
      </c>
      <c r="AK129">
        <v>100</v>
      </c>
      <c r="AN129">
        <v>67</v>
      </c>
      <c r="AO129">
        <v>350</v>
      </c>
      <c r="AP129">
        <v>93</v>
      </c>
      <c r="AQ129">
        <v>6.4</v>
      </c>
      <c r="AR129">
        <v>3.7</v>
      </c>
      <c r="AS129">
        <v>1.4</v>
      </c>
      <c r="AT129">
        <v>6</v>
      </c>
      <c r="AU129">
        <v>1.3</v>
      </c>
      <c r="AV129">
        <v>38</v>
      </c>
      <c r="AW129">
        <v>0.56999999999999995</v>
      </c>
      <c r="AX129">
        <v>33</v>
      </c>
      <c r="AY129">
        <v>9.1</v>
      </c>
      <c r="AZ129">
        <v>6.5</v>
      </c>
      <c r="BA129">
        <v>1.1000000000000001</v>
      </c>
      <c r="BB129">
        <v>0.6</v>
      </c>
      <c r="BC129">
        <v>38</v>
      </c>
      <c r="BD129">
        <v>4.0999999999999996</v>
      </c>
      <c r="BE129">
        <v>-0.1</v>
      </c>
      <c r="BF129">
        <v>-0.5</v>
      </c>
      <c r="BG129">
        <v>-0.2</v>
      </c>
      <c r="BH129">
        <v>4.4000000000000004</v>
      </c>
      <c r="BI129">
        <v>23</v>
      </c>
      <c r="BJ129">
        <v>9.3000000000000007</v>
      </c>
      <c r="BK129">
        <v>7.0000000000000007E-2</v>
      </c>
      <c r="BL129">
        <v>0.8</v>
      </c>
      <c r="BM129">
        <v>23</v>
      </c>
      <c r="BN129">
        <v>24</v>
      </c>
      <c r="BO129">
        <v>140</v>
      </c>
      <c r="BP129">
        <v>6.5</v>
      </c>
      <c r="BQ129">
        <v>1.7</v>
      </c>
      <c r="BR129">
        <v>15</v>
      </c>
      <c r="BS129">
        <v>0.75</v>
      </c>
      <c r="BT129">
        <v>4.8</v>
      </c>
    </row>
    <row r="130" spans="1:72" hidden="1" x14ac:dyDescent="0.3">
      <c r="A130" t="s">
        <v>562</v>
      </c>
      <c r="B130" t="s">
        <v>563</v>
      </c>
      <c r="C130" s="1" t="str">
        <f t="shared" ref="C130:C193" si="13">HYPERLINK("http://geochem.nrcan.gc.ca/cdogs/content/bdl/bdl130040_e.htm", "13:0040")</f>
        <v>13:0040</v>
      </c>
      <c r="D130" s="1" t="str">
        <f t="shared" ref="D130:D193" si="14">HYPERLINK("http://geochem.nrcan.gc.ca/cdogs/content/svy/svy130026_e.htm", "13:0026")</f>
        <v>13:0026</v>
      </c>
      <c r="E130" t="s">
        <v>564</v>
      </c>
      <c r="F130" t="s">
        <v>565</v>
      </c>
      <c r="H130">
        <v>47.4669296</v>
      </c>
      <c r="I130">
        <v>-65.718877399999997</v>
      </c>
      <c r="J130" s="1" t="str">
        <f t="shared" si="12"/>
        <v>Basal till</v>
      </c>
      <c r="K130" s="1" t="str">
        <f t="shared" ref="K130:K193" si="15">HYPERLINK("http://geochem.nrcan.gc.ca/cdogs/content/kwd/kwd080004_e.htm", "&lt;63 micron")</f>
        <v>&lt;63 micron</v>
      </c>
      <c r="P130">
        <v>6.9</v>
      </c>
      <c r="Q130">
        <v>0.09</v>
      </c>
      <c r="W130">
        <v>650</v>
      </c>
      <c r="AA130">
        <v>2.8</v>
      </c>
      <c r="AB130">
        <v>17</v>
      </c>
      <c r="AC130">
        <v>110</v>
      </c>
      <c r="AD130">
        <v>23</v>
      </c>
      <c r="AG130">
        <v>42</v>
      </c>
      <c r="AI130">
        <v>18</v>
      </c>
      <c r="AJ130">
        <v>70</v>
      </c>
      <c r="AK130">
        <v>110</v>
      </c>
      <c r="AN130">
        <v>86</v>
      </c>
      <c r="AO130">
        <v>280</v>
      </c>
      <c r="AP130">
        <v>83</v>
      </c>
      <c r="AQ130">
        <v>5.8</v>
      </c>
      <c r="AR130">
        <v>3.5</v>
      </c>
      <c r="AS130">
        <v>1.4</v>
      </c>
      <c r="AT130">
        <v>6</v>
      </c>
      <c r="AU130">
        <v>1.3</v>
      </c>
      <c r="AV130">
        <v>38</v>
      </c>
      <c r="AW130">
        <v>0.55000000000000004</v>
      </c>
      <c r="AX130">
        <v>36</v>
      </c>
      <c r="AY130">
        <v>9.1999999999999993</v>
      </c>
      <c r="AZ130">
        <v>6.9</v>
      </c>
      <c r="BA130">
        <v>1</v>
      </c>
      <c r="BB130">
        <v>0.55000000000000004</v>
      </c>
      <c r="BC130">
        <v>36</v>
      </c>
      <c r="BD130">
        <v>3.8</v>
      </c>
      <c r="BE130">
        <v>-0.1</v>
      </c>
      <c r="BF130">
        <v>-0.5</v>
      </c>
      <c r="BG130">
        <v>-0.2</v>
      </c>
      <c r="BH130">
        <v>5.3</v>
      </c>
      <c r="BI130">
        <v>23</v>
      </c>
      <c r="BJ130">
        <v>7.6</v>
      </c>
      <c r="BK130">
        <v>0.05</v>
      </c>
      <c r="BL130">
        <v>1.1000000000000001</v>
      </c>
      <c r="BM130">
        <v>21</v>
      </c>
      <c r="BN130">
        <v>20</v>
      </c>
      <c r="BO130">
        <v>150</v>
      </c>
      <c r="BP130">
        <v>5.6</v>
      </c>
      <c r="BQ130">
        <v>1.5</v>
      </c>
      <c r="BR130">
        <v>15</v>
      </c>
      <c r="BS130">
        <v>0.82</v>
      </c>
      <c r="BT130">
        <v>4.5999999999999996</v>
      </c>
    </row>
    <row r="131" spans="1:72" hidden="1" x14ac:dyDescent="0.3">
      <c r="A131" t="s">
        <v>566</v>
      </c>
      <c r="B131" t="s">
        <v>567</v>
      </c>
      <c r="C131" s="1" t="str">
        <f t="shared" si="13"/>
        <v>13:0040</v>
      </c>
      <c r="D131" s="1" t="str">
        <f t="shared" si="14"/>
        <v>13:0026</v>
      </c>
      <c r="E131" t="s">
        <v>564</v>
      </c>
      <c r="F131" t="s">
        <v>568</v>
      </c>
      <c r="H131">
        <v>47.4669296</v>
      </c>
      <c r="I131">
        <v>-65.718877399999997</v>
      </c>
      <c r="J131" s="1" t="str">
        <f t="shared" si="12"/>
        <v>Basal till</v>
      </c>
      <c r="K131" s="1" t="str">
        <f t="shared" si="15"/>
        <v>&lt;63 micron</v>
      </c>
      <c r="P131">
        <v>7.02</v>
      </c>
      <c r="Q131">
        <v>0.09</v>
      </c>
      <c r="W131">
        <v>660</v>
      </c>
      <c r="AA131">
        <v>2.8</v>
      </c>
      <c r="AB131">
        <v>19</v>
      </c>
      <c r="AC131">
        <v>110</v>
      </c>
      <c r="AD131">
        <v>24</v>
      </c>
      <c r="AG131">
        <v>43</v>
      </c>
      <c r="AI131">
        <v>18</v>
      </c>
      <c r="AJ131">
        <v>69</v>
      </c>
      <c r="AK131">
        <v>110</v>
      </c>
      <c r="AN131">
        <v>84</v>
      </c>
      <c r="AO131">
        <v>270</v>
      </c>
      <c r="AP131">
        <v>83</v>
      </c>
      <c r="AQ131">
        <v>5.9</v>
      </c>
      <c r="AR131">
        <v>3.4</v>
      </c>
      <c r="AS131">
        <v>1.3</v>
      </c>
      <c r="AT131">
        <v>5.9</v>
      </c>
      <c r="AU131">
        <v>1.2</v>
      </c>
      <c r="AV131">
        <v>36</v>
      </c>
      <c r="AW131">
        <v>0.51</v>
      </c>
      <c r="AX131">
        <v>32</v>
      </c>
      <c r="AY131">
        <v>8.8000000000000007</v>
      </c>
      <c r="AZ131">
        <v>6.7</v>
      </c>
      <c r="BA131">
        <v>0.99</v>
      </c>
      <c r="BB131">
        <v>0.53</v>
      </c>
      <c r="BC131">
        <v>33</v>
      </c>
      <c r="BD131">
        <v>3.6</v>
      </c>
      <c r="BE131">
        <v>-0.1</v>
      </c>
      <c r="BF131">
        <v>-0.5</v>
      </c>
      <c r="BG131">
        <v>-0.2</v>
      </c>
      <c r="BH131">
        <v>5.2</v>
      </c>
      <c r="BI131">
        <v>23</v>
      </c>
      <c r="BJ131">
        <v>7.2</v>
      </c>
      <c r="BK131">
        <v>7.0000000000000007E-2</v>
      </c>
      <c r="BL131">
        <v>1.1000000000000001</v>
      </c>
      <c r="BM131">
        <v>21</v>
      </c>
      <c r="BN131">
        <v>21</v>
      </c>
      <c r="BO131">
        <v>150</v>
      </c>
      <c r="BP131">
        <v>5.9</v>
      </c>
      <c r="BQ131">
        <v>1.5</v>
      </c>
      <c r="BR131">
        <v>15</v>
      </c>
      <c r="BS131">
        <v>0.83</v>
      </c>
      <c r="BT131">
        <v>4.5</v>
      </c>
    </row>
    <row r="132" spans="1:72" hidden="1" x14ac:dyDescent="0.3">
      <c r="A132" t="s">
        <v>569</v>
      </c>
      <c r="B132" t="s">
        <v>570</v>
      </c>
      <c r="C132" s="1" t="str">
        <f t="shared" si="13"/>
        <v>13:0040</v>
      </c>
      <c r="D132" s="1" t="str">
        <f t="shared" si="14"/>
        <v>13:0026</v>
      </c>
      <c r="E132" t="s">
        <v>571</v>
      </c>
      <c r="F132" t="s">
        <v>572</v>
      </c>
      <c r="H132">
        <v>47.431389600000003</v>
      </c>
      <c r="I132">
        <v>-65.723185299999997</v>
      </c>
      <c r="J132" s="1" t="str">
        <f t="shared" si="12"/>
        <v>Basal till</v>
      </c>
      <c r="K132" s="1" t="str">
        <f t="shared" si="15"/>
        <v>&lt;63 micron</v>
      </c>
      <c r="P132">
        <v>6.74</v>
      </c>
      <c r="Q132">
        <v>0.08</v>
      </c>
      <c r="W132">
        <v>630</v>
      </c>
      <c r="AA132">
        <v>3.1</v>
      </c>
      <c r="AB132">
        <v>21</v>
      </c>
      <c r="AC132">
        <v>99</v>
      </c>
      <c r="AD132">
        <v>30</v>
      </c>
      <c r="AG132">
        <v>41</v>
      </c>
      <c r="AI132">
        <v>17</v>
      </c>
      <c r="AJ132">
        <v>82</v>
      </c>
      <c r="AK132">
        <v>97</v>
      </c>
      <c r="AN132">
        <v>73</v>
      </c>
      <c r="AO132">
        <v>390</v>
      </c>
      <c r="AP132">
        <v>110</v>
      </c>
      <c r="AQ132">
        <v>6.7</v>
      </c>
      <c r="AR132">
        <v>3.9</v>
      </c>
      <c r="AS132">
        <v>1.5</v>
      </c>
      <c r="AT132">
        <v>6.4</v>
      </c>
      <c r="AU132">
        <v>1.4</v>
      </c>
      <c r="AV132">
        <v>42</v>
      </c>
      <c r="AW132">
        <v>0.62</v>
      </c>
      <c r="AX132">
        <v>37</v>
      </c>
      <c r="AY132">
        <v>10</v>
      </c>
      <c r="AZ132">
        <v>7.4</v>
      </c>
      <c r="BA132">
        <v>1.2</v>
      </c>
      <c r="BB132">
        <v>0.64</v>
      </c>
      <c r="BC132">
        <v>40</v>
      </c>
      <c r="BD132">
        <v>4.5</v>
      </c>
      <c r="BE132">
        <v>0.3</v>
      </c>
      <c r="BF132">
        <v>-0.5</v>
      </c>
      <c r="BG132">
        <v>-0.2</v>
      </c>
      <c r="BH132">
        <v>5.7</v>
      </c>
      <c r="BI132">
        <v>24</v>
      </c>
      <c r="BJ132">
        <v>10</v>
      </c>
      <c r="BK132">
        <v>0.06</v>
      </c>
      <c r="BL132">
        <v>0.8</v>
      </c>
      <c r="BM132">
        <v>24</v>
      </c>
      <c r="BN132">
        <v>19</v>
      </c>
      <c r="BO132">
        <v>170</v>
      </c>
      <c r="BP132">
        <v>6.7</v>
      </c>
      <c r="BQ132">
        <v>1.8</v>
      </c>
      <c r="BR132">
        <v>20</v>
      </c>
      <c r="BS132">
        <v>0.73</v>
      </c>
      <c r="BT132">
        <v>4.5</v>
      </c>
    </row>
    <row r="133" spans="1:72" hidden="1" x14ac:dyDescent="0.3">
      <c r="A133" t="s">
        <v>573</v>
      </c>
      <c r="B133" t="s">
        <v>574</v>
      </c>
      <c r="C133" s="1" t="str">
        <f t="shared" si="13"/>
        <v>13:0040</v>
      </c>
      <c r="D133" s="1" t="str">
        <f t="shared" si="14"/>
        <v>13:0026</v>
      </c>
      <c r="E133" t="s">
        <v>571</v>
      </c>
      <c r="F133" t="s">
        <v>575</v>
      </c>
      <c r="H133">
        <v>47.431389600000003</v>
      </c>
      <c r="I133">
        <v>-65.723185299999997</v>
      </c>
      <c r="J133" s="1" t="str">
        <f t="shared" si="12"/>
        <v>Basal till</v>
      </c>
      <c r="K133" s="1" t="str">
        <f t="shared" si="15"/>
        <v>&lt;63 micron</v>
      </c>
      <c r="P133">
        <v>6.72</v>
      </c>
      <c r="Q133">
        <v>0.08</v>
      </c>
      <c r="W133">
        <v>660</v>
      </c>
      <c r="AA133">
        <v>3.3</v>
      </c>
      <c r="AB133">
        <v>20</v>
      </c>
      <c r="AC133">
        <v>92</v>
      </c>
      <c r="AD133">
        <v>31</v>
      </c>
      <c r="AG133">
        <v>39</v>
      </c>
      <c r="AI133">
        <v>18</v>
      </c>
      <c r="AJ133">
        <v>86</v>
      </c>
      <c r="AK133">
        <v>100</v>
      </c>
      <c r="AN133">
        <v>76</v>
      </c>
      <c r="AO133">
        <v>390</v>
      </c>
      <c r="AP133">
        <v>120</v>
      </c>
      <c r="AQ133">
        <v>6.9</v>
      </c>
      <c r="AR133">
        <v>4</v>
      </c>
      <c r="AS133">
        <v>1.4</v>
      </c>
      <c r="AT133">
        <v>6.9</v>
      </c>
      <c r="AU133">
        <v>1.4</v>
      </c>
      <c r="AV133">
        <v>42</v>
      </c>
      <c r="AW133">
        <v>0.62</v>
      </c>
      <c r="AX133">
        <v>40</v>
      </c>
      <c r="AY133">
        <v>11</v>
      </c>
      <c r="AZ133">
        <v>7.7</v>
      </c>
      <c r="BA133">
        <v>1.2</v>
      </c>
      <c r="BB133">
        <v>0.67</v>
      </c>
      <c r="BC133">
        <v>42</v>
      </c>
      <c r="BD133">
        <v>4.4000000000000004</v>
      </c>
      <c r="BE133">
        <v>0.2</v>
      </c>
      <c r="BF133">
        <v>-0.5</v>
      </c>
      <c r="BG133">
        <v>-0.2</v>
      </c>
      <c r="BH133">
        <v>5.7</v>
      </c>
      <c r="BI133">
        <v>25</v>
      </c>
      <c r="BJ133">
        <v>10</v>
      </c>
      <c r="BK133">
        <v>0.06</v>
      </c>
      <c r="BL133">
        <v>0.6</v>
      </c>
      <c r="BM133">
        <v>25</v>
      </c>
      <c r="BN133">
        <v>22</v>
      </c>
      <c r="BO133">
        <v>170</v>
      </c>
      <c r="BP133">
        <v>5</v>
      </c>
      <c r="BQ133">
        <v>1.8</v>
      </c>
      <c r="BR133">
        <v>21</v>
      </c>
      <c r="BS133">
        <v>0.78</v>
      </c>
      <c r="BT133">
        <v>4.7</v>
      </c>
    </row>
    <row r="134" spans="1:72" hidden="1" x14ac:dyDescent="0.3">
      <c r="A134" t="s">
        <v>576</v>
      </c>
      <c r="B134" t="s">
        <v>577</v>
      </c>
      <c r="C134" s="1" t="str">
        <f t="shared" si="13"/>
        <v>13:0040</v>
      </c>
      <c r="D134" s="1" t="str">
        <f t="shared" si="14"/>
        <v>13:0026</v>
      </c>
      <c r="E134" t="s">
        <v>578</v>
      </c>
      <c r="F134" t="s">
        <v>579</v>
      </c>
      <c r="H134">
        <v>47.417450000000002</v>
      </c>
      <c r="I134">
        <v>-65.720543500000005</v>
      </c>
      <c r="J134" s="1" t="str">
        <f t="shared" si="12"/>
        <v>Basal till</v>
      </c>
      <c r="K134" s="1" t="str">
        <f t="shared" si="15"/>
        <v>&lt;63 micron</v>
      </c>
      <c r="P134">
        <v>6.09</v>
      </c>
      <c r="Q134">
        <v>0.08</v>
      </c>
      <c r="W134">
        <v>580</v>
      </c>
      <c r="AA134">
        <v>2.9</v>
      </c>
      <c r="AB134">
        <v>16</v>
      </c>
      <c r="AC134">
        <v>86</v>
      </c>
      <c r="AD134">
        <v>27</v>
      </c>
      <c r="AG134">
        <v>39</v>
      </c>
      <c r="AI134">
        <v>15</v>
      </c>
      <c r="AJ134">
        <v>85</v>
      </c>
      <c r="AK134">
        <v>89</v>
      </c>
      <c r="AN134">
        <v>77</v>
      </c>
      <c r="AO134">
        <v>380</v>
      </c>
      <c r="AP134">
        <v>94</v>
      </c>
      <c r="AQ134">
        <v>6.3</v>
      </c>
      <c r="AR134">
        <v>3.7</v>
      </c>
      <c r="AS134">
        <v>1.4</v>
      </c>
      <c r="AT134">
        <v>6.1</v>
      </c>
      <c r="AU134">
        <v>1.2</v>
      </c>
      <c r="AV134">
        <v>41</v>
      </c>
      <c r="AW134">
        <v>0.57999999999999996</v>
      </c>
      <c r="AX134">
        <v>37</v>
      </c>
      <c r="AY134">
        <v>10</v>
      </c>
      <c r="AZ134">
        <v>6.6</v>
      </c>
      <c r="BA134">
        <v>1.1000000000000001</v>
      </c>
      <c r="BB134">
        <v>0.56999999999999995</v>
      </c>
      <c r="BC134">
        <v>40</v>
      </c>
      <c r="BD134">
        <v>4.2</v>
      </c>
      <c r="BE134">
        <v>-0.1</v>
      </c>
      <c r="BF134">
        <v>-0.5</v>
      </c>
      <c r="BG134">
        <v>-0.2</v>
      </c>
      <c r="BH134">
        <v>5.2</v>
      </c>
      <c r="BI134">
        <v>21</v>
      </c>
      <c r="BJ134">
        <v>9.9</v>
      </c>
      <c r="BK134">
        <v>0.06</v>
      </c>
      <c r="BL134">
        <v>0.6</v>
      </c>
      <c r="BM134">
        <v>22</v>
      </c>
      <c r="BN134">
        <v>18</v>
      </c>
      <c r="BO134">
        <v>150</v>
      </c>
      <c r="BP134">
        <v>8.1999999999999993</v>
      </c>
      <c r="BQ134">
        <v>1.7</v>
      </c>
      <c r="BR134">
        <v>18</v>
      </c>
      <c r="BS134">
        <v>0.69</v>
      </c>
      <c r="BT134">
        <v>3.8</v>
      </c>
    </row>
    <row r="135" spans="1:72" hidden="1" x14ac:dyDescent="0.3">
      <c r="A135" t="s">
        <v>580</v>
      </c>
      <c r="B135" t="s">
        <v>581</v>
      </c>
      <c r="C135" s="1" t="str">
        <f t="shared" si="13"/>
        <v>13:0040</v>
      </c>
      <c r="D135" s="1" t="str">
        <f t="shared" si="14"/>
        <v>13:0026</v>
      </c>
      <c r="E135" t="s">
        <v>582</v>
      </c>
      <c r="F135" t="s">
        <v>583</v>
      </c>
      <c r="H135">
        <v>47.3991525</v>
      </c>
      <c r="I135">
        <v>-65.720276699999999</v>
      </c>
      <c r="J135" s="1" t="str">
        <f>HYPERLINK("http://geochem.nrcan.gc.ca/cdogs/content/kwd/kwd020050_e.htm", "Glaciofluvial")</f>
        <v>Glaciofluvial</v>
      </c>
      <c r="K135" s="1" t="str">
        <f t="shared" si="15"/>
        <v>&lt;63 micron</v>
      </c>
      <c r="P135">
        <v>6.68</v>
      </c>
      <c r="Q135">
        <v>0.1</v>
      </c>
      <c r="W135">
        <v>340</v>
      </c>
      <c r="AA135">
        <v>2</v>
      </c>
      <c r="AB135">
        <v>20</v>
      </c>
      <c r="AC135">
        <v>100</v>
      </c>
      <c r="AD135">
        <v>32</v>
      </c>
      <c r="AG135">
        <v>37</v>
      </c>
      <c r="AI135">
        <v>16</v>
      </c>
      <c r="AJ135">
        <v>53</v>
      </c>
      <c r="AK135">
        <v>83</v>
      </c>
      <c r="AN135">
        <v>120</v>
      </c>
      <c r="AO135">
        <v>370</v>
      </c>
      <c r="AP135">
        <v>86</v>
      </c>
      <c r="AQ135">
        <v>6.2</v>
      </c>
      <c r="AR135">
        <v>3.6</v>
      </c>
      <c r="AS135">
        <v>1.4</v>
      </c>
      <c r="AT135">
        <v>6.1</v>
      </c>
      <c r="AU135">
        <v>1.3</v>
      </c>
      <c r="AV135">
        <v>33</v>
      </c>
      <c r="AW135">
        <v>0.56000000000000005</v>
      </c>
      <c r="AX135">
        <v>30</v>
      </c>
      <c r="AY135">
        <v>8.1999999999999993</v>
      </c>
      <c r="AZ135">
        <v>6.1</v>
      </c>
      <c r="BA135">
        <v>1</v>
      </c>
      <c r="BB135">
        <v>0.57999999999999996</v>
      </c>
      <c r="BC135">
        <v>33</v>
      </c>
      <c r="BD135">
        <v>4</v>
      </c>
      <c r="BE135">
        <v>0.2</v>
      </c>
      <c r="BF135">
        <v>-0.5</v>
      </c>
      <c r="BG135">
        <v>-0.2</v>
      </c>
      <c r="BH135">
        <v>4.0999999999999996</v>
      </c>
      <c r="BI135">
        <v>17</v>
      </c>
      <c r="BJ135">
        <v>9.8000000000000007</v>
      </c>
      <c r="BK135">
        <v>0.06</v>
      </c>
      <c r="BL135">
        <v>1.7</v>
      </c>
      <c r="BM135">
        <v>18</v>
      </c>
      <c r="BN135">
        <v>31</v>
      </c>
      <c r="BO135">
        <v>67</v>
      </c>
      <c r="BP135">
        <v>6.9</v>
      </c>
      <c r="BQ135">
        <v>1.3</v>
      </c>
      <c r="BR135">
        <v>15</v>
      </c>
      <c r="BS135">
        <v>0.5</v>
      </c>
      <c r="BT135">
        <v>3.6</v>
      </c>
    </row>
    <row r="136" spans="1:72" hidden="1" x14ac:dyDescent="0.3">
      <c r="A136" t="s">
        <v>584</v>
      </c>
      <c r="B136" t="s">
        <v>585</v>
      </c>
      <c r="C136" s="1" t="str">
        <f t="shared" si="13"/>
        <v>13:0040</v>
      </c>
      <c r="D136" s="1" t="str">
        <f t="shared" si="14"/>
        <v>13:0026</v>
      </c>
      <c r="E136" t="s">
        <v>586</v>
      </c>
      <c r="F136" t="s">
        <v>587</v>
      </c>
      <c r="H136">
        <v>47.379119299999999</v>
      </c>
      <c r="I136">
        <v>-65.714647999999997</v>
      </c>
      <c r="J136" s="1" t="str">
        <f>HYPERLINK("http://geochem.nrcan.gc.ca/cdogs/content/kwd/kwd020045_e.htm", "Basal till")</f>
        <v>Basal till</v>
      </c>
      <c r="K136" s="1" t="str">
        <f t="shared" si="15"/>
        <v>&lt;63 micron</v>
      </c>
      <c r="P136">
        <v>5.85</v>
      </c>
      <c r="Q136">
        <v>0.06</v>
      </c>
      <c r="W136">
        <v>480</v>
      </c>
      <c r="AA136">
        <v>2.5</v>
      </c>
      <c r="AB136">
        <v>22</v>
      </c>
      <c r="AC136">
        <v>110</v>
      </c>
      <c r="AD136">
        <v>36</v>
      </c>
      <c r="AG136">
        <v>57</v>
      </c>
      <c r="AI136">
        <v>14</v>
      </c>
      <c r="AJ136">
        <v>84</v>
      </c>
      <c r="AK136">
        <v>82</v>
      </c>
      <c r="AN136">
        <v>69</v>
      </c>
      <c r="AO136">
        <v>360</v>
      </c>
      <c r="AP136">
        <v>76</v>
      </c>
      <c r="AQ136">
        <v>5.6</v>
      </c>
      <c r="AR136">
        <v>3.4</v>
      </c>
      <c r="AS136">
        <v>1.2</v>
      </c>
      <c r="AT136">
        <v>5.2</v>
      </c>
      <c r="AU136">
        <v>1.2</v>
      </c>
      <c r="AV136">
        <v>34</v>
      </c>
      <c r="AW136">
        <v>0.55000000000000004</v>
      </c>
      <c r="AX136">
        <v>30</v>
      </c>
      <c r="AY136">
        <v>8.3000000000000007</v>
      </c>
      <c r="AZ136">
        <v>5.8</v>
      </c>
      <c r="BA136">
        <v>0.96</v>
      </c>
      <c r="BB136">
        <v>0.54</v>
      </c>
      <c r="BC136">
        <v>35</v>
      </c>
      <c r="BD136">
        <v>4.0999999999999996</v>
      </c>
      <c r="BE136">
        <v>0.2</v>
      </c>
      <c r="BF136">
        <v>-0.5</v>
      </c>
      <c r="BG136">
        <v>-0.2</v>
      </c>
      <c r="BH136">
        <v>5.0999999999999996</v>
      </c>
      <c r="BI136">
        <v>18</v>
      </c>
      <c r="BJ136">
        <v>10</v>
      </c>
      <c r="BK136">
        <v>7.0000000000000007E-2</v>
      </c>
      <c r="BL136">
        <v>1</v>
      </c>
      <c r="BM136">
        <v>20</v>
      </c>
      <c r="BN136">
        <v>27</v>
      </c>
      <c r="BO136">
        <v>120</v>
      </c>
      <c r="BP136">
        <v>6.4</v>
      </c>
      <c r="BQ136">
        <v>1.6</v>
      </c>
      <c r="BR136">
        <v>15</v>
      </c>
      <c r="BS136">
        <v>0.63</v>
      </c>
      <c r="BT136">
        <v>3.6</v>
      </c>
    </row>
    <row r="137" spans="1:72" hidden="1" x14ac:dyDescent="0.3">
      <c r="A137" t="s">
        <v>588</v>
      </c>
      <c r="B137" t="s">
        <v>589</v>
      </c>
      <c r="C137" s="1" t="str">
        <f t="shared" si="13"/>
        <v>13:0040</v>
      </c>
      <c r="D137" s="1" t="str">
        <f t="shared" si="14"/>
        <v>13:0026</v>
      </c>
      <c r="E137" t="s">
        <v>590</v>
      </c>
      <c r="F137" t="s">
        <v>591</v>
      </c>
      <c r="H137">
        <v>47.365087099999997</v>
      </c>
      <c r="I137">
        <v>-65.718934200000007</v>
      </c>
      <c r="J137" s="1" t="str">
        <f>HYPERLINK("http://geochem.nrcan.gc.ca/cdogs/content/kwd/kwd020050_e.htm", "Glaciofluvial")</f>
        <v>Glaciofluvial</v>
      </c>
      <c r="K137" s="1" t="str">
        <f t="shared" si="15"/>
        <v>&lt;63 micron</v>
      </c>
      <c r="P137">
        <v>5.05</v>
      </c>
      <c r="Q137">
        <v>7.0000000000000007E-2</v>
      </c>
      <c r="W137">
        <v>550</v>
      </c>
      <c r="AA137">
        <v>2.5</v>
      </c>
      <c r="AB137">
        <v>19</v>
      </c>
      <c r="AC137">
        <v>110</v>
      </c>
      <c r="AD137">
        <v>19</v>
      </c>
      <c r="AG137">
        <v>53</v>
      </c>
      <c r="AI137">
        <v>17</v>
      </c>
      <c r="AJ137">
        <v>76</v>
      </c>
      <c r="AK137">
        <v>93</v>
      </c>
      <c r="AN137">
        <v>72</v>
      </c>
      <c r="AO137">
        <v>330</v>
      </c>
      <c r="AP137">
        <v>77</v>
      </c>
      <c r="AQ137">
        <v>6.1</v>
      </c>
      <c r="AR137">
        <v>3.7</v>
      </c>
      <c r="AS137">
        <v>1.4</v>
      </c>
      <c r="AT137">
        <v>6.5</v>
      </c>
      <c r="AU137">
        <v>1.2</v>
      </c>
      <c r="AV137">
        <v>41</v>
      </c>
      <c r="AW137">
        <v>0.55000000000000004</v>
      </c>
      <c r="AX137">
        <v>37</v>
      </c>
      <c r="AY137">
        <v>10</v>
      </c>
      <c r="AZ137">
        <v>6.8</v>
      </c>
      <c r="BA137">
        <v>1.1000000000000001</v>
      </c>
      <c r="BB137">
        <v>0.56000000000000005</v>
      </c>
      <c r="BC137">
        <v>36</v>
      </c>
      <c r="BD137">
        <v>4</v>
      </c>
      <c r="BE137">
        <v>0.1</v>
      </c>
      <c r="BF137">
        <v>-0.5</v>
      </c>
      <c r="BG137">
        <v>-0.2</v>
      </c>
      <c r="BH137">
        <v>6.3</v>
      </c>
      <c r="BI137">
        <v>22</v>
      </c>
      <c r="BJ137">
        <v>8.9</v>
      </c>
      <c r="BK137">
        <v>0.08</v>
      </c>
      <c r="BL137">
        <v>0.3</v>
      </c>
      <c r="BM137">
        <v>23</v>
      </c>
      <c r="BN137">
        <v>24</v>
      </c>
      <c r="BO137">
        <v>140</v>
      </c>
      <c r="BP137">
        <v>5.6</v>
      </c>
      <c r="BQ137">
        <v>1.7</v>
      </c>
      <c r="BR137">
        <v>15</v>
      </c>
      <c r="BS137">
        <v>0.69</v>
      </c>
      <c r="BT137">
        <v>3.5</v>
      </c>
    </row>
    <row r="138" spans="1:72" hidden="1" x14ac:dyDescent="0.3">
      <c r="A138" t="s">
        <v>592</v>
      </c>
      <c r="B138" t="s">
        <v>593</v>
      </c>
      <c r="C138" s="1" t="str">
        <f t="shared" si="13"/>
        <v>13:0040</v>
      </c>
      <c r="D138" s="1" t="str">
        <f t="shared" si="14"/>
        <v>13:0026</v>
      </c>
      <c r="E138" t="s">
        <v>594</v>
      </c>
      <c r="F138" t="s">
        <v>595</v>
      </c>
      <c r="H138">
        <v>47.345115800000002</v>
      </c>
      <c r="I138">
        <v>-65.715246500000006</v>
      </c>
      <c r="J138" s="1" t="str">
        <f t="shared" ref="J138:J156" si="16">HYPERLINK("http://geochem.nrcan.gc.ca/cdogs/content/kwd/kwd020045_e.htm", "Basal till")</f>
        <v>Basal till</v>
      </c>
      <c r="K138" s="1" t="str">
        <f t="shared" si="15"/>
        <v>&lt;63 micron</v>
      </c>
      <c r="P138">
        <v>5.92</v>
      </c>
      <c r="Q138">
        <v>0.05</v>
      </c>
      <c r="W138">
        <v>220</v>
      </c>
      <c r="AA138">
        <v>1.3</v>
      </c>
      <c r="AB138">
        <v>20</v>
      </c>
      <c r="AC138">
        <v>150</v>
      </c>
      <c r="AD138">
        <v>24</v>
      </c>
      <c r="AG138">
        <v>63</v>
      </c>
      <c r="AI138">
        <v>12</v>
      </c>
      <c r="AJ138">
        <v>35</v>
      </c>
      <c r="AK138">
        <v>80</v>
      </c>
      <c r="AN138">
        <v>61</v>
      </c>
      <c r="AO138">
        <v>540</v>
      </c>
      <c r="AP138">
        <v>76</v>
      </c>
      <c r="AQ138">
        <v>5.7</v>
      </c>
      <c r="AR138">
        <v>3.5</v>
      </c>
      <c r="AS138">
        <v>1.2</v>
      </c>
      <c r="AT138">
        <v>5.2</v>
      </c>
      <c r="AU138">
        <v>1.2</v>
      </c>
      <c r="AV138">
        <v>35</v>
      </c>
      <c r="AW138">
        <v>0.59</v>
      </c>
      <c r="AX138">
        <v>29</v>
      </c>
      <c r="AY138">
        <v>8.1999999999999993</v>
      </c>
      <c r="AZ138">
        <v>5.3</v>
      </c>
      <c r="BA138">
        <v>0.96</v>
      </c>
      <c r="BB138">
        <v>0.57999999999999996</v>
      </c>
      <c r="BC138">
        <v>35</v>
      </c>
      <c r="BD138">
        <v>4.3</v>
      </c>
      <c r="BE138">
        <v>0.1</v>
      </c>
      <c r="BF138">
        <v>-0.5</v>
      </c>
      <c r="BG138">
        <v>-0.2</v>
      </c>
      <c r="BH138">
        <v>6.9</v>
      </c>
      <c r="BI138">
        <v>16</v>
      </c>
      <c r="BJ138">
        <v>14</v>
      </c>
      <c r="BK138">
        <v>-0.05</v>
      </c>
      <c r="BL138">
        <v>0.3</v>
      </c>
      <c r="BM138">
        <v>19</v>
      </c>
      <c r="BN138">
        <v>11</v>
      </c>
      <c r="BO138">
        <v>86</v>
      </c>
      <c r="BP138">
        <v>3.7</v>
      </c>
      <c r="BQ138">
        <v>1.4</v>
      </c>
      <c r="BR138">
        <v>11</v>
      </c>
      <c r="BS138">
        <v>0.35</v>
      </c>
      <c r="BT138">
        <v>3.1</v>
      </c>
    </row>
    <row r="139" spans="1:72" hidden="1" x14ac:dyDescent="0.3">
      <c r="A139" t="s">
        <v>596</v>
      </c>
      <c r="B139" t="s">
        <v>597</v>
      </c>
      <c r="C139" s="1" t="str">
        <f t="shared" si="13"/>
        <v>13:0040</v>
      </c>
      <c r="D139" s="1" t="str">
        <f t="shared" si="14"/>
        <v>13:0026</v>
      </c>
      <c r="E139" t="s">
        <v>598</v>
      </c>
      <c r="F139" t="s">
        <v>599</v>
      </c>
      <c r="H139">
        <v>47.3298846</v>
      </c>
      <c r="I139">
        <v>-65.721136299999998</v>
      </c>
      <c r="J139" s="1" t="str">
        <f t="shared" si="16"/>
        <v>Basal till</v>
      </c>
      <c r="K139" s="1" t="str">
        <f t="shared" si="15"/>
        <v>&lt;63 micron</v>
      </c>
      <c r="P139">
        <v>7.36</v>
      </c>
      <c r="Q139">
        <v>0.02</v>
      </c>
      <c r="W139">
        <v>390</v>
      </c>
      <c r="AA139">
        <v>1.9</v>
      </c>
      <c r="AB139">
        <v>19</v>
      </c>
      <c r="AC139">
        <v>110</v>
      </c>
      <c r="AD139">
        <v>20</v>
      </c>
      <c r="AG139">
        <v>44</v>
      </c>
      <c r="AI139">
        <v>16</v>
      </c>
      <c r="AJ139">
        <v>67</v>
      </c>
      <c r="AK139">
        <v>97</v>
      </c>
      <c r="AN139">
        <v>62</v>
      </c>
      <c r="AO139">
        <v>360</v>
      </c>
      <c r="AP139">
        <v>79</v>
      </c>
      <c r="AQ139">
        <v>4.8</v>
      </c>
      <c r="AR139">
        <v>3.1</v>
      </c>
      <c r="AS139">
        <v>1.3</v>
      </c>
      <c r="AT139">
        <v>4.4000000000000004</v>
      </c>
      <c r="AU139">
        <v>1</v>
      </c>
      <c r="AV139">
        <v>40</v>
      </c>
      <c r="AW139">
        <v>0.5</v>
      </c>
      <c r="AX139">
        <v>34</v>
      </c>
      <c r="AY139">
        <v>9.5</v>
      </c>
      <c r="AZ139">
        <v>5.4</v>
      </c>
      <c r="BA139">
        <v>0.82</v>
      </c>
      <c r="BB139">
        <v>0.48</v>
      </c>
      <c r="BC139">
        <v>30</v>
      </c>
      <c r="BD139">
        <v>3.5</v>
      </c>
      <c r="BE139">
        <v>0.2</v>
      </c>
      <c r="BF139">
        <v>-0.5</v>
      </c>
      <c r="BG139">
        <v>-0.2</v>
      </c>
      <c r="BH139">
        <v>11</v>
      </c>
      <c r="BI139">
        <v>19</v>
      </c>
      <c r="BJ139">
        <v>9.1999999999999993</v>
      </c>
      <c r="BK139">
        <v>0.06</v>
      </c>
      <c r="BL139">
        <v>0.4</v>
      </c>
      <c r="BM139">
        <v>19</v>
      </c>
      <c r="BN139">
        <v>15</v>
      </c>
      <c r="BO139">
        <v>120</v>
      </c>
      <c r="BP139">
        <v>3.3</v>
      </c>
      <c r="BQ139">
        <v>1.3</v>
      </c>
      <c r="BR139">
        <v>12</v>
      </c>
      <c r="BS139">
        <v>0.71</v>
      </c>
      <c r="BT139">
        <v>3.1</v>
      </c>
    </row>
    <row r="140" spans="1:72" hidden="1" x14ac:dyDescent="0.3">
      <c r="A140" t="s">
        <v>600</v>
      </c>
      <c r="B140" t="s">
        <v>601</v>
      </c>
      <c r="C140" s="1" t="str">
        <f t="shared" si="13"/>
        <v>13:0040</v>
      </c>
      <c r="D140" s="1" t="str">
        <f t="shared" si="14"/>
        <v>13:0026</v>
      </c>
      <c r="E140" t="s">
        <v>602</v>
      </c>
      <c r="F140" t="s">
        <v>603</v>
      </c>
      <c r="H140">
        <v>47.307122100000001</v>
      </c>
      <c r="I140">
        <v>-65.719781800000007</v>
      </c>
      <c r="J140" s="1" t="str">
        <f t="shared" si="16"/>
        <v>Basal till</v>
      </c>
      <c r="K140" s="1" t="str">
        <f t="shared" si="15"/>
        <v>&lt;63 micron</v>
      </c>
      <c r="P140">
        <v>5.89</v>
      </c>
      <c r="Q140">
        <v>0.03</v>
      </c>
      <c r="W140">
        <v>400</v>
      </c>
      <c r="AA140">
        <v>2</v>
      </c>
      <c r="AB140">
        <v>22</v>
      </c>
      <c r="AC140">
        <v>120</v>
      </c>
      <c r="AD140">
        <v>24</v>
      </c>
      <c r="AG140">
        <v>48</v>
      </c>
      <c r="AI140">
        <v>16</v>
      </c>
      <c r="AJ140">
        <v>57</v>
      </c>
      <c r="AK140">
        <v>95</v>
      </c>
      <c r="AN140">
        <v>58</v>
      </c>
      <c r="AO140">
        <v>350</v>
      </c>
      <c r="AP140">
        <v>84</v>
      </c>
      <c r="AQ140">
        <v>5.6</v>
      </c>
      <c r="AR140">
        <v>3.5</v>
      </c>
      <c r="AS140">
        <v>1.3</v>
      </c>
      <c r="AT140">
        <v>5.4</v>
      </c>
      <c r="AU140">
        <v>1.2</v>
      </c>
      <c r="AV140">
        <v>41</v>
      </c>
      <c r="AW140">
        <v>0.56999999999999995</v>
      </c>
      <c r="AX140">
        <v>36</v>
      </c>
      <c r="AY140">
        <v>9.5</v>
      </c>
      <c r="AZ140">
        <v>6.1</v>
      </c>
      <c r="BA140">
        <v>0.92</v>
      </c>
      <c r="BB140">
        <v>0.54</v>
      </c>
      <c r="BC140">
        <v>35</v>
      </c>
      <c r="BD140">
        <v>4</v>
      </c>
      <c r="BE140">
        <v>-0.1</v>
      </c>
      <c r="BF140">
        <v>-0.5</v>
      </c>
      <c r="BG140">
        <v>-0.2</v>
      </c>
      <c r="BH140">
        <v>8.4</v>
      </c>
      <c r="BI140">
        <v>19</v>
      </c>
      <c r="BJ140">
        <v>9.4</v>
      </c>
      <c r="BK140">
        <v>-0.05</v>
      </c>
      <c r="BL140">
        <v>0.4</v>
      </c>
      <c r="BM140">
        <v>20</v>
      </c>
      <c r="BN140">
        <v>17</v>
      </c>
      <c r="BO140">
        <v>120</v>
      </c>
      <c r="BP140">
        <v>3.1</v>
      </c>
      <c r="BQ140">
        <v>1.5</v>
      </c>
      <c r="BR140">
        <v>13</v>
      </c>
      <c r="BS140">
        <v>0.59</v>
      </c>
      <c r="BT140">
        <v>3.3</v>
      </c>
    </row>
    <row r="141" spans="1:72" hidden="1" x14ac:dyDescent="0.3">
      <c r="A141" t="s">
        <v>604</v>
      </c>
      <c r="B141" t="s">
        <v>605</v>
      </c>
      <c r="C141" s="1" t="str">
        <f t="shared" si="13"/>
        <v>13:0040</v>
      </c>
      <c r="D141" s="1" t="str">
        <f t="shared" si="14"/>
        <v>13:0026</v>
      </c>
      <c r="E141" t="s">
        <v>606</v>
      </c>
      <c r="F141" t="s">
        <v>607</v>
      </c>
      <c r="H141">
        <v>47.296817300000001</v>
      </c>
      <c r="I141">
        <v>-65.711091199999998</v>
      </c>
      <c r="J141" s="1" t="str">
        <f t="shared" si="16"/>
        <v>Basal till</v>
      </c>
      <c r="K141" s="1" t="str">
        <f t="shared" si="15"/>
        <v>&lt;63 micron</v>
      </c>
      <c r="P141">
        <v>4.91</v>
      </c>
      <c r="Q141">
        <v>0.11</v>
      </c>
      <c r="W141">
        <v>710</v>
      </c>
      <c r="AA141">
        <v>2.5</v>
      </c>
      <c r="AB141">
        <v>20</v>
      </c>
      <c r="AC141">
        <v>93</v>
      </c>
      <c r="AD141">
        <v>13</v>
      </c>
      <c r="AG141">
        <v>35</v>
      </c>
      <c r="AI141">
        <v>15</v>
      </c>
      <c r="AJ141">
        <v>130</v>
      </c>
      <c r="AK141">
        <v>87</v>
      </c>
      <c r="AN141">
        <v>78</v>
      </c>
      <c r="AO141">
        <v>330</v>
      </c>
      <c r="AP141">
        <v>78</v>
      </c>
      <c r="AQ141">
        <v>6.3</v>
      </c>
      <c r="AR141">
        <v>3.8</v>
      </c>
      <c r="AS141">
        <v>1.4</v>
      </c>
      <c r="AT141">
        <v>6.4</v>
      </c>
      <c r="AU141">
        <v>1.3</v>
      </c>
      <c r="AV141">
        <v>42</v>
      </c>
      <c r="AW141">
        <v>0.59</v>
      </c>
      <c r="AX141">
        <v>35</v>
      </c>
      <c r="AY141">
        <v>9.6999999999999993</v>
      </c>
      <c r="AZ141">
        <v>7.1</v>
      </c>
      <c r="BA141">
        <v>1.1000000000000001</v>
      </c>
      <c r="BB141">
        <v>0.59</v>
      </c>
      <c r="BC141">
        <v>38</v>
      </c>
      <c r="BD141">
        <v>4.0999999999999996</v>
      </c>
      <c r="BE141">
        <v>-0.1</v>
      </c>
      <c r="BF141">
        <v>-0.5</v>
      </c>
      <c r="BG141">
        <v>-0.2</v>
      </c>
      <c r="BH141">
        <v>7.4</v>
      </c>
      <c r="BI141">
        <v>19</v>
      </c>
      <c r="BJ141">
        <v>9</v>
      </c>
      <c r="BK141">
        <v>0.05</v>
      </c>
      <c r="BL141">
        <v>1.5</v>
      </c>
      <c r="BM141">
        <v>22</v>
      </c>
      <c r="BN141">
        <v>18</v>
      </c>
      <c r="BO141">
        <v>150</v>
      </c>
      <c r="BP141">
        <v>7.8</v>
      </c>
      <c r="BQ141">
        <v>1.8</v>
      </c>
      <c r="BR141">
        <v>14</v>
      </c>
      <c r="BS141">
        <v>0.76</v>
      </c>
      <c r="BT141">
        <v>9.8000000000000007</v>
      </c>
    </row>
    <row r="142" spans="1:72" hidden="1" x14ac:dyDescent="0.3">
      <c r="A142" t="s">
        <v>608</v>
      </c>
      <c r="B142" t="s">
        <v>609</v>
      </c>
      <c r="C142" s="1" t="str">
        <f t="shared" si="13"/>
        <v>13:0040</v>
      </c>
      <c r="D142" s="1" t="str">
        <f t="shared" si="14"/>
        <v>13:0026</v>
      </c>
      <c r="E142" t="s">
        <v>610</v>
      </c>
      <c r="F142" t="s">
        <v>611</v>
      </c>
      <c r="H142">
        <v>47.489516600000002</v>
      </c>
      <c r="I142">
        <v>-65.687224299999997</v>
      </c>
      <c r="J142" s="1" t="str">
        <f t="shared" si="16"/>
        <v>Basal till</v>
      </c>
      <c r="K142" s="1" t="str">
        <f t="shared" si="15"/>
        <v>&lt;63 micron</v>
      </c>
      <c r="P142">
        <v>8.4700000000000006</v>
      </c>
      <c r="Q142">
        <v>0.08</v>
      </c>
      <c r="W142">
        <v>480</v>
      </c>
      <c r="AA142">
        <v>2.5</v>
      </c>
      <c r="AB142">
        <v>24</v>
      </c>
      <c r="AC142">
        <v>84</v>
      </c>
      <c r="AD142">
        <v>15</v>
      </c>
      <c r="AG142">
        <v>33</v>
      </c>
      <c r="AI142">
        <v>16</v>
      </c>
      <c r="AJ142">
        <v>58</v>
      </c>
      <c r="AK142">
        <v>88</v>
      </c>
      <c r="AN142">
        <v>98</v>
      </c>
      <c r="AO142">
        <v>300</v>
      </c>
      <c r="AP142">
        <v>58</v>
      </c>
      <c r="AQ142">
        <v>5.6</v>
      </c>
      <c r="AR142">
        <v>3.3</v>
      </c>
      <c r="AS142">
        <v>1.2</v>
      </c>
      <c r="AT142">
        <v>5.6</v>
      </c>
      <c r="AU142">
        <v>1.1000000000000001</v>
      </c>
      <c r="AV142">
        <v>28</v>
      </c>
      <c r="AW142">
        <v>0.52</v>
      </c>
      <c r="AX142">
        <v>26</v>
      </c>
      <c r="AY142">
        <v>7</v>
      </c>
      <c r="AZ142">
        <v>5.3</v>
      </c>
      <c r="BA142">
        <v>0.99</v>
      </c>
      <c r="BB142">
        <v>0.52</v>
      </c>
      <c r="BC142">
        <v>32</v>
      </c>
      <c r="BD142">
        <v>3.6</v>
      </c>
      <c r="BE142">
        <v>0.4</v>
      </c>
      <c r="BF142">
        <v>-0.5</v>
      </c>
      <c r="BG142">
        <v>-0.2</v>
      </c>
      <c r="BH142">
        <v>4.2</v>
      </c>
      <c r="BI142">
        <v>19</v>
      </c>
      <c r="BJ142">
        <v>8.1999999999999993</v>
      </c>
      <c r="BK142">
        <v>7.0000000000000007E-2</v>
      </c>
      <c r="BL142">
        <v>3.8</v>
      </c>
      <c r="BM142">
        <v>19</v>
      </c>
      <c r="BN142">
        <v>25</v>
      </c>
      <c r="BO142">
        <v>97</v>
      </c>
      <c r="BP142">
        <v>4.2</v>
      </c>
      <c r="BQ142">
        <v>1.3</v>
      </c>
      <c r="BR142">
        <v>15</v>
      </c>
      <c r="BS142">
        <v>0.55000000000000004</v>
      </c>
      <c r="BT142">
        <v>6.7</v>
      </c>
    </row>
    <row r="143" spans="1:72" hidden="1" x14ac:dyDescent="0.3">
      <c r="A143" t="s">
        <v>612</v>
      </c>
      <c r="B143" t="s">
        <v>613</v>
      </c>
      <c r="C143" s="1" t="str">
        <f t="shared" si="13"/>
        <v>13:0040</v>
      </c>
      <c r="D143" s="1" t="str">
        <f t="shared" si="14"/>
        <v>13:0026</v>
      </c>
      <c r="E143" t="s">
        <v>614</v>
      </c>
      <c r="F143" t="s">
        <v>615</v>
      </c>
      <c r="H143">
        <v>47.470028399999997</v>
      </c>
      <c r="I143">
        <v>-65.691299799999996</v>
      </c>
      <c r="J143" s="1" t="str">
        <f t="shared" si="16"/>
        <v>Basal till</v>
      </c>
      <c r="K143" s="1" t="str">
        <f t="shared" si="15"/>
        <v>&lt;63 micron</v>
      </c>
      <c r="P143">
        <v>6.6</v>
      </c>
      <c r="Q143">
        <v>0.08</v>
      </c>
      <c r="W143">
        <v>530</v>
      </c>
      <c r="AA143">
        <v>2.7</v>
      </c>
      <c r="AB143">
        <v>23</v>
      </c>
      <c r="AC143">
        <v>99</v>
      </c>
      <c r="AD143">
        <v>34</v>
      </c>
      <c r="AG143">
        <v>47</v>
      </c>
      <c r="AI143">
        <v>16</v>
      </c>
      <c r="AJ143">
        <v>74</v>
      </c>
      <c r="AK143">
        <v>96</v>
      </c>
      <c r="AN143">
        <v>91</v>
      </c>
      <c r="AO143">
        <v>350</v>
      </c>
      <c r="AP143">
        <v>100</v>
      </c>
      <c r="AQ143">
        <v>6.1</v>
      </c>
      <c r="AR143">
        <v>3.6</v>
      </c>
      <c r="AS143">
        <v>1.3</v>
      </c>
      <c r="AT143">
        <v>6.1</v>
      </c>
      <c r="AU143">
        <v>1.2</v>
      </c>
      <c r="AV143">
        <v>39</v>
      </c>
      <c r="AW143">
        <v>0.55000000000000004</v>
      </c>
      <c r="AX143">
        <v>33</v>
      </c>
      <c r="AY143">
        <v>8.9</v>
      </c>
      <c r="AZ143">
        <v>6.5</v>
      </c>
      <c r="BA143">
        <v>1.1000000000000001</v>
      </c>
      <c r="BB143">
        <v>0.56999999999999995</v>
      </c>
      <c r="BC143">
        <v>36</v>
      </c>
      <c r="BD143">
        <v>3.9</v>
      </c>
      <c r="BE143">
        <v>0.3</v>
      </c>
      <c r="BF143">
        <v>-0.5</v>
      </c>
      <c r="BG143">
        <v>-0.2</v>
      </c>
      <c r="BH143">
        <v>6.1</v>
      </c>
      <c r="BI143">
        <v>19</v>
      </c>
      <c r="BJ143">
        <v>9.3000000000000007</v>
      </c>
      <c r="BK143">
        <v>7.0000000000000007E-2</v>
      </c>
      <c r="BL143">
        <v>0.7</v>
      </c>
      <c r="BM143">
        <v>21</v>
      </c>
      <c r="BN143">
        <v>30</v>
      </c>
      <c r="BO143">
        <v>130</v>
      </c>
      <c r="BP143">
        <v>4.7</v>
      </c>
      <c r="BQ143">
        <v>1.7</v>
      </c>
      <c r="BR143">
        <v>15</v>
      </c>
      <c r="BS143">
        <v>0.74</v>
      </c>
      <c r="BT143">
        <v>3.5</v>
      </c>
    </row>
    <row r="144" spans="1:72" hidden="1" x14ac:dyDescent="0.3">
      <c r="A144" t="s">
        <v>616</v>
      </c>
      <c r="B144" t="s">
        <v>617</v>
      </c>
      <c r="C144" s="1" t="str">
        <f t="shared" si="13"/>
        <v>13:0040</v>
      </c>
      <c r="D144" s="1" t="str">
        <f t="shared" si="14"/>
        <v>13:0026</v>
      </c>
      <c r="E144" t="s">
        <v>618</v>
      </c>
      <c r="F144" t="s">
        <v>619</v>
      </c>
      <c r="H144">
        <v>47.448113999999997</v>
      </c>
      <c r="I144">
        <v>-65.687938900000006</v>
      </c>
      <c r="J144" s="1" t="str">
        <f t="shared" si="16"/>
        <v>Basal till</v>
      </c>
      <c r="K144" s="1" t="str">
        <f t="shared" si="15"/>
        <v>&lt;63 micron</v>
      </c>
      <c r="P144">
        <v>5.61</v>
      </c>
      <c r="Q144">
        <v>0.08</v>
      </c>
      <c r="W144">
        <v>490</v>
      </c>
      <c r="AA144">
        <v>2.6</v>
      </c>
      <c r="AB144">
        <v>17</v>
      </c>
      <c r="AC144">
        <v>100</v>
      </c>
      <c r="AD144">
        <v>20</v>
      </c>
      <c r="AG144">
        <v>37</v>
      </c>
      <c r="AI144">
        <v>15</v>
      </c>
      <c r="AJ144">
        <v>87</v>
      </c>
      <c r="AK144">
        <v>88</v>
      </c>
      <c r="AN144">
        <v>63</v>
      </c>
      <c r="AO144">
        <v>350</v>
      </c>
      <c r="AP144">
        <v>84</v>
      </c>
      <c r="AQ144">
        <v>6.5</v>
      </c>
      <c r="AR144">
        <v>3.9</v>
      </c>
      <c r="AS144">
        <v>1.5</v>
      </c>
      <c r="AT144">
        <v>6.5</v>
      </c>
      <c r="AU144">
        <v>1.4</v>
      </c>
      <c r="AV144">
        <v>42</v>
      </c>
      <c r="AW144">
        <v>0.59</v>
      </c>
      <c r="AX144">
        <v>36</v>
      </c>
      <c r="AY144">
        <v>10</v>
      </c>
      <c r="AZ144">
        <v>7.3</v>
      </c>
      <c r="BA144">
        <v>1.2</v>
      </c>
      <c r="BB144">
        <v>0.62</v>
      </c>
      <c r="BC144">
        <v>39</v>
      </c>
      <c r="BD144">
        <v>4.4000000000000004</v>
      </c>
      <c r="BE144">
        <v>0.1</v>
      </c>
      <c r="BF144">
        <v>-0.5</v>
      </c>
      <c r="BG144">
        <v>-0.2</v>
      </c>
      <c r="BH144">
        <v>5.0999999999999996</v>
      </c>
      <c r="BI144">
        <v>18</v>
      </c>
      <c r="BJ144">
        <v>9.6</v>
      </c>
      <c r="BK144">
        <v>-0.05</v>
      </c>
      <c r="BL144">
        <v>0.4</v>
      </c>
      <c r="BM144">
        <v>22</v>
      </c>
      <c r="BN144">
        <v>19</v>
      </c>
      <c r="BO144">
        <v>130</v>
      </c>
      <c r="BP144">
        <v>4.0999999999999996</v>
      </c>
      <c r="BQ144">
        <v>1.7</v>
      </c>
      <c r="BR144">
        <v>14</v>
      </c>
      <c r="BS144">
        <v>0.67</v>
      </c>
      <c r="BT144">
        <v>3.7</v>
      </c>
    </row>
    <row r="145" spans="1:72" hidden="1" x14ac:dyDescent="0.3">
      <c r="A145" t="s">
        <v>620</v>
      </c>
      <c r="B145" t="s">
        <v>621</v>
      </c>
      <c r="C145" s="1" t="str">
        <f t="shared" si="13"/>
        <v>13:0040</v>
      </c>
      <c r="D145" s="1" t="str">
        <f t="shared" si="14"/>
        <v>13:0026</v>
      </c>
      <c r="E145" t="s">
        <v>622</v>
      </c>
      <c r="F145" t="s">
        <v>623</v>
      </c>
      <c r="H145">
        <v>47.434010899999997</v>
      </c>
      <c r="I145">
        <v>-65.692617999999996</v>
      </c>
      <c r="J145" s="1" t="str">
        <f t="shared" si="16"/>
        <v>Basal till</v>
      </c>
      <c r="K145" s="1" t="str">
        <f t="shared" si="15"/>
        <v>&lt;63 micron</v>
      </c>
      <c r="P145">
        <v>5.8</v>
      </c>
      <c r="Q145">
        <v>7.0000000000000007E-2</v>
      </c>
      <c r="W145">
        <v>500</v>
      </c>
      <c r="AA145">
        <v>2.5</v>
      </c>
      <c r="AB145">
        <v>22</v>
      </c>
      <c r="AC145">
        <v>110</v>
      </c>
      <c r="AD145">
        <v>25</v>
      </c>
      <c r="AG145">
        <v>49</v>
      </c>
      <c r="AI145">
        <v>15</v>
      </c>
      <c r="AJ145">
        <v>85</v>
      </c>
      <c r="AK145">
        <v>88</v>
      </c>
      <c r="AN145">
        <v>140</v>
      </c>
      <c r="AO145">
        <v>320</v>
      </c>
      <c r="AP145">
        <v>78</v>
      </c>
      <c r="AQ145">
        <v>6</v>
      </c>
      <c r="AR145">
        <v>3.6</v>
      </c>
      <c r="AS145">
        <v>1.4</v>
      </c>
      <c r="AT145">
        <v>5.8</v>
      </c>
      <c r="AU145">
        <v>1.2</v>
      </c>
      <c r="AV145">
        <v>37</v>
      </c>
      <c r="AW145">
        <v>0.53</v>
      </c>
      <c r="AX145">
        <v>31</v>
      </c>
      <c r="AY145">
        <v>8.6999999999999993</v>
      </c>
      <c r="AZ145">
        <v>6.2</v>
      </c>
      <c r="BA145">
        <v>1</v>
      </c>
      <c r="BB145">
        <v>0.53</v>
      </c>
      <c r="BC145">
        <v>35</v>
      </c>
      <c r="BD145">
        <v>3.7</v>
      </c>
      <c r="BE145">
        <v>0.1</v>
      </c>
      <c r="BF145">
        <v>-0.5</v>
      </c>
      <c r="BG145">
        <v>-0.2</v>
      </c>
      <c r="BH145">
        <v>5.9</v>
      </c>
      <c r="BI145">
        <v>18</v>
      </c>
      <c r="BJ145">
        <v>9</v>
      </c>
      <c r="BK145">
        <v>7.0000000000000007E-2</v>
      </c>
      <c r="BL145">
        <v>0.4</v>
      </c>
      <c r="BM145">
        <v>22</v>
      </c>
      <c r="BN145">
        <v>48</v>
      </c>
      <c r="BO145">
        <v>140</v>
      </c>
      <c r="BP145">
        <v>7.2</v>
      </c>
      <c r="BQ145">
        <v>1.8</v>
      </c>
      <c r="BR145">
        <v>13</v>
      </c>
      <c r="BS145">
        <v>0.68</v>
      </c>
      <c r="BT145">
        <v>3.2</v>
      </c>
    </row>
    <row r="146" spans="1:72" hidden="1" x14ac:dyDescent="0.3">
      <c r="A146" t="s">
        <v>624</v>
      </c>
      <c r="B146" t="s">
        <v>625</v>
      </c>
      <c r="C146" s="1" t="str">
        <f t="shared" si="13"/>
        <v>13:0040</v>
      </c>
      <c r="D146" s="1" t="str">
        <f t="shared" si="14"/>
        <v>13:0026</v>
      </c>
      <c r="E146" t="s">
        <v>626</v>
      </c>
      <c r="F146" t="s">
        <v>627</v>
      </c>
      <c r="H146">
        <v>47.417833299999998</v>
      </c>
      <c r="I146">
        <v>-65.689445800000001</v>
      </c>
      <c r="J146" s="1" t="str">
        <f t="shared" si="16"/>
        <v>Basal till</v>
      </c>
      <c r="K146" s="1" t="str">
        <f t="shared" si="15"/>
        <v>&lt;63 micron</v>
      </c>
      <c r="P146">
        <v>5.39</v>
      </c>
      <c r="Q146">
        <v>0.04</v>
      </c>
      <c r="W146">
        <v>300</v>
      </c>
      <c r="AA146">
        <v>1.6</v>
      </c>
      <c r="AB146">
        <v>20</v>
      </c>
      <c r="AC146">
        <v>100</v>
      </c>
      <c r="AD146">
        <v>22</v>
      </c>
      <c r="AG146">
        <v>41</v>
      </c>
      <c r="AI146">
        <v>12</v>
      </c>
      <c r="AJ146">
        <v>46</v>
      </c>
      <c r="AK146">
        <v>78</v>
      </c>
      <c r="AN146">
        <v>59</v>
      </c>
      <c r="AO146">
        <v>400</v>
      </c>
      <c r="AP146">
        <v>70</v>
      </c>
      <c r="AQ146">
        <v>4.8</v>
      </c>
      <c r="AR146">
        <v>3.1</v>
      </c>
      <c r="AS146">
        <v>1.1000000000000001</v>
      </c>
      <c r="AT146">
        <v>4.8</v>
      </c>
      <c r="AU146">
        <v>1.1000000000000001</v>
      </c>
      <c r="AV146">
        <v>33</v>
      </c>
      <c r="AW146">
        <v>0.52</v>
      </c>
      <c r="AX146">
        <v>28</v>
      </c>
      <c r="AY146">
        <v>7.7</v>
      </c>
      <c r="AZ146">
        <v>5</v>
      </c>
      <c r="BA146">
        <v>0.86</v>
      </c>
      <c r="BB146">
        <v>0.51</v>
      </c>
      <c r="BC146">
        <v>30</v>
      </c>
      <c r="BD146">
        <v>3.7</v>
      </c>
      <c r="BE146">
        <v>0.1</v>
      </c>
      <c r="BF146">
        <v>-0.5</v>
      </c>
      <c r="BG146">
        <v>-0.2</v>
      </c>
      <c r="BH146">
        <v>6.1</v>
      </c>
      <c r="BI146">
        <v>15</v>
      </c>
      <c r="BJ146">
        <v>11</v>
      </c>
      <c r="BK146">
        <v>0.08</v>
      </c>
      <c r="BL146">
        <v>0.2</v>
      </c>
      <c r="BM146">
        <v>21</v>
      </c>
      <c r="BN146">
        <v>15</v>
      </c>
      <c r="BO146">
        <v>85</v>
      </c>
      <c r="BP146">
        <v>6.6</v>
      </c>
      <c r="BQ146">
        <v>1.5</v>
      </c>
      <c r="BR146">
        <v>12</v>
      </c>
      <c r="BS146">
        <v>0.43</v>
      </c>
      <c r="BT146">
        <v>2.7</v>
      </c>
    </row>
    <row r="147" spans="1:72" hidden="1" x14ac:dyDescent="0.3">
      <c r="A147" t="s">
        <v>628</v>
      </c>
      <c r="B147" t="s">
        <v>629</v>
      </c>
      <c r="C147" s="1" t="str">
        <f t="shared" si="13"/>
        <v>13:0040</v>
      </c>
      <c r="D147" s="1" t="str">
        <f t="shared" si="14"/>
        <v>13:0026</v>
      </c>
      <c r="E147" t="s">
        <v>630</v>
      </c>
      <c r="F147" t="s">
        <v>631</v>
      </c>
      <c r="H147">
        <v>47.3970311</v>
      </c>
      <c r="I147">
        <v>-65.690069500000007</v>
      </c>
      <c r="J147" s="1" t="str">
        <f t="shared" si="16"/>
        <v>Basal till</v>
      </c>
      <c r="K147" s="1" t="str">
        <f t="shared" si="15"/>
        <v>&lt;63 micron</v>
      </c>
      <c r="P147">
        <v>5.72</v>
      </c>
      <c r="Q147">
        <v>0.06</v>
      </c>
      <c r="W147">
        <v>350</v>
      </c>
      <c r="AA147">
        <v>2.1</v>
      </c>
      <c r="AB147">
        <v>19</v>
      </c>
      <c r="AC147">
        <v>120</v>
      </c>
      <c r="AD147">
        <v>28</v>
      </c>
      <c r="AG147">
        <v>50</v>
      </c>
      <c r="AI147">
        <v>14</v>
      </c>
      <c r="AJ147">
        <v>71</v>
      </c>
      <c r="AK147">
        <v>80</v>
      </c>
      <c r="AN147">
        <v>56</v>
      </c>
      <c r="AO147">
        <v>650</v>
      </c>
      <c r="AP147">
        <v>94</v>
      </c>
      <c r="AQ147">
        <v>7.9</v>
      </c>
      <c r="AR147">
        <v>4.5999999999999996</v>
      </c>
      <c r="AS147">
        <v>1.8</v>
      </c>
      <c r="AT147">
        <v>7.7</v>
      </c>
      <c r="AU147">
        <v>1.6</v>
      </c>
      <c r="AV147">
        <v>39</v>
      </c>
      <c r="AW147">
        <v>0.72</v>
      </c>
      <c r="AX147">
        <v>37</v>
      </c>
      <c r="AY147">
        <v>10</v>
      </c>
      <c r="AZ147">
        <v>7.9</v>
      </c>
      <c r="BA147">
        <v>1.4</v>
      </c>
      <c r="BB147">
        <v>0.7</v>
      </c>
      <c r="BC147">
        <v>43</v>
      </c>
      <c r="BD147">
        <v>5.0999999999999996</v>
      </c>
      <c r="BE147">
        <v>0.1</v>
      </c>
      <c r="BF147">
        <v>-0.5</v>
      </c>
      <c r="BG147">
        <v>-0.2</v>
      </c>
      <c r="BH147">
        <v>5.6</v>
      </c>
      <c r="BI147">
        <v>14</v>
      </c>
      <c r="BJ147">
        <v>17</v>
      </c>
      <c r="BK147">
        <v>-0.05</v>
      </c>
      <c r="BL147">
        <v>0.7</v>
      </c>
      <c r="BM147">
        <v>18</v>
      </c>
      <c r="BN147">
        <v>18</v>
      </c>
      <c r="BO147">
        <v>82</v>
      </c>
      <c r="BP147">
        <v>3.5</v>
      </c>
      <c r="BQ147">
        <v>1.5</v>
      </c>
      <c r="BR147">
        <v>15</v>
      </c>
      <c r="BS147">
        <v>0.45</v>
      </c>
      <c r="BT147">
        <v>3.8</v>
      </c>
    </row>
    <row r="148" spans="1:72" hidden="1" x14ac:dyDescent="0.3">
      <c r="A148" t="s">
        <v>632</v>
      </c>
      <c r="B148" t="s">
        <v>633</v>
      </c>
      <c r="C148" s="1" t="str">
        <f t="shared" si="13"/>
        <v>13:0040</v>
      </c>
      <c r="D148" s="1" t="str">
        <f t="shared" si="14"/>
        <v>13:0026</v>
      </c>
      <c r="E148" t="s">
        <v>634</v>
      </c>
      <c r="F148" t="s">
        <v>635</v>
      </c>
      <c r="H148">
        <v>47.375998699999997</v>
      </c>
      <c r="I148">
        <v>-65.692443299999994</v>
      </c>
      <c r="J148" s="1" t="str">
        <f t="shared" si="16"/>
        <v>Basal till</v>
      </c>
      <c r="K148" s="1" t="str">
        <f t="shared" si="15"/>
        <v>&lt;63 micron</v>
      </c>
      <c r="P148">
        <v>6.28</v>
      </c>
      <c r="Q148">
        <v>0.04</v>
      </c>
      <c r="W148">
        <v>190</v>
      </c>
      <c r="AA148">
        <v>1.4</v>
      </c>
      <c r="AB148">
        <v>16</v>
      </c>
      <c r="AC148">
        <v>150</v>
      </c>
      <c r="AD148">
        <v>25</v>
      </c>
      <c r="AG148">
        <v>50</v>
      </c>
      <c r="AI148">
        <v>13</v>
      </c>
      <c r="AJ148">
        <v>33</v>
      </c>
      <c r="AK148">
        <v>85</v>
      </c>
      <c r="AN148">
        <v>42</v>
      </c>
      <c r="AO148">
        <v>430</v>
      </c>
      <c r="AP148">
        <v>93</v>
      </c>
      <c r="AQ148">
        <v>5.8</v>
      </c>
      <c r="AR148">
        <v>3.5</v>
      </c>
      <c r="AS148">
        <v>1.9</v>
      </c>
      <c r="AT148">
        <v>6.8</v>
      </c>
      <c r="AU148">
        <v>1.2</v>
      </c>
      <c r="AV148">
        <v>49</v>
      </c>
      <c r="AW148">
        <v>0.5</v>
      </c>
      <c r="AX148">
        <v>46</v>
      </c>
      <c r="AY148">
        <v>13</v>
      </c>
      <c r="AZ148">
        <v>8.5</v>
      </c>
      <c r="BA148">
        <v>1.1000000000000001</v>
      </c>
      <c r="BB148">
        <v>0.54</v>
      </c>
      <c r="BC148">
        <v>33</v>
      </c>
      <c r="BD148">
        <v>3.7</v>
      </c>
      <c r="BE148">
        <v>-0.1</v>
      </c>
      <c r="BF148">
        <v>-0.5</v>
      </c>
      <c r="BG148">
        <v>-0.2</v>
      </c>
      <c r="BH148">
        <v>13</v>
      </c>
      <c r="BI148">
        <v>15</v>
      </c>
      <c r="BJ148">
        <v>11</v>
      </c>
      <c r="BK148">
        <v>0.05</v>
      </c>
      <c r="BL148">
        <v>-0.2</v>
      </c>
      <c r="BM148">
        <v>19</v>
      </c>
      <c r="BN148">
        <v>14</v>
      </c>
      <c r="BO148">
        <v>64</v>
      </c>
      <c r="BP148">
        <v>3.5</v>
      </c>
      <c r="BQ148">
        <v>1.3</v>
      </c>
      <c r="BR148">
        <v>12</v>
      </c>
      <c r="BS148">
        <v>0.36</v>
      </c>
      <c r="BT148">
        <v>2.9</v>
      </c>
    </row>
    <row r="149" spans="1:72" hidden="1" x14ac:dyDescent="0.3">
      <c r="A149" t="s">
        <v>636</v>
      </c>
      <c r="B149" t="s">
        <v>637</v>
      </c>
      <c r="C149" s="1" t="str">
        <f t="shared" si="13"/>
        <v>13:0040</v>
      </c>
      <c r="D149" s="1" t="str">
        <f t="shared" si="14"/>
        <v>13:0026</v>
      </c>
      <c r="E149" t="s">
        <v>638</v>
      </c>
      <c r="F149" t="s">
        <v>639</v>
      </c>
      <c r="H149">
        <v>47.3622108</v>
      </c>
      <c r="I149">
        <v>-65.690973</v>
      </c>
      <c r="J149" s="1" t="str">
        <f t="shared" si="16"/>
        <v>Basal till</v>
      </c>
      <c r="K149" s="1" t="str">
        <f t="shared" si="15"/>
        <v>&lt;63 micron</v>
      </c>
      <c r="P149">
        <v>5.36</v>
      </c>
      <c r="Q149">
        <v>0.04</v>
      </c>
      <c r="W149">
        <v>270</v>
      </c>
      <c r="AA149">
        <v>1.5</v>
      </c>
      <c r="AB149">
        <v>19</v>
      </c>
      <c r="AC149">
        <v>120</v>
      </c>
      <c r="AD149">
        <v>20</v>
      </c>
      <c r="AG149">
        <v>41</v>
      </c>
      <c r="AI149">
        <v>13</v>
      </c>
      <c r="AJ149">
        <v>54</v>
      </c>
      <c r="AK149">
        <v>84</v>
      </c>
      <c r="AN149">
        <v>47</v>
      </c>
      <c r="AO149">
        <v>600</v>
      </c>
      <c r="AP149">
        <v>65</v>
      </c>
      <c r="AQ149">
        <v>5.4</v>
      </c>
      <c r="AR149">
        <v>3.7</v>
      </c>
      <c r="AS149">
        <v>1.1000000000000001</v>
      </c>
      <c r="AT149">
        <v>4.9000000000000004</v>
      </c>
      <c r="AU149">
        <v>1.2</v>
      </c>
      <c r="AV149">
        <v>31</v>
      </c>
      <c r="AW149">
        <v>0.59</v>
      </c>
      <c r="AX149">
        <v>26</v>
      </c>
      <c r="AY149">
        <v>7.3</v>
      </c>
      <c r="AZ149">
        <v>5.0999999999999996</v>
      </c>
      <c r="BA149">
        <v>0.88</v>
      </c>
      <c r="BB149">
        <v>0.6</v>
      </c>
      <c r="BC149">
        <v>35</v>
      </c>
      <c r="BD149">
        <v>4.0999999999999996</v>
      </c>
      <c r="BE149">
        <v>-0.1</v>
      </c>
      <c r="BF149">
        <v>-0.5</v>
      </c>
      <c r="BG149">
        <v>-0.2</v>
      </c>
      <c r="BH149">
        <v>5.7</v>
      </c>
      <c r="BI149">
        <v>16</v>
      </c>
      <c r="BJ149">
        <v>15</v>
      </c>
      <c r="BK149">
        <v>0.05</v>
      </c>
      <c r="BL149">
        <v>0.7</v>
      </c>
      <c r="BM149">
        <v>21</v>
      </c>
      <c r="BN149">
        <v>13</v>
      </c>
      <c r="BO149">
        <v>95</v>
      </c>
      <c r="BP149">
        <v>4.0999999999999996</v>
      </c>
      <c r="BQ149">
        <v>1.6</v>
      </c>
      <c r="BR149">
        <v>12</v>
      </c>
      <c r="BS149">
        <v>0.44</v>
      </c>
      <c r="BT149">
        <v>3.3</v>
      </c>
    </row>
    <row r="150" spans="1:72" hidden="1" x14ac:dyDescent="0.3">
      <c r="A150" t="s">
        <v>640</v>
      </c>
      <c r="B150" t="s">
        <v>641</v>
      </c>
      <c r="C150" s="1" t="str">
        <f t="shared" si="13"/>
        <v>13:0040</v>
      </c>
      <c r="D150" s="1" t="str">
        <f t="shared" si="14"/>
        <v>13:0026</v>
      </c>
      <c r="E150" t="s">
        <v>638</v>
      </c>
      <c r="F150" t="s">
        <v>642</v>
      </c>
      <c r="H150">
        <v>47.3622108</v>
      </c>
      <c r="I150">
        <v>-65.690973</v>
      </c>
      <c r="J150" s="1" t="str">
        <f t="shared" si="16"/>
        <v>Basal till</v>
      </c>
      <c r="K150" s="1" t="str">
        <f t="shared" si="15"/>
        <v>&lt;63 micron</v>
      </c>
      <c r="P150">
        <v>5.54</v>
      </c>
      <c r="Q150">
        <v>0.03</v>
      </c>
      <c r="W150">
        <v>270</v>
      </c>
      <c r="AA150">
        <v>1.5</v>
      </c>
      <c r="AB150">
        <v>19</v>
      </c>
      <c r="AC150">
        <v>120</v>
      </c>
      <c r="AD150">
        <v>21</v>
      </c>
      <c r="AG150">
        <v>41</v>
      </c>
      <c r="AI150">
        <v>13</v>
      </c>
      <c r="AJ150">
        <v>53</v>
      </c>
      <c r="AK150">
        <v>85</v>
      </c>
      <c r="AN150">
        <v>47</v>
      </c>
      <c r="AO150">
        <v>540</v>
      </c>
      <c r="AP150">
        <v>64</v>
      </c>
      <c r="AQ150">
        <v>5.3</v>
      </c>
      <c r="AR150">
        <v>3.6</v>
      </c>
      <c r="AS150">
        <v>1.1000000000000001</v>
      </c>
      <c r="AT150">
        <v>4.9000000000000004</v>
      </c>
      <c r="AU150">
        <v>1.1000000000000001</v>
      </c>
      <c r="AV150">
        <v>31</v>
      </c>
      <c r="AW150">
        <v>0.57999999999999996</v>
      </c>
      <c r="AX150">
        <v>26</v>
      </c>
      <c r="AY150">
        <v>7.4</v>
      </c>
      <c r="AZ150">
        <v>5.2</v>
      </c>
      <c r="BA150">
        <v>0.88</v>
      </c>
      <c r="BB150">
        <v>0.56999999999999995</v>
      </c>
      <c r="BC150">
        <v>34</v>
      </c>
      <c r="BD150">
        <v>3.9</v>
      </c>
      <c r="BE150">
        <v>0.1</v>
      </c>
      <c r="BF150">
        <v>-0.5</v>
      </c>
      <c r="BG150">
        <v>-0.2</v>
      </c>
      <c r="BH150">
        <v>5.9</v>
      </c>
      <c r="BI150">
        <v>17</v>
      </c>
      <c r="BJ150">
        <v>14</v>
      </c>
      <c r="BK150">
        <v>0.06</v>
      </c>
      <c r="BL150">
        <v>0.6</v>
      </c>
      <c r="BM150">
        <v>21</v>
      </c>
      <c r="BN150">
        <v>13</v>
      </c>
      <c r="BO150">
        <v>98</v>
      </c>
      <c r="BP150">
        <v>5.2</v>
      </c>
      <c r="BQ150">
        <v>1.5</v>
      </c>
      <c r="BR150">
        <v>13</v>
      </c>
      <c r="BS150">
        <v>0.43</v>
      </c>
      <c r="BT150">
        <v>3.2</v>
      </c>
    </row>
    <row r="151" spans="1:72" hidden="1" x14ac:dyDescent="0.3">
      <c r="A151" t="s">
        <v>643</v>
      </c>
      <c r="B151" t="s">
        <v>644</v>
      </c>
      <c r="C151" s="1" t="str">
        <f t="shared" si="13"/>
        <v>13:0040</v>
      </c>
      <c r="D151" s="1" t="str">
        <f t="shared" si="14"/>
        <v>13:0026</v>
      </c>
      <c r="E151" t="s">
        <v>645</v>
      </c>
      <c r="F151" t="s">
        <v>646</v>
      </c>
      <c r="H151">
        <v>47.340433300000001</v>
      </c>
      <c r="I151">
        <v>-65.693267800000001</v>
      </c>
      <c r="J151" s="1" t="str">
        <f t="shared" si="16"/>
        <v>Basal till</v>
      </c>
      <c r="K151" s="1" t="str">
        <f t="shared" si="15"/>
        <v>&lt;63 micron</v>
      </c>
      <c r="P151">
        <v>6.31</v>
      </c>
      <c r="Q151">
        <v>7.0000000000000007E-2</v>
      </c>
      <c r="W151">
        <v>540</v>
      </c>
      <c r="AA151">
        <v>2</v>
      </c>
      <c r="AB151">
        <v>21</v>
      </c>
      <c r="AC151">
        <v>110</v>
      </c>
      <c r="AD151">
        <v>26</v>
      </c>
      <c r="AG151">
        <v>50</v>
      </c>
      <c r="AI151">
        <v>14</v>
      </c>
      <c r="AJ151">
        <v>65</v>
      </c>
      <c r="AK151">
        <v>92</v>
      </c>
      <c r="AN151">
        <v>76</v>
      </c>
      <c r="AO151">
        <v>440</v>
      </c>
      <c r="AP151">
        <v>72</v>
      </c>
      <c r="AQ151">
        <v>5.5</v>
      </c>
      <c r="AR151">
        <v>3.6</v>
      </c>
      <c r="AS151">
        <v>1.1000000000000001</v>
      </c>
      <c r="AT151">
        <v>5.3</v>
      </c>
      <c r="AU151">
        <v>1.2</v>
      </c>
      <c r="AV151">
        <v>35</v>
      </c>
      <c r="AW151">
        <v>0.57999999999999996</v>
      </c>
      <c r="AX151">
        <v>27</v>
      </c>
      <c r="AY151">
        <v>7.9</v>
      </c>
      <c r="AZ151">
        <v>5.8</v>
      </c>
      <c r="BA151">
        <v>0.93</v>
      </c>
      <c r="BB151">
        <v>0.59</v>
      </c>
      <c r="BC151">
        <v>34</v>
      </c>
      <c r="BD151">
        <v>4.2</v>
      </c>
      <c r="BE151">
        <v>0.3</v>
      </c>
      <c r="BF151">
        <v>-0.5</v>
      </c>
      <c r="BG151">
        <v>0.2</v>
      </c>
      <c r="BH151">
        <v>5.5</v>
      </c>
      <c r="BI151">
        <v>18</v>
      </c>
      <c r="BJ151">
        <v>12</v>
      </c>
      <c r="BK151">
        <v>0.06</v>
      </c>
      <c r="BL151">
        <v>0.6</v>
      </c>
      <c r="BM151">
        <v>22</v>
      </c>
      <c r="BN151">
        <v>16</v>
      </c>
      <c r="BO151">
        <v>100</v>
      </c>
      <c r="BP151">
        <v>3.6</v>
      </c>
      <c r="BQ151">
        <v>1.6</v>
      </c>
      <c r="BR151">
        <v>14</v>
      </c>
      <c r="BS151">
        <v>0.53</v>
      </c>
      <c r="BT151">
        <v>3.3</v>
      </c>
    </row>
    <row r="152" spans="1:72" hidden="1" x14ac:dyDescent="0.3">
      <c r="A152" t="s">
        <v>647</v>
      </c>
      <c r="B152" t="s">
        <v>648</v>
      </c>
      <c r="C152" s="1" t="str">
        <f t="shared" si="13"/>
        <v>13:0040</v>
      </c>
      <c r="D152" s="1" t="str">
        <f t="shared" si="14"/>
        <v>13:0026</v>
      </c>
      <c r="E152" t="s">
        <v>649</v>
      </c>
      <c r="F152" t="s">
        <v>650</v>
      </c>
      <c r="H152">
        <v>47.325740799999998</v>
      </c>
      <c r="I152">
        <v>-65.693526300000002</v>
      </c>
      <c r="J152" s="1" t="str">
        <f t="shared" si="16"/>
        <v>Basal till</v>
      </c>
      <c r="K152" s="1" t="str">
        <f t="shared" si="15"/>
        <v>&lt;63 micron</v>
      </c>
      <c r="P152">
        <v>7.2</v>
      </c>
      <c r="Q152">
        <v>7.0000000000000007E-2</v>
      </c>
      <c r="W152">
        <v>650</v>
      </c>
      <c r="AA152">
        <v>3.2</v>
      </c>
      <c r="AB152">
        <v>18</v>
      </c>
      <c r="AC152">
        <v>110</v>
      </c>
      <c r="AD152">
        <v>29</v>
      </c>
      <c r="AG152">
        <v>40</v>
      </c>
      <c r="AI152">
        <v>19</v>
      </c>
      <c r="AJ152">
        <v>95</v>
      </c>
      <c r="AK152">
        <v>110</v>
      </c>
      <c r="AN152">
        <v>67</v>
      </c>
      <c r="AO152">
        <v>360</v>
      </c>
      <c r="AP152">
        <v>80</v>
      </c>
      <c r="AQ152">
        <v>5.8</v>
      </c>
      <c r="AR152">
        <v>3.8</v>
      </c>
      <c r="AS152">
        <v>1.3</v>
      </c>
      <c r="AT152">
        <v>6</v>
      </c>
      <c r="AU152">
        <v>1.3</v>
      </c>
      <c r="AV152">
        <v>43</v>
      </c>
      <c r="AW152">
        <v>0.55000000000000004</v>
      </c>
      <c r="AX152">
        <v>34</v>
      </c>
      <c r="AY152">
        <v>9.6999999999999993</v>
      </c>
      <c r="AZ152">
        <v>6.8</v>
      </c>
      <c r="BA152">
        <v>1</v>
      </c>
      <c r="BB152">
        <v>0.59</v>
      </c>
      <c r="BC152">
        <v>38</v>
      </c>
      <c r="BD152">
        <v>3.9</v>
      </c>
      <c r="BE152">
        <v>-0.1</v>
      </c>
      <c r="BF152">
        <v>0.5</v>
      </c>
      <c r="BG152">
        <v>-0.2</v>
      </c>
      <c r="BH152">
        <v>8</v>
      </c>
      <c r="BI152">
        <v>23</v>
      </c>
      <c r="BJ152">
        <v>9.8000000000000007</v>
      </c>
      <c r="BK152">
        <v>0.09</v>
      </c>
      <c r="BL152">
        <v>1.1000000000000001</v>
      </c>
      <c r="BM152">
        <v>23</v>
      </c>
      <c r="BN152">
        <v>23</v>
      </c>
      <c r="BO152">
        <v>160</v>
      </c>
      <c r="BP152">
        <v>6.7</v>
      </c>
      <c r="BQ152">
        <v>1.9</v>
      </c>
      <c r="BR152">
        <v>20</v>
      </c>
      <c r="BS152">
        <v>0.81</v>
      </c>
      <c r="BT152">
        <v>5</v>
      </c>
    </row>
    <row r="153" spans="1:72" hidden="1" x14ac:dyDescent="0.3">
      <c r="A153" t="s">
        <v>651</v>
      </c>
      <c r="B153" t="s">
        <v>652</v>
      </c>
      <c r="C153" s="1" t="str">
        <f t="shared" si="13"/>
        <v>13:0040</v>
      </c>
      <c r="D153" s="1" t="str">
        <f t="shared" si="14"/>
        <v>13:0026</v>
      </c>
      <c r="E153" t="s">
        <v>649</v>
      </c>
      <c r="F153" t="s">
        <v>653</v>
      </c>
      <c r="H153">
        <v>47.325740799999998</v>
      </c>
      <c r="I153">
        <v>-65.693526300000002</v>
      </c>
      <c r="J153" s="1" t="str">
        <f t="shared" si="16"/>
        <v>Basal till</v>
      </c>
      <c r="K153" s="1" t="str">
        <f t="shared" si="15"/>
        <v>&lt;63 micron</v>
      </c>
      <c r="P153">
        <v>7.18</v>
      </c>
      <c r="Q153">
        <v>0.06</v>
      </c>
      <c r="W153">
        <v>650</v>
      </c>
      <c r="AA153">
        <v>3.3</v>
      </c>
      <c r="AB153">
        <v>17</v>
      </c>
      <c r="AC153">
        <v>100</v>
      </c>
      <c r="AD153">
        <v>33</v>
      </c>
      <c r="AG153">
        <v>37</v>
      </c>
      <c r="AI153">
        <v>19</v>
      </c>
      <c r="AJ153">
        <v>97</v>
      </c>
      <c r="AK153">
        <v>110</v>
      </c>
      <c r="AN153">
        <v>70</v>
      </c>
      <c r="AO153">
        <v>360</v>
      </c>
      <c r="AP153">
        <v>86</v>
      </c>
      <c r="AQ153">
        <v>6.4</v>
      </c>
      <c r="AR153">
        <v>3.6</v>
      </c>
      <c r="AS153">
        <v>1.2</v>
      </c>
      <c r="AT153">
        <v>6.1</v>
      </c>
      <c r="AU153">
        <v>1.3</v>
      </c>
      <c r="AV153">
        <v>41</v>
      </c>
      <c r="AW153">
        <v>0.56000000000000005</v>
      </c>
      <c r="AX153">
        <v>38</v>
      </c>
      <c r="AY153">
        <v>9.6999999999999993</v>
      </c>
      <c r="AZ153">
        <v>7</v>
      </c>
      <c r="BA153">
        <v>1</v>
      </c>
      <c r="BB153">
        <v>0.6</v>
      </c>
      <c r="BC153">
        <v>38</v>
      </c>
      <c r="BD153">
        <v>4</v>
      </c>
      <c r="BE153">
        <v>-0.1</v>
      </c>
      <c r="BF153">
        <v>0.6</v>
      </c>
      <c r="BG153">
        <v>-0.2</v>
      </c>
      <c r="BH153">
        <v>7.5</v>
      </c>
      <c r="BI153">
        <v>25</v>
      </c>
      <c r="BJ153">
        <v>9.6999999999999993</v>
      </c>
      <c r="BK153">
        <v>0.1</v>
      </c>
      <c r="BL153">
        <v>0.8</v>
      </c>
      <c r="BM153">
        <v>23</v>
      </c>
      <c r="BN153">
        <v>27</v>
      </c>
      <c r="BO153">
        <v>160</v>
      </c>
      <c r="BP153">
        <v>7</v>
      </c>
      <c r="BQ153">
        <v>1.8</v>
      </c>
      <c r="BR153">
        <v>21</v>
      </c>
      <c r="BS153">
        <v>0.87</v>
      </c>
      <c r="BT153">
        <v>5.4</v>
      </c>
    </row>
    <row r="154" spans="1:72" hidden="1" x14ac:dyDescent="0.3">
      <c r="A154" t="s">
        <v>654</v>
      </c>
      <c r="B154" t="s">
        <v>655</v>
      </c>
      <c r="C154" s="1" t="str">
        <f t="shared" si="13"/>
        <v>13:0040</v>
      </c>
      <c r="D154" s="1" t="str">
        <f t="shared" si="14"/>
        <v>13:0026</v>
      </c>
      <c r="E154" t="s">
        <v>656</v>
      </c>
      <c r="F154" t="s">
        <v>657</v>
      </c>
      <c r="H154">
        <v>47.484854400000003</v>
      </c>
      <c r="I154">
        <v>-65.664909600000001</v>
      </c>
      <c r="J154" s="1" t="str">
        <f t="shared" si="16"/>
        <v>Basal till</v>
      </c>
      <c r="K154" s="1" t="str">
        <f t="shared" si="15"/>
        <v>&lt;63 micron</v>
      </c>
      <c r="P154">
        <v>6.26</v>
      </c>
      <c r="Q154">
        <v>0.08</v>
      </c>
      <c r="W154">
        <v>460</v>
      </c>
      <c r="AA154">
        <v>2.4</v>
      </c>
      <c r="AB154">
        <v>21</v>
      </c>
      <c r="AC154">
        <v>130</v>
      </c>
      <c r="AD154">
        <v>19</v>
      </c>
      <c r="AG154">
        <v>56</v>
      </c>
      <c r="AI154">
        <v>16</v>
      </c>
      <c r="AJ154">
        <v>68</v>
      </c>
      <c r="AK154">
        <v>95</v>
      </c>
      <c r="AN154">
        <v>80</v>
      </c>
      <c r="AO154">
        <v>400</v>
      </c>
      <c r="AP154">
        <v>77</v>
      </c>
      <c r="AQ154">
        <v>5.6</v>
      </c>
      <c r="AR154">
        <v>3.5</v>
      </c>
      <c r="AS154">
        <v>1.4</v>
      </c>
      <c r="AT154">
        <v>5.6</v>
      </c>
      <c r="AU154">
        <v>1.2</v>
      </c>
      <c r="AV154">
        <v>36</v>
      </c>
      <c r="AW154">
        <v>0.53</v>
      </c>
      <c r="AX154">
        <v>31</v>
      </c>
      <c r="AY154">
        <v>9</v>
      </c>
      <c r="AZ154">
        <v>6.4</v>
      </c>
      <c r="BA154">
        <v>0.97</v>
      </c>
      <c r="BB154">
        <v>0.56000000000000005</v>
      </c>
      <c r="BC154">
        <v>34</v>
      </c>
      <c r="BD154">
        <v>3.7</v>
      </c>
      <c r="BE154">
        <v>-0.1</v>
      </c>
      <c r="BF154">
        <v>-0.5</v>
      </c>
      <c r="BG154">
        <v>-0.2</v>
      </c>
      <c r="BH154">
        <v>6.7</v>
      </c>
      <c r="BI154">
        <v>19</v>
      </c>
      <c r="BJ154">
        <v>11</v>
      </c>
      <c r="BK154">
        <v>0.06</v>
      </c>
      <c r="BL154">
        <v>0.5</v>
      </c>
      <c r="BM154">
        <v>22</v>
      </c>
      <c r="BN154">
        <v>19</v>
      </c>
      <c r="BO154">
        <v>120</v>
      </c>
      <c r="BP154">
        <v>4</v>
      </c>
      <c r="BQ154">
        <v>1.7</v>
      </c>
      <c r="BR154">
        <v>14</v>
      </c>
      <c r="BS154">
        <v>0.64</v>
      </c>
      <c r="BT154">
        <v>3.6</v>
      </c>
    </row>
    <row r="155" spans="1:72" hidden="1" x14ac:dyDescent="0.3">
      <c r="A155" t="s">
        <v>658</v>
      </c>
      <c r="B155" t="s">
        <v>659</v>
      </c>
      <c r="C155" s="1" t="str">
        <f t="shared" si="13"/>
        <v>13:0040</v>
      </c>
      <c r="D155" s="1" t="str">
        <f t="shared" si="14"/>
        <v>13:0026</v>
      </c>
      <c r="E155" t="s">
        <v>656</v>
      </c>
      <c r="F155" t="s">
        <v>660</v>
      </c>
      <c r="H155">
        <v>47.484854400000003</v>
      </c>
      <c r="I155">
        <v>-65.664909600000001</v>
      </c>
      <c r="J155" s="1" t="str">
        <f t="shared" si="16"/>
        <v>Basal till</v>
      </c>
      <c r="K155" s="1" t="str">
        <f t="shared" si="15"/>
        <v>&lt;63 micron</v>
      </c>
      <c r="P155">
        <v>6.66</v>
      </c>
      <c r="Q155">
        <v>0.09</v>
      </c>
      <c r="W155">
        <v>500</v>
      </c>
      <c r="AA155">
        <v>2.5</v>
      </c>
      <c r="AB155">
        <v>23</v>
      </c>
      <c r="AC155">
        <v>140</v>
      </c>
      <c r="AD155">
        <v>21</v>
      </c>
      <c r="AG155">
        <v>61</v>
      </c>
      <c r="AI155">
        <v>17</v>
      </c>
      <c r="AJ155">
        <v>74</v>
      </c>
      <c r="AK155">
        <v>100</v>
      </c>
      <c r="AN155">
        <v>86</v>
      </c>
      <c r="AO155">
        <v>430</v>
      </c>
      <c r="AP155">
        <v>83</v>
      </c>
      <c r="AQ155">
        <v>5.9</v>
      </c>
      <c r="AR155">
        <v>3.4</v>
      </c>
      <c r="AS155">
        <v>1</v>
      </c>
      <c r="AT155">
        <v>5.9</v>
      </c>
      <c r="AU155">
        <v>1.2</v>
      </c>
      <c r="AV155">
        <v>40</v>
      </c>
      <c r="AW155">
        <v>0.55000000000000004</v>
      </c>
      <c r="AX155">
        <v>34</v>
      </c>
      <c r="AY155">
        <v>9.4</v>
      </c>
      <c r="AZ155">
        <v>6.8</v>
      </c>
      <c r="BA155">
        <v>0.94</v>
      </c>
      <c r="BB155">
        <v>0.53</v>
      </c>
      <c r="BC155">
        <v>36</v>
      </c>
      <c r="BD155">
        <v>3.8</v>
      </c>
      <c r="BE155">
        <v>-0.1</v>
      </c>
      <c r="BF155">
        <v>-0.5</v>
      </c>
      <c r="BG155">
        <v>-0.2</v>
      </c>
      <c r="BH155">
        <v>6.7</v>
      </c>
      <c r="BI155">
        <v>20</v>
      </c>
      <c r="BJ155">
        <v>9.6999999999999993</v>
      </c>
      <c r="BK155">
        <v>-0.05</v>
      </c>
      <c r="BL155">
        <v>0.5</v>
      </c>
      <c r="BM155">
        <v>22</v>
      </c>
      <c r="BN155">
        <v>19</v>
      </c>
      <c r="BO155">
        <v>130</v>
      </c>
      <c r="BP155">
        <v>3.9</v>
      </c>
      <c r="BQ155">
        <v>1.4</v>
      </c>
      <c r="BR155">
        <v>13</v>
      </c>
      <c r="BS155">
        <v>0.62</v>
      </c>
      <c r="BT155">
        <v>3.4</v>
      </c>
    </row>
    <row r="156" spans="1:72" hidden="1" x14ac:dyDescent="0.3">
      <c r="A156" t="s">
        <v>661</v>
      </c>
      <c r="B156" t="s">
        <v>662</v>
      </c>
      <c r="C156" s="1" t="str">
        <f t="shared" si="13"/>
        <v>13:0040</v>
      </c>
      <c r="D156" s="1" t="str">
        <f t="shared" si="14"/>
        <v>13:0026</v>
      </c>
      <c r="E156" t="s">
        <v>663</v>
      </c>
      <c r="F156" t="s">
        <v>664</v>
      </c>
      <c r="H156">
        <v>47.470042100000001</v>
      </c>
      <c r="I156">
        <v>-65.662594100000007</v>
      </c>
      <c r="J156" s="1" t="str">
        <f t="shared" si="16"/>
        <v>Basal till</v>
      </c>
      <c r="K156" s="1" t="str">
        <f t="shared" si="15"/>
        <v>&lt;63 micron</v>
      </c>
      <c r="P156">
        <v>5.96</v>
      </c>
      <c r="Q156">
        <v>0.08</v>
      </c>
      <c r="W156">
        <v>490</v>
      </c>
      <c r="AA156">
        <v>2.6</v>
      </c>
      <c r="AB156">
        <v>20</v>
      </c>
      <c r="AC156">
        <v>110</v>
      </c>
      <c r="AD156">
        <v>19</v>
      </c>
      <c r="AG156">
        <v>44</v>
      </c>
      <c r="AI156">
        <v>16</v>
      </c>
      <c r="AJ156">
        <v>70</v>
      </c>
      <c r="AK156">
        <v>89</v>
      </c>
      <c r="AN156">
        <v>67</v>
      </c>
      <c r="AO156">
        <v>320</v>
      </c>
      <c r="AP156">
        <v>84</v>
      </c>
      <c r="AQ156">
        <v>5.3</v>
      </c>
      <c r="AR156">
        <v>3.2</v>
      </c>
      <c r="AS156">
        <v>1.3</v>
      </c>
      <c r="AT156">
        <v>5.7</v>
      </c>
      <c r="AU156">
        <v>1.1000000000000001</v>
      </c>
      <c r="AV156">
        <v>36</v>
      </c>
      <c r="AW156">
        <v>0.51</v>
      </c>
      <c r="AX156">
        <v>30</v>
      </c>
      <c r="AY156">
        <v>8.3000000000000007</v>
      </c>
      <c r="AZ156">
        <v>6</v>
      </c>
      <c r="BA156">
        <v>0.94</v>
      </c>
      <c r="BB156">
        <v>0.51</v>
      </c>
      <c r="BC156">
        <v>33</v>
      </c>
      <c r="BD156">
        <v>3.5</v>
      </c>
      <c r="BE156">
        <v>-0.1</v>
      </c>
      <c r="BF156">
        <v>-0.5</v>
      </c>
      <c r="BG156">
        <v>-0.2</v>
      </c>
      <c r="BH156">
        <v>6.7</v>
      </c>
      <c r="BI156">
        <v>20</v>
      </c>
      <c r="BJ156">
        <v>8.6999999999999993</v>
      </c>
      <c r="BK156">
        <v>0.08</v>
      </c>
      <c r="BL156">
        <v>0.4</v>
      </c>
      <c r="BM156">
        <v>21</v>
      </c>
      <c r="BN156">
        <v>18</v>
      </c>
      <c r="BO156">
        <v>130</v>
      </c>
      <c r="BP156">
        <v>5.8</v>
      </c>
      <c r="BQ156">
        <v>1.7</v>
      </c>
      <c r="BR156">
        <v>15</v>
      </c>
      <c r="BS156">
        <v>0.71</v>
      </c>
      <c r="BT156">
        <v>4.3</v>
      </c>
    </row>
    <row r="157" spans="1:72" hidden="1" x14ac:dyDescent="0.3">
      <c r="A157" t="s">
        <v>665</v>
      </c>
      <c r="B157" t="s">
        <v>666</v>
      </c>
      <c r="C157" s="1" t="str">
        <f t="shared" si="13"/>
        <v>13:0040</v>
      </c>
      <c r="D157" s="1" t="str">
        <f t="shared" si="14"/>
        <v>13:0026</v>
      </c>
      <c r="E157" t="s">
        <v>667</v>
      </c>
      <c r="F157" t="s">
        <v>668</v>
      </c>
      <c r="H157">
        <v>47.4437602</v>
      </c>
      <c r="I157">
        <v>-65.667076800000004</v>
      </c>
      <c r="J157" s="1" t="str">
        <f>HYPERLINK("http://geochem.nrcan.gc.ca/cdogs/content/kwd/kwd020051_e.htm", "Glaciomarine / lacustrine")</f>
        <v>Glaciomarine / lacustrine</v>
      </c>
      <c r="K157" s="1" t="str">
        <f t="shared" si="15"/>
        <v>&lt;63 micron</v>
      </c>
      <c r="P157">
        <v>5.99</v>
      </c>
      <c r="Q157">
        <v>0.01</v>
      </c>
      <c r="W157">
        <v>100</v>
      </c>
      <c r="AA157">
        <v>0.9</v>
      </c>
      <c r="AB157">
        <v>14</v>
      </c>
      <c r="AC157">
        <v>130</v>
      </c>
      <c r="AD157">
        <v>17</v>
      </c>
      <c r="AG157">
        <v>31</v>
      </c>
      <c r="AI157">
        <v>8.9</v>
      </c>
      <c r="AJ157">
        <v>17</v>
      </c>
      <c r="AK157">
        <v>90</v>
      </c>
      <c r="AN157">
        <v>22</v>
      </c>
      <c r="AO157">
        <v>530</v>
      </c>
      <c r="AP157">
        <v>30</v>
      </c>
      <c r="AQ157">
        <v>3.1</v>
      </c>
      <c r="AR157">
        <v>2.2999999999999998</v>
      </c>
      <c r="AS157">
        <v>0.59</v>
      </c>
      <c r="AT157">
        <v>2.6</v>
      </c>
      <c r="AU157">
        <v>0.71</v>
      </c>
      <c r="AV157">
        <v>15</v>
      </c>
      <c r="AW157">
        <v>0.41</v>
      </c>
      <c r="AX157">
        <v>12</v>
      </c>
      <c r="AY157">
        <v>3.4</v>
      </c>
      <c r="AZ157">
        <v>2.6</v>
      </c>
      <c r="BA157">
        <v>0.49</v>
      </c>
      <c r="BB157">
        <v>0.38</v>
      </c>
      <c r="BC157">
        <v>22</v>
      </c>
      <c r="BD157">
        <v>2.6</v>
      </c>
      <c r="BE157">
        <v>0.1</v>
      </c>
      <c r="BF157">
        <v>-0.5</v>
      </c>
      <c r="BG157">
        <v>-0.2</v>
      </c>
      <c r="BH157">
        <v>5.0999999999999996</v>
      </c>
      <c r="BI157">
        <v>14</v>
      </c>
      <c r="BJ157">
        <v>13</v>
      </c>
      <c r="BK157">
        <v>0.08</v>
      </c>
      <c r="BL157">
        <v>0.2</v>
      </c>
      <c r="BM157">
        <v>18</v>
      </c>
      <c r="BN157">
        <v>13</v>
      </c>
      <c r="BO157">
        <v>33</v>
      </c>
      <c r="BP157">
        <v>9.3000000000000007</v>
      </c>
      <c r="BQ157">
        <v>1.3</v>
      </c>
      <c r="BR157">
        <v>9.4</v>
      </c>
      <c r="BS157">
        <v>0.21</v>
      </c>
      <c r="BT157">
        <v>2.9</v>
      </c>
    </row>
    <row r="158" spans="1:72" hidden="1" x14ac:dyDescent="0.3">
      <c r="A158" t="s">
        <v>669</v>
      </c>
      <c r="B158" t="s">
        <v>670</v>
      </c>
      <c r="C158" s="1" t="str">
        <f t="shared" si="13"/>
        <v>13:0040</v>
      </c>
      <c r="D158" s="1" t="str">
        <f t="shared" si="14"/>
        <v>13:0026</v>
      </c>
      <c r="E158" t="s">
        <v>671</v>
      </c>
      <c r="F158" t="s">
        <v>672</v>
      </c>
      <c r="H158">
        <v>47.4316119</v>
      </c>
      <c r="I158">
        <v>-65.663584700000001</v>
      </c>
      <c r="J158" s="1" t="str">
        <f t="shared" ref="J158:J164" si="17">HYPERLINK("http://geochem.nrcan.gc.ca/cdogs/content/kwd/kwd020045_e.htm", "Basal till")</f>
        <v>Basal till</v>
      </c>
      <c r="K158" s="1" t="str">
        <f t="shared" si="15"/>
        <v>&lt;63 micron</v>
      </c>
      <c r="P158">
        <v>6.64</v>
      </c>
      <c r="Q158">
        <v>0.09</v>
      </c>
      <c r="W158">
        <v>500</v>
      </c>
      <c r="AA158">
        <v>2.6</v>
      </c>
      <c r="AB158">
        <v>21</v>
      </c>
      <c r="AC158">
        <v>110</v>
      </c>
      <c r="AD158">
        <v>21</v>
      </c>
      <c r="AG158">
        <v>46</v>
      </c>
      <c r="AI158">
        <v>17</v>
      </c>
      <c r="AJ158">
        <v>77</v>
      </c>
      <c r="AK158">
        <v>100</v>
      </c>
      <c r="AN158">
        <v>71</v>
      </c>
      <c r="AO158">
        <v>320</v>
      </c>
      <c r="AP158">
        <v>86</v>
      </c>
      <c r="AQ158">
        <v>5.3</v>
      </c>
      <c r="AR158">
        <v>3.5</v>
      </c>
      <c r="AS158">
        <v>1.4</v>
      </c>
      <c r="AT158">
        <v>5.6</v>
      </c>
      <c r="AU158">
        <v>1.2</v>
      </c>
      <c r="AV158">
        <v>39</v>
      </c>
      <c r="AW158">
        <v>0.5</v>
      </c>
      <c r="AX158">
        <v>32</v>
      </c>
      <c r="AY158">
        <v>9.1999999999999993</v>
      </c>
      <c r="AZ158">
        <v>6.4</v>
      </c>
      <c r="BA158">
        <v>0.91</v>
      </c>
      <c r="BB158">
        <v>0.54</v>
      </c>
      <c r="BC158">
        <v>33</v>
      </c>
      <c r="BD158">
        <v>3.6</v>
      </c>
      <c r="BE158">
        <v>-0.1</v>
      </c>
      <c r="BF158">
        <v>-0.5</v>
      </c>
      <c r="BG158">
        <v>-0.2</v>
      </c>
      <c r="BH158">
        <v>6.6</v>
      </c>
      <c r="BI158">
        <v>22</v>
      </c>
      <c r="BJ158">
        <v>9.4</v>
      </c>
      <c r="BK158">
        <v>0.06</v>
      </c>
      <c r="BL158">
        <v>0.5</v>
      </c>
      <c r="BM158">
        <v>23</v>
      </c>
      <c r="BN158">
        <v>19</v>
      </c>
      <c r="BO158">
        <v>140</v>
      </c>
      <c r="BP158">
        <v>5.0999999999999996</v>
      </c>
      <c r="BQ158">
        <v>1.7</v>
      </c>
      <c r="BR158">
        <v>15</v>
      </c>
      <c r="BS158">
        <v>0.68</v>
      </c>
      <c r="BT158">
        <v>4.0999999999999996</v>
      </c>
    </row>
    <row r="159" spans="1:72" hidden="1" x14ac:dyDescent="0.3">
      <c r="A159" t="s">
        <v>673</v>
      </c>
      <c r="B159" t="s">
        <v>674</v>
      </c>
      <c r="C159" s="1" t="str">
        <f t="shared" si="13"/>
        <v>13:0040</v>
      </c>
      <c r="D159" s="1" t="str">
        <f t="shared" si="14"/>
        <v>13:0026</v>
      </c>
      <c r="E159" t="s">
        <v>675</v>
      </c>
      <c r="F159" t="s">
        <v>676</v>
      </c>
      <c r="H159">
        <v>47.4147654</v>
      </c>
      <c r="I159">
        <v>-65.668249599999996</v>
      </c>
      <c r="J159" s="1" t="str">
        <f t="shared" si="17"/>
        <v>Basal till</v>
      </c>
      <c r="K159" s="1" t="str">
        <f t="shared" si="15"/>
        <v>&lt;63 micron</v>
      </c>
      <c r="P159">
        <v>6.52</v>
      </c>
      <c r="Q159">
        <v>0.08</v>
      </c>
      <c r="W159">
        <v>390</v>
      </c>
      <c r="AA159">
        <v>2.1</v>
      </c>
      <c r="AB159">
        <v>22</v>
      </c>
      <c r="AC159">
        <v>120</v>
      </c>
      <c r="AD159">
        <v>25</v>
      </c>
      <c r="AG159">
        <v>54</v>
      </c>
      <c r="AI159">
        <v>15</v>
      </c>
      <c r="AJ159">
        <v>59</v>
      </c>
      <c r="AK159">
        <v>91</v>
      </c>
      <c r="AN159">
        <v>86</v>
      </c>
      <c r="AO159">
        <v>540</v>
      </c>
      <c r="AP159">
        <v>91</v>
      </c>
      <c r="AQ159">
        <v>6.3</v>
      </c>
      <c r="AR159">
        <v>4.0999999999999996</v>
      </c>
      <c r="AS159">
        <v>1.5</v>
      </c>
      <c r="AT159">
        <v>6.2</v>
      </c>
      <c r="AU159">
        <v>1.4</v>
      </c>
      <c r="AV159">
        <v>38</v>
      </c>
      <c r="AW159">
        <v>0.61</v>
      </c>
      <c r="AX159">
        <v>33</v>
      </c>
      <c r="AY159">
        <v>8.9</v>
      </c>
      <c r="AZ159">
        <v>6.9</v>
      </c>
      <c r="BA159">
        <v>1.1000000000000001</v>
      </c>
      <c r="BB159">
        <v>0.64</v>
      </c>
      <c r="BC159">
        <v>38</v>
      </c>
      <c r="BD159">
        <v>4.2</v>
      </c>
      <c r="BE159">
        <v>-0.1</v>
      </c>
      <c r="BF159">
        <v>-0.5</v>
      </c>
      <c r="BG159">
        <v>-0.2</v>
      </c>
      <c r="BH159">
        <v>6.6</v>
      </c>
      <c r="BI159">
        <v>18</v>
      </c>
      <c r="BJ159">
        <v>15</v>
      </c>
      <c r="BK159">
        <v>7.0000000000000007E-2</v>
      </c>
      <c r="BL159">
        <v>0.4</v>
      </c>
      <c r="BM159">
        <v>21</v>
      </c>
      <c r="BN159">
        <v>16</v>
      </c>
      <c r="BO159">
        <v>120</v>
      </c>
      <c r="BP159">
        <v>6.9</v>
      </c>
      <c r="BQ159">
        <v>1.7</v>
      </c>
      <c r="BR159">
        <v>14</v>
      </c>
      <c r="BS159">
        <v>0.5</v>
      </c>
      <c r="BT159">
        <v>3.6</v>
      </c>
    </row>
    <row r="160" spans="1:72" hidden="1" x14ac:dyDescent="0.3">
      <c r="A160" t="s">
        <v>677</v>
      </c>
      <c r="B160" t="s">
        <v>678</v>
      </c>
      <c r="C160" s="1" t="str">
        <f t="shared" si="13"/>
        <v>13:0040</v>
      </c>
      <c r="D160" s="1" t="str">
        <f t="shared" si="14"/>
        <v>13:0026</v>
      </c>
      <c r="E160" t="s">
        <v>679</v>
      </c>
      <c r="F160" t="s">
        <v>680</v>
      </c>
      <c r="H160">
        <v>47.398643800000002</v>
      </c>
      <c r="I160">
        <v>-65.671530399999995</v>
      </c>
      <c r="J160" s="1" t="str">
        <f t="shared" si="17"/>
        <v>Basal till</v>
      </c>
      <c r="K160" s="1" t="str">
        <f t="shared" si="15"/>
        <v>&lt;63 micron</v>
      </c>
      <c r="P160">
        <v>5.15</v>
      </c>
      <c r="Q160">
        <v>0.05</v>
      </c>
      <c r="W160">
        <v>400</v>
      </c>
      <c r="AA160">
        <v>1.8</v>
      </c>
      <c r="AB160">
        <v>18</v>
      </c>
      <c r="AC160">
        <v>92</v>
      </c>
      <c r="AD160">
        <v>17</v>
      </c>
      <c r="AG160">
        <v>35</v>
      </c>
      <c r="AI160">
        <v>13</v>
      </c>
      <c r="AJ160">
        <v>63</v>
      </c>
      <c r="AK160">
        <v>85</v>
      </c>
      <c r="AN160">
        <v>64</v>
      </c>
      <c r="AO160">
        <v>460</v>
      </c>
      <c r="AP160">
        <v>73</v>
      </c>
      <c r="AQ160">
        <v>5.2</v>
      </c>
      <c r="AR160">
        <v>3.5</v>
      </c>
      <c r="AS160">
        <v>1.3</v>
      </c>
      <c r="AT160">
        <v>5</v>
      </c>
      <c r="AU160">
        <v>1.1000000000000001</v>
      </c>
      <c r="AV160">
        <v>37</v>
      </c>
      <c r="AW160">
        <v>0.51</v>
      </c>
      <c r="AX160">
        <v>29</v>
      </c>
      <c r="AY160">
        <v>8.3000000000000007</v>
      </c>
      <c r="AZ160">
        <v>5.6</v>
      </c>
      <c r="BA160">
        <v>0.91</v>
      </c>
      <c r="BB160">
        <v>0.53</v>
      </c>
      <c r="BC160">
        <v>33</v>
      </c>
      <c r="BD160">
        <v>3.7</v>
      </c>
      <c r="BE160">
        <v>-0.1</v>
      </c>
      <c r="BF160">
        <v>-0.5</v>
      </c>
      <c r="BG160">
        <v>-0.2</v>
      </c>
      <c r="BH160">
        <v>4.5999999999999996</v>
      </c>
      <c r="BI160">
        <v>16</v>
      </c>
      <c r="BJ160">
        <v>12</v>
      </c>
      <c r="BK160">
        <v>0.06</v>
      </c>
      <c r="BL160">
        <v>0.3</v>
      </c>
      <c r="BM160">
        <v>22</v>
      </c>
      <c r="BN160">
        <v>12</v>
      </c>
      <c r="BO160">
        <v>95</v>
      </c>
      <c r="BP160">
        <v>11</v>
      </c>
      <c r="BQ160">
        <v>1.6</v>
      </c>
      <c r="BR160">
        <v>11</v>
      </c>
      <c r="BS160">
        <v>0.45</v>
      </c>
      <c r="BT160">
        <v>3</v>
      </c>
    </row>
    <row r="161" spans="1:73" hidden="1" x14ac:dyDescent="0.3">
      <c r="A161" t="s">
        <v>681</v>
      </c>
      <c r="B161" t="s">
        <v>682</v>
      </c>
      <c r="C161" s="1" t="str">
        <f t="shared" si="13"/>
        <v>13:0040</v>
      </c>
      <c r="D161" s="1" t="str">
        <f t="shared" si="14"/>
        <v>13:0026</v>
      </c>
      <c r="E161" t="s">
        <v>683</v>
      </c>
      <c r="F161" t="s">
        <v>684</v>
      </c>
      <c r="H161">
        <v>47.3789552</v>
      </c>
      <c r="I161">
        <v>-65.667620200000002</v>
      </c>
      <c r="J161" s="1" t="str">
        <f t="shared" si="17"/>
        <v>Basal till</v>
      </c>
      <c r="K161" s="1" t="str">
        <f t="shared" si="15"/>
        <v>&lt;63 micron</v>
      </c>
      <c r="P161">
        <v>6.88</v>
      </c>
      <c r="Q161">
        <v>7.0000000000000007E-2</v>
      </c>
      <c r="W161">
        <v>360</v>
      </c>
      <c r="AA161">
        <v>2</v>
      </c>
      <c r="AB161">
        <v>24</v>
      </c>
      <c r="AC161">
        <v>120</v>
      </c>
      <c r="AD161">
        <v>40</v>
      </c>
      <c r="AG161">
        <v>56</v>
      </c>
      <c r="AI161">
        <v>15</v>
      </c>
      <c r="AJ161">
        <v>54</v>
      </c>
      <c r="AK161">
        <v>96</v>
      </c>
      <c r="AN161">
        <v>83</v>
      </c>
      <c r="AO161">
        <v>440</v>
      </c>
      <c r="AP161">
        <v>84</v>
      </c>
      <c r="AQ161">
        <v>5.4</v>
      </c>
      <c r="AR161">
        <v>3.3</v>
      </c>
      <c r="AS161">
        <v>1.3</v>
      </c>
      <c r="AT161">
        <v>5.3</v>
      </c>
      <c r="AU161">
        <v>1.1000000000000001</v>
      </c>
      <c r="AV161">
        <v>32</v>
      </c>
      <c r="AW161">
        <v>0.54</v>
      </c>
      <c r="AX161">
        <v>28</v>
      </c>
      <c r="AY161">
        <v>7.7</v>
      </c>
      <c r="AZ161">
        <v>5.5</v>
      </c>
      <c r="BA161">
        <v>0.98</v>
      </c>
      <c r="BB161">
        <v>0.54</v>
      </c>
      <c r="BC161">
        <v>32</v>
      </c>
      <c r="BD161">
        <v>3.6</v>
      </c>
      <c r="BE161">
        <v>-0.1</v>
      </c>
      <c r="BF161">
        <v>-0.5</v>
      </c>
      <c r="BG161">
        <v>-0.2</v>
      </c>
      <c r="BH161">
        <v>6</v>
      </c>
      <c r="BI161">
        <v>18</v>
      </c>
      <c r="BJ161">
        <v>11</v>
      </c>
      <c r="BK161">
        <v>7.0000000000000007E-2</v>
      </c>
      <c r="BL161">
        <v>0.5</v>
      </c>
      <c r="BM161">
        <v>18</v>
      </c>
      <c r="BN161">
        <v>18</v>
      </c>
      <c r="BO161">
        <v>89</v>
      </c>
      <c r="BP161">
        <v>4.8</v>
      </c>
      <c r="BQ161">
        <v>1.4</v>
      </c>
      <c r="BR161">
        <v>14</v>
      </c>
      <c r="BS161">
        <v>0.45</v>
      </c>
      <c r="BT161">
        <v>3.2</v>
      </c>
    </row>
    <row r="162" spans="1:73" hidden="1" x14ac:dyDescent="0.3">
      <c r="A162" t="s">
        <v>685</v>
      </c>
      <c r="B162" t="s">
        <v>686</v>
      </c>
      <c r="C162" s="1" t="str">
        <f t="shared" si="13"/>
        <v>13:0040</v>
      </c>
      <c r="D162" s="1" t="str">
        <f t="shared" si="14"/>
        <v>13:0026</v>
      </c>
      <c r="E162" t="s">
        <v>687</v>
      </c>
      <c r="F162" t="s">
        <v>688</v>
      </c>
      <c r="H162">
        <v>47.369819</v>
      </c>
      <c r="I162">
        <v>-65.659979699999994</v>
      </c>
      <c r="J162" s="1" t="str">
        <f t="shared" si="17"/>
        <v>Basal till</v>
      </c>
      <c r="K162" s="1" t="str">
        <f t="shared" si="15"/>
        <v>&lt;63 micron</v>
      </c>
      <c r="P162">
        <v>5.8</v>
      </c>
      <c r="Q162">
        <v>7.0000000000000007E-2</v>
      </c>
      <c r="W162">
        <v>590</v>
      </c>
      <c r="AA162">
        <v>2</v>
      </c>
      <c r="AB162">
        <v>27</v>
      </c>
      <c r="AC162">
        <v>97</v>
      </c>
      <c r="AD162">
        <v>33</v>
      </c>
      <c r="AG162">
        <v>52</v>
      </c>
      <c r="AI162">
        <v>14</v>
      </c>
      <c r="AJ162">
        <v>67</v>
      </c>
      <c r="AK162">
        <v>85</v>
      </c>
      <c r="AN162">
        <v>85</v>
      </c>
      <c r="AO162">
        <v>470</v>
      </c>
      <c r="AP162">
        <v>87</v>
      </c>
      <c r="AQ162">
        <v>7</v>
      </c>
      <c r="AR162">
        <v>4.0999999999999996</v>
      </c>
      <c r="AS162">
        <v>1.6</v>
      </c>
      <c r="AT162">
        <v>6.8</v>
      </c>
      <c r="AU162">
        <v>1.4</v>
      </c>
      <c r="AV162">
        <v>42</v>
      </c>
      <c r="AW162">
        <v>0.57999999999999996</v>
      </c>
      <c r="AX162">
        <v>35</v>
      </c>
      <c r="AY162">
        <v>10</v>
      </c>
      <c r="AZ162">
        <v>7</v>
      </c>
      <c r="BA162">
        <v>1.3</v>
      </c>
      <c r="BB162">
        <v>0.64</v>
      </c>
      <c r="BC162">
        <v>39</v>
      </c>
      <c r="BD162">
        <v>4.4000000000000004</v>
      </c>
      <c r="BE162">
        <v>0.2</v>
      </c>
      <c r="BF162">
        <v>-0.5</v>
      </c>
      <c r="BG162">
        <v>-0.2</v>
      </c>
      <c r="BH162">
        <v>5.9</v>
      </c>
      <c r="BI162">
        <v>16</v>
      </c>
      <c r="BJ162">
        <v>12</v>
      </c>
      <c r="BK162">
        <v>0.06</v>
      </c>
      <c r="BL162">
        <v>0.8</v>
      </c>
      <c r="BM162">
        <v>21</v>
      </c>
      <c r="BN162">
        <v>15</v>
      </c>
      <c r="BO162">
        <v>85</v>
      </c>
      <c r="BP162">
        <v>6.5</v>
      </c>
      <c r="BQ162">
        <v>1.5</v>
      </c>
      <c r="BR162">
        <v>12</v>
      </c>
      <c r="BS162">
        <v>0.45</v>
      </c>
      <c r="BT162">
        <v>6.2</v>
      </c>
    </row>
    <row r="163" spans="1:73" hidden="1" x14ac:dyDescent="0.3">
      <c r="A163" t="s">
        <v>689</v>
      </c>
      <c r="B163" t="s">
        <v>690</v>
      </c>
      <c r="C163" s="1" t="str">
        <f t="shared" si="13"/>
        <v>13:0040</v>
      </c>
      <c r="D163" s="1" t="str">
        <f t="shared" si="14"/>
        <v>13:0026</v>
      </c>
      <c r="E163" t="s">
        <v>691</v>
      </c>
      <c r="F163" t="s">
        <v>692</v>
      </c>
      <c r="H163">
        <v>47.451300199999999</v>
      </c>
      <c r="I163">
        <v>-65.637966199999994</v>
      </c>
      <c r="J163" s="1" t="str">
        <f t="shared" si="17"/>
        <v>Basal till</v>
      </c>
      <c r="K163" s="1" t="str">
        <f t="shared" si="15"/>
        <v>&lt;63 micron</v>
      </c>
      <c r="P163">
        <v>5.3</v>
      </c>
      <c r="Q163">
        <v>0.04</v>
      </c>
      <c r="W163">
        <v>230</v>
      </c>
      <c r="AA163">
        <v>1.3</v>
      </c>
      <c r="AB163">
        <v>22</v>
      </c>
      <c r="AC163">
        <v>150</v>
      </c>
      <c r="AD163">
        <v>16</v>
      </c>
      <c r="AG163">
        <v>63</v>
      </c>
      <c r="AI163">
        <v>12</v>
      </c>
      <c r="AJ163">
        <v>32</v>
      </c>
      <c r="AK163">
        <v>77</v>
      </c>
      <c r="AN163">
        <v>64</v>
      </c>
      <c r="AO163">
        <v>610</v>
      </c>
      <c r="AP163">
        <v>60</v>
      </c>
      <c r="AQ163">
        <v>4.9000000000000004</v>
      </c>
      <c r="AR163">
        <v>3.4</v>
      </c>
      <c r="AS163">
        <v>1.1000000000000001</v>
      </c>
      <c r="AT163">
        <v>4.3</v>
      </c>
      <c r="AU163">
        <v>1.1000000000000001</v>
      </c>
      <c r="AV163">
        <v>30</v>
      </c>
      <c r="AW163">
        <v>0.53</v>
      </c>
      <c r="AX163">
        <v>24</v>
      </c>
      <c r="AY163">
        <v>6.9</v>
      </c>
      <c r="AZ163">
        <v>4.5999999999999996</v>
      </c>
      <c r="BA163">
        <v>0.76</v>
      </c>
      <c r="BB163">
        <v>0.53</v>
      </c>
      <c r="BC163">
        <v>29</v>
      </c>
      <c r="BD163">
        <v>3.8</v>
      </c>
      <c r="BE163">
        <v>-0.1</v>
      </c>
      <c r="BF163">
        <v>-0.5</v>
      </c>
      <c r="BG163">
        <v>-0.2</v>
      </c>
      <c r="BH163">
        <v>7.1</v>
      </c>
      <c r="BI163">
        <v>14</v>
      </c>
      <c r="BJ163">
        <v>16</v>
      </c>
      <c r="BK163">
        <v>-0.05</v>
      </c>
      <c r="BL163">
        <v>0.3</v>
      </c>
      <c r="BM163">
        <v>19</v>
      </c>
      <c r="BN163">
        <v>13</v>
      </c>
      <c r="BO163">
        <v>76</v>
      </c>
      <c r="BP163">
        <v>2.7</v>
      </c>
      <c r="BQ163">
        <v>1.5</v>
      </c>
      <c r="BR163">
        <v>11</v>
      </c>
      <c r="BS163">
        <v>0.35</v>
      </c>
      <c r="BT163">
        <v>3.2</v>
      </c>
    </row>
    <row r="164" spans="1:73" hidden="1" x14ac:dyDescent="0.3">
      <c r="A164" t="s">
        <v>693</v>
      </c>
      <c r="B164" t="s">
        <v>694</v>
      </c>
      <c r="C164" s="1" t="str">
        <f t="shared" si="13"/>
        <v>13:0040</v>
      </c>
      <c r="D164" s="1" t="str">
        <f t="shared" si="14"/>
        <v>13:0026</v>
      </c>
      <c r="E164" t="s">
        <v>695</v>
      </c>
      <c r="F164" t="s">
        <v>696</v>
      </c>
      <c r="H164">
        <v>47.395624699999999</v>
      </c>
      <c r="I164">
        <v>-65.635595100000003</v>
      </c>
      <c r="J164" s="1" t="str">
        <f t="shared" si="17"/>
        <v>Basal till</v>
      </c>
      <c r="K164" s="1" t="str">
        <f t="shared" si="15"/>
        <v>&lt;63 micron</v>
      </c>
      <c r="P164">
        <v>5.74</v>
      </c>
      <c r="Q164">
        <v>0.08</v>
      </c>
      <c r="W164">
        <v>510</v>
      </c>
      <c r="AA164">
        <v>2.2000000000000002</v>
      </c>
      <c r="AB164">
        <v>29</v>
      </c>
      <c r="AC164">
        <v>100</v>
      </c>
      <c r="AD164">
        <v>20</v>
      </c>
      <c r="AG164">
        <v>48</v>
      </c>
      <c r="AI164">
        <v>14</v>
      </c>
      <c r="AJ164">
        <v>81</v>
      </c>
      <c r="AK164">
        <v>91</v>
      </c>
      <c r="AN164">
        <v>59</v>
      </c>
      <c r="AO164">
        <v>580</v>
      </c>
      <c r="AP164">
        <v>89</v>
      </c>
      <c r="AQ164">
        <v>7</v>
      </c>
      <c r="AR164">
        <v>4.0999999999999996</v>
      </c>
      <c r="AS164">
        <v>1.4</v>
      </c>
      <c r="AT164">
        <v>7.1</v>
      </c>
      <c r="AU164">
        <v>1.5</v>
      </c>
      <c r="AV164">
        <v>41</v>
      </c>
      <c r="AW164">
        <v>0.64</v>
      </c>
      <c r="AX164">
        <v>37</v>
      </c>
      <c r="AY164">
        <v>9.9</v>
      </c>
      <c r="AZ164">
        <v>7.8</v>
      </c>
      <c r="BA164">
        <v>1.2</v>
      </c>
      <c r="BB164">
        <v>0.66</v>
      </c>
      <c r="BC164">
        <v>41</v>
      </c>
      <c r="BD164">
        <v>4.5999999999999996</v>
      </c>
      <c r="BE164">
        <v>0.1</v>
      </c>
      <c r="BF164">
        <v>-0.5</v>
      </c>
      <c r="BG164">
        <v>-0.2</v>
      </c>
      <c r="BH164">
        <v>4.3</v>
      </c>
      <c r="BI164">
        <v>17</v>
      </c>
      <c r="BJ164">
        <v>14</v>
      </c>
      <c r="BK164">
        <v>-0.05</v>
      </c>
      <c r="BL164">
        <v>0.5</v>
      </c>
      <c r="BM164">
        <v>21</v>
      </c>
      <c r="BN164">
        <v>14</v>
      </c>
      <c r="BO164">
        <v>98</v>
      </c>
      <c r="BP164">
        <v>3.4</v>
      </c>
      <c r="BQ164">
        <v>1.5</v>
      </c>
      <c r="BR164">
        <v>14</v>
      </c>
      <c r="BS164">
        <v>0.49</v>
      </c>
      <c r="BT164">
        <v>4.7</v>
      </c>
    </row>
    <row r="165" spans="1:73" hidden="1" x14ac:dyDescent="0.3">
      <c r="A165" t="s">
        <v>697</v>
      </c>
      <c r="B165" t="s">
        <v>698</v>
      </c>
      <c r="C165" s="1" t="str">
        <f t="shared" si="13"/>
        <v>13:0040</v>
      </c>
      <c r="D165" s="1" t="str">
        <f t="shared" si="14"/>
        <v>13:0026</v>
      </c>
      <c r="E165" t="s">
        <v>699</v>
      </c>
      <c r="F165" t="s">
        <v>700</v>
      </c>
      <c r="H165">
        <v>47.292725300000001</v>
      </c>
      <c r="I165">
        <v>-65.784490599999998</v>
      </c>
      <c r="J165" s="1" t="str">
        <f>HYPERLINK("http://geochem.nrcan.gc.ca/cdogs/content/kwd/kwd020051_e.htm", "Glaciomarine / lacustrine")</f>
        <v>Glaciomarine / lacustrine</v>
      </c>
      <c r="K165" s="1" t="str">
        <f t="shared" si="15"/>
        <v>&lt;63 micron</v>
      </c>
      <c r="P165">
        <v>4.63</v>
      </c>
      <c r="Q165">
        <v>0.06</v>
      </c>
      <c r="W165">
        <v>-30</v>
      </c>
      <c r="Y165">
        <v>-5</v>
      </c>
      <c r="AA165">
        <v>2.5</v>
      </c>
      <c r="AB165">
        <v>18</v>
      </c>
      <c r="AC165">
        <v>69</v>
      </c>
      <c r="AD165">
        <v>17</v>
      </c>
      <c r="AE165">
        <v>45</v>
      </c>
      <c r="AG165">
        <v>29</v>
      </c>
      <c r="AH165">
        <v>-10</v>
      </c>
      <c r="AI165">
        <v>13</v>
      </c>
      <c r="AJ165">
        <v>100</v>
      </c>
      <c r="AK165">
        <v>76</v>
      </c>
      <c r="AL165">
        <v>46</v>
      </c>
      <c r="AM165">
        <v>4.0999999999999996</v>
      </c>
      <c r="AN165">
        <v>54</v>
      </c>
      <c r="AO165">
        <v>360</v>
      </c>
      <c r="AP165">
        <v>89</v>
      </c>
      <c r="AQ165">
        <v>7.8</v>
      </c>
      <c r="AR165">
        <v>4.4000000000000004</v>
      </c>
      <c r="AS165">
        <v>1.6</v>
      </c>
      <c r="AT165">
        <v>8.3000000000000007</v>
      </c>
      <c r="AU165">
        <v>1.6</v>
      </c>
      <c r="AV165">
        <v>45</v>
      </c>
      <c r="AW165">
        <v>0.71</v>
      </c>
      <c r="AX165">
        <v>39</v>
      </c>
      <c r="AY165">
        <v>11</v>
      </c>
      <c r="AZ165">
        <v>8.3000000000000007</v>
      </c>
      <c r="BA165">
        <v>1.3</v>
      </c>
      <c r="BB165">
        <v>0.76</v>
      </c>
      <c r="BC165">
        <v>48</v>
      </c>
      <c r="BD165">
        <v>4.5</v>
      </c>
      <c r="BE165">
        <v>-0.1</v>
      </c>
      <c r="BF165">
        <v>-0.5</v>
      </c>
      <c r="BG165">
        <v>-0.2</v>
      </c>
      <c r="BH165">
        <v>4</v>
      </c>
      <c r="BI165">
        <v>17</v>
      </c>
      <c r="BJ165">
        <v>10</v>
      </c>
      <c r="BK165">
        <v>7.0000000000000007E-2</v>
      </c>
      <c r="BL165">
        <v>0.7</v>
      </c>
      <c r="BM165">
        <v>22</v>
      </c>
      <c r="BN165">
        <v>16</v>
      </c>
      <c r="BO165">
        <v>120</v>
      </c>
      <c r="BP165">
        <v>4.0999999999999996</v>
      </c>
      <c r="BQ165">
        <v>1.6</v>
      </c>
      <c r="BR165">
        <v>14</v>
      </c>
      <c r="BS165">
        <v>0.56000000000000005</v>
      </c>
      <c r="BT165">
        <v>3.7</v>
      </c>
      <c r="BU165">
        <v>5</v>
      </c>
    </row>
    <row r="166" spans="1:73" hidden="1" x14ac:dyDescent="0.3">
      <c r="A166" t="s">
        <v>701</v>
      </c>
      <c r="B166" t="s">
        <v>702</v>
      </c>
      <c r="C166" s="1" t="str">
        <f t="shared" si="13"/>
        <v>13:0040</v>
      </c>
      <c r="D166" s="1" t="str">
        <f t="shared" si="14"/>
        <v>13:0026</v>
      </c>
      <c r="E166" t="s">
        <v>703</v>
      </c>
      <c r="F166" t="s">
        <v>704</v>
      </c>
      <c r="H166">
        <v>47.442568299999998</v>
      </c>
      <c r="I166">
        <v>-65.871266300000002</v>
      </c>
      <c r="J166" s="1" t="str">
        <f t="shared" ref="J166:J171" si="18">HYPERLINK("http://geochem.nrcan.gc.ca/cdogs/content/kwd/kwd020045_e.htm", "Basal till")</f>
        <v>Basal till</v>
      </c>
      <c r="K166" s="1" t="str">
        <f t="shared" si="15"/>
        <v>&lt;63 micron</v>
      </c>
      <c r="P166">
        <v>13.1</v>
      </c>
      <c r="Q166">
        <v>0.04</v>
      </c>
      <c r="W166">
        <v>-30</v>
      </c>
      <c r="Y166">
        <v>-5</v>
      </c>
      <c r="AA166">
        <v>1.9</v>
      </c>
      <c r="AB166">
        <v>11</v>
      </c>
      <c r="AC166">
        <v>46</v>
      </c>
      <c r="AD166">
        <v>89</v>
      </c>
      <c r="AE166">
        <v>54</v>
      </c>
      <c r="AG166">
        <v>-10</v>
      </c>
      <c r="AH166">
        <v>170</v>
      </c>
      <c r="AI166">
        <v>14</v>
      </c>
      <c r="AJ166">
        <v>36</v>
      </c>
      <c r="AK166">
        <v>66</v>
      </c>
      <c r="AL166">
        <v>45</v>
      </c>
      <c r="AM166">
        <v>4.0999999999999996</v>
      </c>
      <c r="AN166">
        <v>76</v>
      </c>
      <c r="AO166">
        <v>380</v>
      </c>
      <c r="AP166">
        <v>110</v>
      </c>
      <c r="AQ166">
        <v>8.6</v>
      </c>
      <c r="AR166">
        <v>4.7</v>
      </c>
      <c r="AS166">
        <v>1.6</v>
      </c>
      <c r="AT166">
        <v>9.6999999999999993</v>
      </c>
      <c r="AU166">
        <v>1.8</v>
      </c>
      <c r="AV166">
        <v>55</v>
      </c>
      <c r="AW166">
        <v>0.73</v>
      </c>
      <c r="AX166">
        <v>49</v>
      </c>
      <c r="AY166">
        <v>13</v>
      </c>
      <c r="AZ166">
        <v>11</v>
      </c>
      <c r="BA166">
        <v>1.5</v>
      </c>
      <c r="BB166">
        <v>0.8</v>
      </c>
      <c r="BC166">
        <v>51</v>
      </c>
      <c r="BD166">
        <v>4.7</v>
      </c>
      <c r="BE166">
        <v>0.3</v>
      </c>
      <c r="BF166">
        <v>8.6999999999999993</v>
      </c>
      <c r="BG166">
        <v>-0.2</v>
      </c>
      <c r="BH166">
        <v>3</v>
      </c>
      <c r="BI166">
        <v>22</v>
      </c>
      <c r="BJ166">
        <v>11</v>
      </c>
      <c r="BK166">
        <v>0.32</v>
      </c>
      <c r="BL166">
        <v>8.1</v>
      </c>
      <c r="BM166">
        <v>19</v>
      </c>
      <c r="BN166">
        <v>200</v>
      </c>
      <c r="BO166">
        <v>140</v>
      </c>
      <c r="BP166">
        <v>8.9</v>
      </c>
      <c r="BQ166">
        <v>1.4</v>
      </c>
      <c r="BR166">
        <v>20</v>
      </c>
      <c r="BS166">
        <v>1.3</v>
      </c>
      <c r="BT166">
        <v>4.5999999999999996</v>
      </c>
      <c r="BU166">
        <v>5</v>
      </c>
    </row>
    <row r="167" spans="1:73" hidden="1" x14ac:dyDescent="0.3">
      <c r="A167" t="s">
        <v>705</v>
      </c>
      <c r="B167" t="s">
        <v>706</v>
      </c>
      <c r="C167" s="1" t="str">
        <f t="shared" si="13"/>
        <v>13:0040</v>
      </c>
      <c r="D167" s="1" t="str">
        <f t="shared" si="14"/>
        <v>13:0026</v>
      </c>
      <c r="E167" t="s">
        <v>703</v>
      </c>
      <c r="F167" t="s">
        <v>707</v>
      </c>
      <c r="H167">
        <v>47.442568299999998</v>
      </c>
      <c r="I167">
        <v>-65.871266300000002</v>
      </c>
      <c r="J167" s="1" t="str">
        <f t="shared" si="18"/>
        <v>Basal till</v>
      </c>
      <c r="K167" s="1" t="str">
        <f t="shared" si="15"/>
        <v>&lt;63 micron</v>
      </c>
      <c r="P167">
        <v>9.4499999999999993</v>
      </c>
      <c r="Q167">
        <v>7.0000000000000007E-2</v>
      </c>
      <c r="W167">
        <v>-30</v>
      </c>
      <c r="Y167">
        <v>-5</v>
      </c>
      <c r="AA167">
        <v>2.5</v>
      </c>
      <c r="AB167">
        <v>11</v>
      </c>
      <c r="AC167">
        <v>51</v>
      </c>
      <c r="AD167">
        <v>71</v>
      </c>
      <c r="AE167">
        <v>64</v>
      </c>
      <c r="AG167">
        <v>12</v>
      </c>
      <c r="AH167">
        <v>120</v>
      </c>
      <c r="AI167">
        <v>17</v>
      </c>
      <c r="AJ167">
        <v>72</v>
      </c>
      <c r="AK167">
        <v>72</v>
      </c>
      <c r="AL167">
        <v>49</v>
      </c>
      <c r="AM167">
        <v>4.5999999999999996</v>
      </c>
      <c r="AN167">
        <v>93</v>
      </c>
      <c r="AO167">
        <v>380</v>
      </c>
      <c r="AP167">
        <v>130</v>
      </c>
      <c r="AQ167">
        <v>9</v>
      </c>
      <c r="AR167">
        <v>5.0999999999999996</v>
      </c>
      <c r="AS167">
        <v>1.7</v>
      </c>
      <c r="AT167">
        <v>10</v>
      </c>
      <c r="AU167">
        <v>1.9</v>
      </c>
      <c r="AV167">
        <v>63</v>
      </c>
      <c r="AW167">
        <v>0.8</v>
      </c>
      <c r="AX167">
        <v>55</v>
      </c>
      <c r="AY167">
        <v>15</v>
      </c>
      <c r="AZ167">
        <v>12</v>
      </c>
      <c r="BA167">
        <v>1.6</v>
      </c>
      <c r="BB167">
        <v>0.85</v>
      </c>
      <c r="BC167">
        <v>54</v>
      </c>
      <c r="BD167">
        <v>5.0999999999999996</v>
      </c>
      <c r="BE167">
        <v>0.5</v>
      </c>
      <c r="BF167">
        <v>6.6</v>
      </c>
      <c r="BG167">
        <v>-0.2</v>
      </c>
      <c r="BH167">
        <v>3.2</v>
      </c>
      <c r="BI167">
        <v>24</v>
      </c>
      <c r="BJ167">
        <v>11</v>
      </c>
      <c r="BK167">
        <v>0.25</v>
      </c>
      <c r="BL167">
        <v>5</v>
      </c>
      <c r="BM167">
        <v>20</v>
      </c>
      <c r="BN167">
        <v>200</v>
      </c>
      <c r="BO167">
        <v>160</v>
      </c>
      <c r="BP167">
        <v>6.2</v>
      </c>
      <c r="BQ167">
        <v>1.5</v>
      </c>
      <c r="BR167">
        <v>26</v>
      </c>
      <c r="BS167">
        <v>1.4</v>
      </c>
      <c r="BT167">
        <v>5.5</v>
      </c>
      <c r="BU167">
        <v>5</v>
      </c>
    </row>
    <row r="168" spans="1:73" hidden="1" x14ac:dyDescent="0.3">
      <c r="A168" t="s">
        <v>708</v>
      </c>
      <c r="B168" t="s">
        <v>709</v>
      </c>
      <c r="C168" s="1" t="str">
        <f t="shared" si="13"/>
        <v>13:0040</v>
      </c>
      <c r="D168" s="1" t="str">
        <f t="shared" si="14"/>
        <v>13:0026</v>
      </c>
      <c r="E168" t="s">
        <v>710</v>
      </c>
      <c r="F168" t="s">
        <v>711</v>
      </c>
      <c r="H168">
        <v>47.442986300000001</v>
      </c>
      <c r="I168">
        <v>-65.870386999999994</v>
      </c>
      <c r="J168" s="1" t="str">
        <f t="shared" si="18"/>
        <v>Basal till</v>
      </c>
      <c r="K168" s="1" t="str">
        <f t="shared" si="15"/>
        <v>&lt;63 micron</v>
      </c>
      <c r="P168">
        <v>6.75</v>
      </c>
      <c r="Q168">
        <v>0.12</v>
      </c>
      <c r="W168">
        <v>-30</v>
      </c>
      <c r="Y168">
        <v>-5</v>
      </c>
      <c r="AA168">
        <v>2.2999999999999998</v>
      </c>
      <c r="AB168">
        <v>23</v>
      </c>
      <c r="AC168">
        <v>74</v>
      </c>
      <c r="AD168">
        <v>91</v>
      </c>
      <c r="AE168">
        <v>46</v>
      </c>
      <c r="AG168">
        <v>26</v>
      </c>
      <c r="AH168">
        <v>-10</v>
      </c>
      <c r="AI168">
        <v>17</v>
      </c>
      <c r="AJ168">
        <v>60</v>
      </c>
      <c r="AK168">
        <v>88</v>
      </c>
      <c r="AL168">
        <v>42</v>
      </c>
      <c r="AM168">
        <v>3.9</v>
      </c>
      <c r="AN168">
        <v>94</v>
      </c>
      <c r="AO168">
        <v>300</v>
      </c>
      <c r="AP168">
        <v>100</v>
      </c>
      <c r="AQ168">
        <v>8</v>
      </c>
      <c r="AR168">
        <v>4.3</v>
      </c>
      <c r="AS168">
        <v>1.7</v>
      </c>
      <c r="AT168">
        <v>8.6999999999999993</v>
      </c>
      <c r="AU168">
        <v>1.6</v>
      </c>
      <c r="AV168">
        <v>46</v>
      </c>
      <c r="AW168">
        <v>0.68</v>
      </c>
      <c r="AX168">
        <v>43</v>
      </c>
      <c r="AY168">
        <v>12</v>
      </c>
      <c r="AZ168">
        <v>9.4</v>
      </c>
      <c r="BA168">
        <v>1.4</v>
      </c>
      <c r="BB168">
        <v>0.73</v>
      </c>
      <c r="BC168">
        <v>46</v>
      </c>
      <c r="BD168">
        <v>4.4000000000000004</v>
      </c>
      <c r="BE168">
        <v>-0.1</v>
      </c>
      <c r="BF168">
        <v>1</v>
      </c>
      <c r="BG168">
        <v>0.2</v>
      </c>
      <c r="BH168">
        <v>4.4000000000000004</v>
      </c>
      <c r="BI168">
        <v>20</v>
      </c>
      <c r="BJ168">
        <v>8.6</v>
      </c>
      <c r="BK168">
        <v>0.11</v>
      </c>
      <c r="BL168">
        <v>3.4</v>
      </c>
      <c r="BM168">
        <v>20</v>
      </c>
      <c r="BN168">
        <v>72</v>
      </c>
      <c r="BO168">
        <v>130</v>
      </c>
      <c r="BP168">
        <v>4.2</v>
      </c>
      <c r="BQ168">
        <v>1.4</v>
      </c>
      <c r="BR168">
        <v>16</v>
      </c>
      <c r="BS168">
        <v>0.79</v>
      </c>
      <c r="BT168">
        <v>5.2</v>
      </c>
      <c r="BU168">
        <v>5</v>
      </c>
    </row>
    <row r="169" spans="1:73" hidden="1" x14ac:dyDescent="0.3">
      <c r="A169" t="s">
        <v>712</v>
      </c>
      <c r="B169" t="s">
        <v>713</v>
      </c>
      <c r="C169" s="1" t="str">
        <f t="shared" si="13"/>
        <v>13:0040</v>
      </c>
      <c r="D169" s="1" t="str">
        <f t="shared" si="14"/>
        <v>13:0026</v>
      </c>
      <c r="E169" t="s">
        <v>714</v>
      </c>
      <c r="F169" t="s">
        <v>715</v>
      </c>
      <c r="H169">
        <v>47.436689899999998</v>
      </c>
      <c r="I169">
        <v>-65.878519499999996</v>
      </c>
      <c r="J169" s="1" t="str">
        <f t="shared" si="18"/>
        <v>Basal till</v>
      </c>
      <c r="K169" s="1" t="str">
        <f t="shared" si="15"/>
        <v>&lt;63 micron</v>
      </c>
      <c r="P169">
        <v>6.69</v>
      </c>
      <c r="Q169">
        <v>0.17</v>
      </c>
      <c r="W169">
        <v>-30</v>
      </c>
      <c r="Y169">
        <v>-5</v>
      </c>
      <c r="AA169">
        <v>2.1</v>
      </c>
      <c r="AB169">
        <v>34</v>
      </c>
      <c r="AC169">
        <v>120</v>
      </c>
      <c r="AD169">
        <v>59</v>
      </c>
      <c r="AE169">
        <v>44</v>
      </c>
      <c r="AG169">
        <v>73</v>
      </c>
      <c r="AH169">
        <v>-10</v>
      </c>
      <c r="AI169">
        <v>19</v>
      </c>
      <c r="AJ169">
        <v>73</v>
      </c>
      <c r="AK169">
        <v>100</v>
      </c>
      <c r="AL169">
        <v>43</v>
      </c>
      <c r="AM169">
        <v>3.6</v>
      </c>
      <c r="AN169">
        <v>83</v>
      </c>
      <c r="AO169">
        <v>270</v>
      </c>
      <c r="AP169">
        <v>95</v>
      </c>
      <c r="AQ169">
        <v>8.1999999999999993</v>
      </c>
      <c r="AR169">
        <v>4.4000000000000004</v>
      </c>
      <c r="AS169">
        <v>1.8</v>
      </c>
      <c r="AT169">
        <v>9</v>
      </c>
      <c r="AU169">
        <v>1.6</v>
      </c>
      <c r="AV169">
        <v>46</v>
      </c>
      <c r="AW169">
        <v>0.65</v>
      </c>
      <c r="AX169">
        <v>44</v>
      </c>
      <c r="AY169">
        <v>12</v>
      </c>
      <c r="AZ169">
        <v>9.3000000000000007</v>
      </c>
      <c r="BA169">
        <v>1.4</v>
      </c>
      <c r="BB169">
        <v>0.7</v>
      </c>
      <c r="BC169">
        <v>48</v>
      </c>
      <c r="BD169">
        <v>4.2</v>
      </c>
      <c r="BE169">
        <v>-0.1</v>
      </c>
      <c r="BF169">
        <v>0.5</v>
      </c>
      <c r="BG169">
        <v>0.2</v>
      </c>
      <c r="BH169">
        <v>3.7</v>
      </c>
      <c r="BI169">
        <v>18</v>
      </c>
      <c r="BJ169">
        <v>7.9</v>
      </c>
      <c r="BK169">
        <v>0.09</v>
      </c>
      <c r="BL169">
        <v>1.6</v>
      </c>
      <c r="BM169">
        <v>19</v>
      </c>
      <c r="BN169">
        <v>25</v>
      </c>
      <c r="BO169">
        <v>100</v>
      </c>
      <c r="BP169">
        <v>4.5999999999999996</v>
      </c>
      <c r="BQ169">
        <v>1.3</v>
      </c>
      <c r="BR169">
        <v>13</v>
      </c>
      <c r="BS169">
        <v>0.59</v>
      </c>
      <c r="BT169">
        <v>3.5</v>
      </c>
      <c r="BU169">
        <v>5</v>
      </c>
    </row>
    <row r="170" spans="1:73" hidden="1" x14ac:dyDescent="0.3">
      <c r="A170" t="s">
        <v>716</v>
      </c>
      <c r="B170" t="s">
        <v>717</v>
      </c>
      <c r="C170" s="1" t="str">
        <f t="shared" si="13"/>
        <v>13:0040</v>
      </c>
      <c r="D170" s="1" t="str">
        <f t="shared" si="14"/>
        <v>13:0026</v>
      </c>
      <c r="E170" t="s">
        <v>718</v>
      </c>
      <c r="F170" t="s">
        <v>719</v>
      </c>
      <c r="H170">
        <v>47.437620500000001</v>
      </c>
      <c r="I170">
        <v>-65.878013300000006</v>
      </c>
      <c r="J170" s="1" t="str">
        <f t="shared" si="18"/>
        <v>Basal till</v>
      </c>
      <c r="K170" s="1" t="str">
        <f t="shared" si="15"/>
        <v>&lt;63 micron</v>
      </c>
      <c r="P170">
        <v>6.46</v>
      </c>
      <c r="Q170">
        <v>0.08</v>
      </c>
      <c r="W170">
        <v>-30</v>
      </c>
      <c r="Y170">
        <v>-5</v>
      </c>
      <c r="AA170">
        <v>2.2999999999999998</v>
      </c>
      <c r="AB170">
        <v>21</v>
      </c>
      <c r="AC170">
        <v>86</v>
      </c>
      <c r="AD170">
        <v>34</v>
      </c>
      <c r="AE170">
        <v>44</v>
      </c>
      <c r="AG170">
        <v>43</v>
      </c>
      <c r="AH170">
        <v>-10</v>
      </c>
      <c r="AI170">
        <v>17</v>
      </c>
      <c r="AJ170">
        <v>61</v>
      </c>
      <c r="AK170">
        <v>92</v>
      </c>
      <c r="AL170">
        <v>41</v>
      </c>
      <c r="AM170">
        <v>3.6</v>
      </c>
      <c r="AN170">
        <v>91</v>
      </c>
      <c r="AO170">
        <v>320</v>
      </c>
      <c r="AP170">
        <v>99</v>
      </c>
      <c r="AQ170">
        <v>7.9</v>
      </c>
      <c r="AR170">
        <v>4.2</v>
      </c>
      <c r="AS170">
        <v>1.6</v>
      </c>
      <c r="AT170">
        <v>8.5</v>
      </c>
      <c r="AU170">
        <v>1.6</v>
      </c>
      <c r="AV170">
        <v>44</v>
      </c>
      <c r="AW170">
        <v>0.61</v>
      </c>
      <c r="AX170">
        <v>41</v>
      </c>
      <c r="AY170">
        <v>11</v>
      </c>
      <c r="AZ170">
        <v>8.9</v>
      </c>
      <c r="BA170">
        <v>1.4</v>
      </c>
      <c r="BB170">
        <v>0.69</v>
      </c>
      <c r="BC170">
        <v>44</v>
      </c>
      <c r="BD170">
        <v>4.0999999999999996</v>
      </c>
      <c r="BE170">
        <v>-0.1</v>
      </c>
      <c r="BF170">
        <v>0.5</v>
      </c>
      <c r="BG170">
        <v>0.2</v>
      </c>
      <c r="BH170">
        <v>3.9</v>
      </c>
      <c r="BI170">
        <v>17</v>
      </c>
      <c r="BJ170">
        <v>8.8000000000000007</v>
      </c>
      <c r="BK170">
        <v>0.1</v>
      </c>
      <c r="BL170">
        <v>1.5</v>
      </c>
      <c r="BM170">
        <v>20</v>
      </c>
      <c r="BN170">
        <v>34</v>
      </c>
      <c r="BO170">
        <v>100</v>
      </c>
      <c r="BP170">
        <v>3.7</v>
      </c>
      <c r="BQ170">
        <v>1.4</v>
      </c>
      <c r="BR170">
        <v>15</v>
      </c>
      <c r="BS170">
        <v>0.56999999999999995</v>
      </c>
      <c r="BT170">
        <v>4</v>
      </c>
      <c r="BU170">
        <v>5</v>
      </c>
    </row>
    <row r="171" spans="1:73" hidden="1" x14ac:dyDescent="0.3">
      <c r="A171" t="s">
        <v>720</v>
      </c>
      <c r="B171" t="s">
        <v>721</v>
      </c>
      <c r="C171" s="1" t="str">
        <f t="shared" si="13"/>
        <v>13:0040</v>
      </c>
      <c r="D171" s="1" t="str">
        <f t="shared" si="14"/>
        <v>13:0026</v>
      </c>
      <c r="E171" t="s">
        <v>722</v>
      </c>
      <c r="F171" t="s">
        <v>723</v>
      </c>
      <c r="H171">
        <v>47.441271399999998</v>
      </c>
      <c r="I171">
        <v>-65.881342900000007</v>
      </c>
      <c r="J171" s="1" t="str">
        <f t="shared" si="18"/>
        <v>Basal till</v>
      </c>
      <c r="K171" s="1" t="str">
        <f t="shared" si="15"/>
        <v>&lt;63 micron</v>
      </c>
      <c r="P171">
        <v>6.54</v>
      </c>
      <c r="Q171">
        <v>0.14000000000000001</v>
      </c>
      <c r="W171">
        <v>-30</v>
      </c>
      <c r="Y171">
        <v>-5</v>
      </c>
      <c r="AA171">
        <v>2.4</v>
      </c>
      <c r="AB171">
        <v>21</v>
      </c>
      <c r="AC171">
        <v>75</v>
      </c>
      <c r="AD171">
        <v>32</v>
      </c>
      <c r="AE171">
        <v>46</v>
      </c>
      <c r="AG171">
        <v>41</v>
      </c>
      <c r="AH171">
        <v>-10</v>
      </c>
      <c r="AI171">
        <v>18</v>
      </c>
      <c r="AJ171">
        <v>70</v>
      </c>
      <c r="AK171">
        <v>100</v>
      </c>
      <c r="AL171">
        <v>47</v>
      </c>
      <c r="AM171">
        <v>4</v>
      </c>
      <c r="AN171">
        <v>100</v>
      </c>
      <c r="AO171">
        <v>320</v>
      </c>
      <c r="AP171">
        <v>95</v>
      </c>
      <c r="AQ171">
        <v>8.4</v>
      </c>
      <c r="AR171">
        <v>4.5999999999999996</v>
      </c>
      <c r="AS171">
        <v>1.9</v>
      </c>
      <c r="AT171">
        <v>9.3000000000000007</v>
      </c>
      <c r="AU171">
        <v>1.7</v>
      </c>
      <c r="AV171">
        <v>47</v>
      </c>
      <c r="AW171">
        <v>0.69</v>
      </c>
      <c r="AX171">
        <v>44</v>
      </c>
      <c r="AY171">
        <v>12</v>
      </c>
      <c r="AZ171">
        <v>9.8000000000000007</v>
      </c>
      <c r="BA171">
        <v>1.5</v>
      </c>
      <c r="BB171">
        <v>0.78</v>
      </c>
      <c r="BC171">
        <v>50</v>
      </c>
      <c r="BD171">
        <v>4.5</v>
      </c>
      <c r="BE171">
        <v>-0.1</v>
      </c>
      <c r="BF171">
        <v>0.5</v>
      </c>
      <c r="BG171">
        <v>-0.2</v>
      </c>
      <c r="BH171">
        <v>3.4</v>
      </c>
      <c r="BI171">
        <v>19</v>
      </c>
      <c r="BJ171">
        <v>8.8000000000000007</v>
      </c>
      <c r="BK171">
        <v>0.1</v>
      </c>
      <c r="BL171">
        <v>1.2</v>
      </c>
      <c r="BM171">
        <v>20</v>
      </c>
      <c r="BN171">
        <v>31</v>
      </c>
      <c r="BO171">
        <v>110</v>
      </c>
      <c r="BP171">
        <v>4</v>
      </c>
      <c r="BQ171">
        <v>1.4</v>
      </c>
      <c r="BR171">
        <v>14</v>
      </c>
      <c r="BS171">
        <v>0.57999999999999996</v>
      </c>
      <c r="BT171">
        <v>3.6</v>
      </c>
      <c r="BU171">
        <v>5</v>
      </c>
    </row>
    <row r="172" spans="1:73" hidden="1" x14ac:dyDescent="0.3">
      <c r="A172" t="s">
        <v>724</v>
      </c>
      <c r="B172" t="s">
        <v>725</v>
      </c>
      <c r="C172" s="1" t="str">
        <f t="shared" si="13"/>
        <v>13:0040</v>
      </c>
      <c r="D172" s="1" t="str">
        <f t="shared" si="14"/>
        <v>13:0026</v>
      </c>
      <c r="E172" t="s">
        <v>726</v>
      </c>
      <c r="F172" t="s">
        <v>727</v>
      </c>
      <c r="H172">
        <v>47.441718000000002</v>
      </c>
      <c r="I172">
        <v>-65.814142599999997</v>
      </c>
      <c r="J172" s="1" t="str">
        <f>HYPERLINK("http://geochem.nrcan.gc.ca/cdogs/content/kwd/kwd020051_e.htm", "Glaciomarine / lacustrine")</f>
        <v>Glaciomarine / lacustrine</v>
      </c>
      <c r="K172" s="1" t="str">
        <f t="shared" si="15"/>
        <v>&lt;63 micron</v>
      </c>
      <c r="P172">
        <v>10</v>
      </c>
      <c r="Q172">
        <v>0.82</v>
      </c>
      <c r="W172">
        <v>530</v>
      </c>
      <c r="Y172">
        <v>-5</v>
      </c>
      <c r="AA172">
        <v>3.1</v>
      </c>
      <c r="AB172">
        <v>30</v>
      </c>
      <c r="AC172">
        <v>92</v>
      </c>
      <c r="AD172">
        <v>53</v>
      </c>
      <c r="AE172">
        <v>-10</v>
      </c>
      <c r="AG172">
        <v>74</v>
      </c>
      <c r="AH172">
        <v>-10</v>
      </c>
      <c r="AI172">
        <v>24</v>
      </c>
      <c r="AJ172">
        <v>65</v>
      </c>
      <c r="AK172">
        <v>110</v>
      </c>
      <c r="AL172">
        <v>-5</v>
      </c>
      <c r="AM172">
        <v>-0.5</v>
      </c>
      <c r="AN172">
        <v>290</v>
      </c>
      <c r="AO172">
        <v>300</v>
      </c>
      <c r="AP172">
        <v>140</v>
      </c>
      <c r="AQ172">
        <v>12</v>
      </c>
      <c r="AR172">
        <v>6.6</v>
      </c>
      <c r="AS172">
        <v>2.5</v>
      </c>
      <c r="AT172">
        <v>13</v>
      </c>
      <c r="AU172">
        <v>2.5</v>
      </c>
      <c r="AV172">
        <v>53</v>
      </c>
      <c r="AW172">
        <v>0.87</v>
      </c>
      <c r="AX172">
        <v>65</v>
      </c>
      <c r="AY172">
        <v>16</v>
      </c>
      <c r="AZ172">
        <v>15</v>
      </c>
      <c r="BA172">
        <v>2.1</v>
      </c>
      <c r="BB172">
        <v>0.94</v>
      </c>
      <c r="BC172">
        <v>67</v>
      </c>
      <c r="BD172">
        <v>6.4</v>
      </c>
      <c r="BE172">
        <v>2.2999999999999998</v>
      </c>
      <c r="BF172">
        <v>1</v>
      </c>
      <c r="BG172">
        <v>0.8</v>
      </c>
      <c r="BH172">
        <v>4.0999999999999996</v>
      </c>
      <c r="BI172">
        <v>20</v>
      </c>
      <c r="BJ172">
        <v>8.5</v>
      </c>
      <c r="BK172">
        <v>0.08</v>
      </c>
      <c r="BL172">
        <v>5.3</v>
      </c>
      <c r="BM172">
        <v>19</v>
      </c>
      <c r="BN172">
        <v>30</v>
      </c>
      <c r="BO172">
        <v>97</v>
      </c>
      <c r="BP172">
        <v>8.6</v>
      </c>
      <c r="BQ172">
        <v>1</v>
      </c>
      <c r="BR172">
        <v>15</v>
      </c>
      <c r="BS172">
        <v>0.89</v>
      </c>
      <c r="BT172">
        <v>8.3000000000000007</v>
      </c>
      <c r="BU172">
        <v>-0.5</v>
      </c>
    </row>
    <row r="173" spans="1:73" hidden="1" x14ac:dyDescent="0.3">
      <c r="A173" t="s">
        <v>728</v>
      </c>
      <c r="B173" t="s">
        <v>729</v>
      </c>
      <c r="C173" s="1" t="str">
        <f t="shared" si="13"/>
        <v>13:0040</v>
      </c>
      <c r="D173" s="1" t="str">
        <f t="shared" si="14"/>
        <v>13:0026</v>
      </c>
      <c r="E173" t="s">
        <v>726</v>
      </c>
      <c r="F173" t="s">
        <v>730</v>
      </c>
      <c r="H173">
        <v>47.441718000000002</v>
      </c>
      <c r="I173">
        <v>-65.814142599999997</v>
      </c>
      <c r="J173" s="1" t="str">
        <f>HYPERLINK("http://geochem.nrcan.gc.ca/cdogs/content/kwd/kwd020051_e.htm", "Glaciomarine / lacustrine")</f>
        <v>Glaciomarine / lacustrine</v>
      </c>
      <c r="K173" s="1" t="str">
        <f t="shared" si="15"/>
        <v>&lt;63 micron</v>
      </c>
      <c r="P173">
        <v>5.54</v>
      </c>
      <c r="Q173">
        <v>0.08</v>
      </c>
      <c r="W173">
        <v>730</v>
      </c>
      <c r="Y173">
        <v>-5</v>
      </c>
      <c r="AA173">
        <v>2.5</v>
      </c>
      <c r="AB173">
        <v>16</v>
      </c>
      <c r="AC173">
        <v>93</v>
      </c>
      <c r="AD173">
        <v>51</v>
      </c>
      <c r="AE173">
        <v>-10</v>
      </c>
      <c r="AG173">
        <v>62</v>
      </c>
      <c r="AH173">
        <v>-10</v>
      </c>
      <c r="AI173">
        <v>22</v>
      </c>
      <c r="AJ173">
        <v>82</v>
      </c>
      <c r="AK173">
        <v>110</v>
      </c>
      <c r="AL173">
        <v>-5</v>
      </c>
      <c r="AM173">
        <v>-0.5</v>
      </c>
      <c r="AN173">
        <v>210</v>
      </c>
      <c r="AO173">
        <v>300</v>
      </c>
      <c r="AP173">
        <v>120</v>
      </c>
      <c r="AQ173">
        <v>14</v>
      </c>
      <c r="AR173">
        <v>7.2</v>
      </c>
      <c r="AS173">
        <v>3.1</v>
      </c>
      <c r="AT173">
        <v>17</v>
      </c>
      <c r="AU173">
        <v>2.9</v>
      </c>
      <c r="AV173">
        <v>63</v>
      </c>
      <c r="AW173">
        <v>0.87</v>
      </c>
      <c r="AX173">
        <v>76</v>
      </c>
      <c r="AY173">
        <v>19</v>
      </c>
      <c r="AZ173">
        <v>18</v>
      </c>
      <c r="BA173">
        <v>2.4</v>
      </c>
      <c r="BB173">
        <v>1</v>
      </c>
      <c r="BC173">
        <v>74</v>
      </c>
      <c r="BD173">
        <v>6.5</v>
      </c>
      <c r="BE173">
        <v>0.4</v>
      </c>
      <c r="BF173">
        <v>-0.5</v>
      </c>
      <c r="BG173">
        <v>0.3</v>
      </c>
      <c r="BH173">
        <v>4.0999999999999996</v>
      </c>
      <c r="BI173">
        <v>19</v>
      </c>
      <c r="BJ173">
        <v>7.6</v>
      </c>
      <c r="BK173">
        <v>7.0000000000000007E-2</v>
      </c>
      <c r="BL173">
        <v>1.2</v>
      </c>
      <c r="BM173">
        <v>19</v>
      </c>
      <c r="BN173">
        <v>40</v>
      </c>
      <c r="BO173">
        <v>100</v>
      </c>
      <c r="BP173">
        <v>3</v>
      </c>
      <c r="BQ173">
        <v>0.3</v>
      </c>
      <c r="BR173">
        <v>13</v>
      </c>
      <c r="BS173">
        <v>1</v>
      </c>
      <c r="BT173">
        <v>7.6</v>
      </c>
      <c r="BU173">
        <v>-0.5</v>
      </c>
    </row>
    <row r="174" spans="1:73" hidden="1" x14ac:dyDescent="0.3">
      <c r="A174" t="s">
        <v>731</v>
      </c>
      <c r="B174" t="s">
        <v>732</v>
      </c>
      <c r="C174" s="1" t="str">
        <f t="shared" si="13"/>
        <v>13:0040</v>
      </c>
      <c r="D174" s="1" t="str">
        <f t="shared" si="14"/>
        <v>13:0026</v>
      </c>
      <c r="E174" t="s">
        <v>733</v>
      </c>
      <c r="F174" t="s">
        <v>734</v>
      </c>
      <c r="H174">
        <v>47.420575599999999</v>
      </c>
      <c r="I174">
        <v>-65.837279199999998</v>
      </c>
      <c r="J174" s="1" t="str">
        <f t="shared" ref="J174:J191" si="19">HYPERLINK("http://geochem.nrcan.gc.ca/cdogs/content/kwd/kwd020045_e.htm", "Basal till")</f>
        <v>Basal till</v>
      </c>
      <c r="K174" s="1" t="str">
        <f t="shared" si="15"/>
        <v>&lt;63 micron</v>
      </c>
      <c r="P174">
        <v>6.79</v>
      </c>
      <c r="Q174">
        <v>0.08</v>
      </c>
      <c r="W174">
        <v>750</v>
      </c>
      <c r="Y174">
        <v>-5</v>
      </c>
      <c r="AA174">
        <v>2.7</v>
      </c>
      <c r="AB174">
        <v>26</v>
      </c>
      <c r="AC174">
        <v>86</v>
      </c>
      <c r="AD174">
        <v>110</v>
      </c>
      <c r="AE174">
        <v>-10</v>
      </c>
      <c r="AG174">
        <v>33</v>
      </c>
      <c r="AH174">
        <v>-10</v>
      </c>
      <c r="AI174">
        <v>17</v>
      </c>
      <c r="AJ174">
        <v>73</v>
      </c>
      <c r="AK174">
        <v>110</v>
      </c>
      <c r="AL174">
        <v>-5</v>
      </c>
      <c r="AM174">
        <v>-0.5</v>
      </c>
      <c r="AN174">
        <v>150</v>
      </c>
      <c r="AO174">
        <v>360</v>
      </c>
      <c r="AP174">
        <v>120</v>
      </c>
      <c r="AQ174">
        <v>9.4</v>
      </c>
      <c r="AR174">
        <v>5.4</v>
      </c>
      <c r="AS174">
        <v>1.8</v>
      </c>
      <c r="AT174">
        <v>9.6999999999999993</v>
      </c>
      <c r="AU174">
        <v>2</v>
      </c>
      <c r="AV174">
        <v>54</v>
      </c>
      <c r="AW174">
        <v>0.75</v>
      </c>
      <c r="AX174">
        <v>54</v>
      </c>
      <c r="AY174">
        <v>14</v>
      </c>
      <c r="AZ174">
        <v>12</v>
      </c>
      <c r="BA174">
        <v>1.5</v>
      </c>
      <c r="BB174">
        <v>0.79</v>
      </c>
      <c r="BC174">
        <v>58</v>
      </c>
      <c r="BD174">
        <v>5.4</v>
      </c>
      <c r="BE174">
        <v>0.9</v>
      </c>
      <c r="BF174">
        <v>1.5</v>
      </c>
      <c r="BG174">
        <v>-0.2</v>
      </c>
      <c r="BH174">
        <v>3.2</v>
      </c>
      <c r="BI174">
        <v>22</v>
      </c>
      <c r="BJ174">
        <v>10</v>
      </c>
      <c r="BK174">
        <v>0.17</v>
      </c>
      <c r="BL174">
        <v>2.9</v>
      </c>
      <c r="BM174">
        <v>25</v>
      </c>
      <c r="BN174">
        <v>55</v>
      </c>
      <c r="BO174">
        <v>130</v>
      </c>
      <c r="BP174">
        <v>9.5</v>
      </c>
      <c r="BQ174">
        <v>1.3</v>
      </c>
      <c r="BR174">
        <v>16</v>
      </c>
      <c r="BS174">
        <v>0.82</v>
      </c>
      <c r="BT174">
        <v>5.2</v>
      </c>
      <c r="BU174">
        <v>-0.5</v>
      </c>
    </row>
    <row r="175" spans="1:73" hidden="1" x14ac:dyDescent="0.3">
      <c r="A175" t="s">
        <v>735</v>
      </c>
      <c r="B175" t="s">
        <v>736</v>
      </c>
      <c r="C175" s="1" t="str">
        <f t="shared" si="13"/>
        <v>13:0040</v>
      </c>
      <c r="D175" s="1" t="str">
        <f t="shared" si="14"/>
        <v>13:0026</v>
      </c>
      <c r="E175" t="s">
        <v>737</v>
      </c>
      <c r="F175" t="s">
        <v>738</v>
      </c>
      <c r="H175">
        <v>47.2674454</v>
      </c>
      <c r="I175">
        <v>-65.808494600000003</v>
      </c>
      <c r="J175" s="1" t="str">
        <f t="shared" si="19"/>
        <v>Basal till</v>
      </c>
      <c r="K175" s="1" t="str">
        <f t="shared" si="15"/>
        <v>&lt;63 micron</v>
      </c>
      <c r="P175">
        <v>7.68</v>
      </c>
      <c r="Q175">
        <v>0.11</v>
      </c>
      <c r="W175">
        <v>590</v>
      </c>
      <c r="Y175">
        <v>-5</v>
      </c>
      <c r="AA175">
        <v>2.8</v>
      </c>
      <c r="AB175">
        <v>17</v>
      </c>
      <c r="AC175">
        <v>120</v>
      </c>
      <c r="AD175">
        <v>50</v>
      </c>
      <c r="AE175">
        <v>-10</v>
      </c>
      <c r="AG175">
        <v>60</v>
      </c>
      <c r="AH175">
        <v>-10</v>
      </c>
      <c r="AI175">
        <v>19</v>
      </c>
      <c r="AJ175">
        <v>74</v>
      </c>
      <c r="AK175">
        <v>130</v>
      </c>
      <c r="AL175">
        <v>-5</v>
      </c>
      <c r="AM175">
        <v>-0.5</v>
      </c>
      <c r="AN175">
        <v>96</v>
      </c>
      <c r="AO175">
        <v>330</v>
      </c>
      <c r="AP175">
        <v>100</v>
      </c>
      <c r="AQ175">
        <v>7.4</v>
      </c>
      <c r="AR175">
        <v>4.4000000000000004</v>
      </c>
      <c r="AS175">
        <v>1.7</v>
      </c>
      <c r="AT175">
        <v>7.6</v>
      </c>
      <c r="AU175">
        <v>1.6</v>
      </c>
      <c r="AV175">
        <v>48</v>
      </c>
      <c r="AW175">
        <v>0.65</v>
      </c>
      <c r="AX175">
        <v>46</v>
      </c>
      <c r="AY175">
        <v>13</v>
      </c>
      <c r="AZ175">
        <v>9</v>
      </c>
      <c r="BA175">
        <v>1.2</v>
      </c>
      <c r="BB175">
        <v>0.64</v>
      </c>
      <c r="BC175">
        <v>46</v>
      </c>
      <c r="BD175">
        <v>4.5</v>
      </c>
      <c r="BE175">
        <v>0.8</v>
      </c>
      <c r="BF175">
        <v>0.5</v>
      </c>
      <c r="BG175">
        <v>-0.2</v>
      </c>
      <c r="BH175">
        <v>5.5</v>
      </c>
      <c r="BI175">
        <v>24</v>
      </c>
      <c r="BJ175">
        <v>9.1</v>
      </c>
      <c r="BK175">
        <v>0.1</v>
      </c>
      <c r="BL175">
        <v>1.2</v>
      </c>
      <c r="BM175">
        <v>22</v>
      </c>
      <c r="BN175">
        <v>26</v>
      </c>
      <c r="BO175">
        <v>150</v>
      </c>
      <c r="BP175">
        <v>7.9</v>
      </c>
      <c r="BQ175">
        <v>0.6</v>
      </c>
      <c r="BR175">
        <v>16</v>
      </c>
      <c r="BS175">
        <v>0.94</v>
      </c>
      <c r="BT175">
        <v>3.8</v>
      </c>
      <c r="BU175">
        <v>-0.5</v>
      </c>
    </row>
    <row r="176" spans="1:73" hidden="1" x14ac:dyDescent="0.3">
      <c r="A176" t="s">
        <v>739</v>
      </c>
      <c r="B176" t="s">
        <v>740</v>
      </c>
      <c r="C176" s="1" t="str">
        <f t="shared" si="13"/>
        <v>13:0040</v>
      </c>
      <c r="D176" s="1" t="str">
        <f t="shared" si="14"/>
        <v>13:0026</v>
      </c>
      <c r="E176" t="s">
        <v>741</v>
      </c>
      <c r="F176" t="s">
        <v>742</v>
      </c>
      <c r="H176">
        <v>47.2676552</v>
      </c>
      <c r="I176">
        <v>-65.8091139</v>
      </c>
      <c r="J176" s="1" t="str">
        <f t="shared" si="19"/>
        <v>Basal till</v>
      </c>
      <c r="K176" s="1" t="str">
        <f t="shared" si="15"/>
        <v>&lt;63 micron</v>
      </c>
      <c r="P176">
        <v>8.3800000000000008</v>
      </c>
      <c r="Q176">
        <v>0.11</v>
      </c>
      <c r="W176">
        <v>640</v>
      </c>
      <c r="Y176">
        <v>-5</v>
      </c>
      <c r="AA176">
        <v>3</v>
      </c>
      <c r="AB176">
        <v>21</v>
      </c>
      <c r="AC176">
        <v>130</v>
      </c>
      <c r="AD176">
        <v>48</v>
      </c>
      <c r="AE176">
        <v>-10</v>
      </c>
      <c r="AG176">
        <v>68</v>
      </c>
      <c r="AH176">
        <v>-10</v>
      </c>
      <c r="AI176">
        <v>21</v>
      </c>
      <c r="AJ176">
        <v>81</v>
      </c>
      <c r="AK176">
        <v>150</v>
      </c>
      <c r="AL176">
        <v>-5</v>
      </c>
      <c r="AM176">
        <v>-0.5</v>
      </c>
      <c r="AN176">
        <v>96</v>
      </c>
      <c r="AO176">
        <v>280</v>
      </c>
      <c r="AP176">
        <v>110</v>
      </c>
      <c r="AQ176">
        <v>7.3</v>
      </c>
      <c r="AR176">
        <v>4.3</v>
      </c>
      <c r="AS176">
        <v>1.5</v>
      </c>
      <c r="AT176">
        <v>7.5</v>
      </c>
      <c r="AU176">
        <v>1.6</v>
      </c>
      <c r="AV176">
        <v>51</v>
      </c>
      <c r="AW176">
        <v>0.64</v>
      </c>
      <c r="AX176">
        <v>49</v>
      </c>
      <c r="AY176">
        <v>13</v>
      </c>
      <c r="AZ176">
        <v>8.8000000000000007</v>
      </c>
      <c r="BA176">
        <v>1.2</v>
      </c>
      <c r="BB176">
        <v>0.64</v>
      </c>
      <c r="BC176">
        <v>47</v>
      </c>
      <c r="BD176">
        <v>4.5</v>
      </c>
      <c r="BE176">
        <v>0.6</v>
      </c>
      <c r="BF176">
        <v>-0.5</v>
      </c>
      <c r="BG176">
        <v>-0.2</v>
      </c>
      <c r="BH176">
        <v>6.2</v>
      </c>
      <c r="BI176">
        <v>26</v>
      </c>
      <c r="BJ176">
        <v>8</v>
      </c>
      <c r="BK176">
        <v>0.1</v>
      </c>
      <c r="BL176">
        <v>1.5</v>
      </c>
      <c r="BM176">
        <v>21</v>
      </c>
      <c r="BN176">
        <v>30</v>
      </c>
      <c r="BO176">
        <v>160</v>
      </c>
      <c r="BP176">
        <v>3.9</v>
      </c>
      <c r="BQ176">
        <v>0.3</v>
      </c>
      <c r="BR176">
        <v>16</v>
      </c>
      <c r="BS176">
        <v>0.97</v>
      </c>
      <c r="BT176">
        <v>4.0999999999999996</v>
      </c>
      <c r="BU176">
        <v>-0.5</v>
      </c>
    </row>
    <row r="177" spans="1:73" hidden="1" x14ac:dyDescent="0.3">
      <c r="A177" t="s">
        <v>743</v>
      </c>
      <c r="B177" t="s">
        <v>744</v>
      </c>
      <c r="C177" s="1" t="str">
        <f t="shared" si="13"/>
        <v>13:0040</v>
      </c>
      <c r="D177" s="1" t="str">
        <f t="shared" si="14"/>
        <v>13:0026</v>
      </c>
      <c r="E177" t="s">
        <v>745</v>
      </c>
      <c r="F177" t="s">
        <v>746</v>
      </c>
      <c r="H177">
        <v>47.268515700000002</v>
      </c>
      <c r="I177">
        <v>-65.813284400000001</v>
      </c>
      <c r="J177" s="1" t="str">
        <f t="shared" si="19"/>
        <v>Basal till</v>
      </c>
      <c r="K177" s="1" t="str">
        <f t="shared" si="15"/>
        <v>&lt;63 micron</v>
      </c>
      <c r="P177">
        <v>6.47</v>
      </c>
      <c r="Q177">
        <v>0.08</v>
      </c>
      <c r="W177">
        <v>590</v>
      </c>
      <c r="Y177">
        <v>-5</v>
      </c>
      <c r="AA177">
        <v>3.3</v>
      </c>
      <c r="AB177">
        <v>12</v>
      </c>
      <c r="AC177">
        <v>82</v>
      </c>
      <c r="AD177">
        <v>31</v>
      </c>
      <c r="AE177">
        <v>-10</v>
      </c>
      <c r="AG177">
        <v>38</v>
      </c>
      <c r="AH177">
        <v>-10</v>
      </c>
      <c r="AI177">
        <v>18</v>
      </c>
      <c r="AJ177">
        <v>120</v>
      </c>
      <c r="AK177">
        <v>100</v>
      </c>
      <c r="AL177">
        <v>-5</v>
      </c>
      <c r="AM177">
        <v>-0.5</v>
      </c>
      <c r="AN177">
        <v>92</v>
      </c>
      <c r="AO177">
        <v>420</v>
      </c>
      <c r="AP177">
        <v>200</v>
      </c>
      <c r="AQ177">
        <v>13</v>
      </c>
      <c r="AR177">
        <v>6.8</v>
      </c>
      <c r="AS177">
        <v>3.4</v>
      </c>
      <c r="AT177">
        <v>15</v>
      </c>
      <c r="AU177">
        <v>2.7</v>
      </c>
      <c r="AV177">
        <v>100</v>
      </c>
      <c r="AW177">
        <v>0.91</v>
      </c>
      <c r="AX177">
        <v>100</v>
      </c>
      <c r="AY177">
        <v>27</v>
      </c>
      <c r="AZ177">
        <v>19</v>
      </c>
      <c r="BA177">
        <v>2.2999999999999998</v>
      </c>
      <c r="BB177">
        <v>0.99</v>
      </c>
      <c r="BC177">
        <v>78</v>
      </c>
      <c r="BD177">
        <v>6.4</v>
      </c>
      <c r="BE177">
        <v>1.2</v>
      </c>
      <c r="BF177">
        <v>0.7</v>
      </c>
      <c r="BG177">
        <v>0.5</v>
      </c>
      <c r="BH177">
        <v>9.1999999999999993</v>
      </c>
      <c r="BI177">
        <v>23</v>
      </c>
      <c r="BJ177">
        <v>12</v>
      </c>
      <c r="BK177">
        <v>0.1</v>
      </c>
      <c r="BL177">
        <v>1.6</v>
      </c>
      <c r="BM177">
        <v>22</v>
      </c>
      <c r="BN177">
        <v>34</v>
      </c>
      <c r="BO177">
        <v>170</v>
      </c>
      <c r="BP177">
        <v>7.4</v>
      </c>
      <c r="BQ177">
        <v>1.2</v>
      </c>
      <c r="BR177">
        <v>22</v>
      </c>
      <c r="BS177">
        <v>1</v>
      </c>
      <c r="BT177">
        <v>4.8</v>
      </c>
      <c r="BU177">
        <v>-0.5</v>
      </c>
    </row>
    <row r="178" spans="1:73" hidden="1" x14ac:dyDescent="0.3">
      <c r="A178" t="s">
        <v>747</v>
      </c>
      <c r="B178" t="s">
        <v>748</v>
      </c>
      <c r="C178" s="1" t="str">
        <f t="shared" si="13"/>
        <v>13:0040</v>
      </c>
      <c r="D178" s="1" t="str">
        <f t="shared" si="14"/>
        <v>13:0026</v>
      </c>
      <c r="E178" t="s">
        <v>745</v>
      </c>
      <c r="F178" t="s">
        <v>749</v>
      </c>
      <c r="H178">
        <v>47.268515700000002</v>
      </c>
      <c r="I178">
        <v>-65.813284400000001</v>
      </c>
      <c r="J178" s="1" t="str">
        <f t="shared" si="19"/>
        <v>Basal till</v>
      </c>
      <c r="K178" s="1" t="str">
        <f t="shared" si="15"/>
        <v>&lt;63 micron</v>
      </c>
      <c r="P178">
        <v>6.32</v>
      </c>
      <c r="Q178">
        <v>7.0000000000000007E-2</v>
      </c>
      <c r="W178">
        <v>580</v>
      </c>
      <c r="Y178">
        <v>-5</v>
      </c>
      <c r="AA178">
        <v>3.2</v>
      </c>
      <c r="AB178">
        <v>12</v>
      </c>
      <c r="AC178">
        <v>82</v>
      </c>
      <c r="AD178">
        <v>30</v>
      </c>
      <c r="AE178">
        <v>-10</v>
      </c>
      <c r="AG178">
        <v>37</v>
      </c>
      <c r="AH178">
        <v>-10</v>
      </c>
      <c r="AI178">
        <v>17</v>
      </c>
      <c r="AJ178">
        <v>120</v>
      </c>
      <c r="AK178">
        <v>100</v>
      </c>
      <c r="AL178">
        <v>-5</v>
      </c>
      <c r="AM178">
        <v>-0.5</v>
      </c>
      <c r="AN178">
        <v>90</v>
      </c>
      <c r="AO178">
        <v>410</v>
      </c>
      <c r="AP178">
        <v>190</v>
      </c>
      <c r="AQ178">
        <v>13</v>
      </c>
      <c r="AR178">
        <v>6.1</v>
      </c>
      <c r="AS178">
        <v>3.2</v>
      </c>
      <c r="AT178">
        <v>15</v>
      </c>
      <c r="AU178">
        <v>2.5</v>
      </c>
      <c r="AV178">
        <v>96</v>
      </c>
      <c r="AW178">
        <v>0.93</v>
      </c>
      <c r="AX178">
        <v>100</v>
      </c>
      <c r="AY178">
        <v>26</v>
      </c>
      <c r="AZ178">
        <v>18</v>
      </c>
      <c r="BA178">
        <v>2.2000000000000002</v>
      </c>
      <c r="BB178">
        <v>0.98</v>
      </c>
      <c r="BC178">
        <v>74</v>
      </c>
      <c r="BD178">
        <v>5.4</v>
      </c>
      <c r="BE178">
        <v>0.6</v>
      </c>
      <c r="BF178">
        <v>0.9</v>
      </c>
      <c r="BG178">
        <v>0.5</v>
      </c>
      <c r="BH178">
        <v>9.1999999999999993</v>
      </c>
      <c r="BI178">
        <v>22</v>
      </c>
      <c r="BJ178">
        <v>12</v>
      </c>
      <c r="BK178">
        <v>0.08</v>
      </c>
      <c r="BL178">
        <v>1.5</v>
      </c>
      <c r="BM178">
        <v>22</v>
      </c>
      <c r="BN178">
        <v>35</v>
      </c>
      <c r="BO178">
        <v>160</v>
      </c>
      <c r="BP178">
        <v>6</v>
      </c>
      <c r="BQ178">
        <v>1.1000000000000001</v>
      </c>
      <c r="BR178">
        <v>20</v>
      </c>
      <c r="BS178">
        <v>1</v>
      </c>
      <c r="BT178">
        <v>4.4000000000000004</v>
      </c>
      <c r="BU178">
        <v>-0.5</v>
      </c>
    </row>
    <row r="179" spans="1:73" hidden="1" x14ac:dyDescent="0.3">
      <c r="A179" t="s">
        <v>750</v>
      </c>
      <c r="B179" t="s">
        <v>751</v>
      </c>
      <c r="C179" s="1" t="str">
        <f t="shared" si="13"/>
        <v>13:0040</v>
      </c>
      <c r="D179" s="1" t="str">
        <f t="shared" si="14"/>
        <v>13:0026</v>
      </c>
      <c r="E179" t="s">
        <v>752</v>
      </c>
      <c r="F179" t="s">
        <v>753</v>
      </c>
      <c r="H179">
        <v>47.279974899999999</v>
      </c>
      <c r="I179">
        <v>-65.821562200000002</v>
      </c>
      <c r="J179" s="1" t="str">
        <f t="shared" si="19"/>
        <v>Basal till</v>
      </c>
      <c r="K179" s="1" t="str">
        <f t="shared" si="15"/>
        <v>&lt;63 micron</v>
      </c>
      <c r="P179">
        <v>7.41</v>
      </c>
      <c r="Q179">
        <v>0.08</v>
      </c>
      <c r="W179">
        <v>620</v>
      </c>
      <c r="Y179">
        <v>-5</v>
      </c>
      <c r="AA179">
        <v>3.2</v>
      </c>
      <c r="AB179">
        <v>13</v>
      </c>
      <c r="AC179">
        <v>96</v>
      </c>
      <c r="AD179">
        <v>39</v>
      </c>
      <c r="AE179">
        <v>-10</v>
      </c>
      <c r="AG179">
        <v>42</v>
      </c>
      <c r="AH179">
        <v>-10</v>
      </c>
      <c r="AI179">
        <v>18</v>
      </c>
      <c r="AJ179">
        <v>80</v>
      </c>
      <c r="AK179">
        <v>120</v>
      </c>
      <c r="AL179">
        <v>-5</v>
      </c>
      <c r="AM179">
        <v>-0.5</v>
      </c>
      <c r="AN179">
        <v>82</v>
      </c>
      <c r="AO179">
        <v>380</v>
      </c>
      <c r="AP179">
        <v>110</v>
      </c>
      <c r="AQ179">
        <v>8.3000000000000007</v>
      </c>
      <c r="AR179">
        <v>5</v>
      </c>
      <c r="AS179">
        <v>1.7</v>
      </c>
      <c r="AT179">
        <v>8.6</v>
      </c>
      <c r="AU179">
        <v>1.8</v>
      </c>
      <c r="AV179">
        <v>54</v>
      </c>
      <c r="AW179">
        <v>0.75</v>
      </c>
      <c r="AX179">
        <v>52</v>
      </c>
      <c r="AY179">
        <v>14</v>
      </c>
      <c r="AZ179">
        <v>10</v>
      </c>
      <c r="BA179">
        <v>1.4</v>
      </c>
      <c r="BB179">
        <v>0.75</v>
      </c>
      <c r="BC179">
        <v>53</v>
      </c>
      <c r="BD179">
        <v>5.2</v>
      </c>
      <c r="BE179">
        <v>2.8</v>
      </c>
      <c r="BF179">
        <v>0.6</v>
      </c>
      <c r="BG179">
        <v>-0.2</v>
      </c>
      <c r="BH179">
        <v>5.4</v>
      </c>
      <c r="BI179">
        <v>25</v>
      </c>
      <c r="BJ179">
        <v>11</v>
      </c>
      <c r="BK179">
        <v>0.15</v>
      </c>
      <c r="BL179">
        <v>1.8</v>
      </c>
      <c r="BM179">
        <v>25</v>
      </c>
      <c r="BN179">
        <v>30</v>
      </c>
      <c r="BO179">
        <v>170</v>
      </c>
      <c r="BP179">
        <v>9.6999999999999993</v>
      </c>
      <c r="BQ179">
        <v>1.3</v>
      </c>
      <c r="BR179">
        <v>17</v>
      </c>
      <c r="BS179">
        <v>0.99</v>
      </c>
      <c r="BT179">
        <v>4.5</v>
      </c>
      <c r="BU179">
        <v>-0.5</v>
      </c>
    </row>
    <row r="180" spans="1:73" hidden="1" x14ac:dyDescent="0.3">
      <c r="A180" t="s">
        <v>754</v>
      </c>
      <c r="B180" t="s">
        <v>755</v>
      </c>
      <c r="C180" s="1" t="str">
        <f t="shared" si="13"/>
        <v>13:0040</v>
      </c>
      <c r="D180" s="1" t="str">
        <f t="shared" si="14"/>
        <v>13:0026</v>
      </c>
      <c r="E180" t="s">
        <v>756</v>
      </c>
      <c r="F180" t="s">
        <v>757</v>
      </c>
      <c r="H180">
        <v>47.281796100000001</v>
      </c>
      <c r="I180">
        <v>-65.827993599999999</v>
      </c>
      <c r="J180" s="1" t="str">
        <f t="shared" si="19"/>
        <v>Basal till</v>
      </c>
      <c r="K180" s="1" t="str">
        <f t="shared" si="15"/>
        <v>&lt;63 micron</v>
      </c>
      <c r="P180">
        <v>5.27</v>
      </c>
      <c r="Q180">
        <v>0.08</v>
      </c>
      <c r="W180">
        <v>540</v>
      </c>
      <c r="Y180">
        <v>-5</v>
      </c>
      <c r="AA180">
        <v>3.5</v>
      </c>
      <c r="AB180">
        <v>10</v>
      </c>
      <c r="AC180">
        <v>45</v>
      </c>
      <c r="AD180">
        <v>16</v>
      </c>
      <c r="AE180">
        <v>-10</v>
      </c>
      <c r="AG180">
        <v>19</v>
      </c>
      <c r="AH180">
        <v>-10</v>
      </c>
      <c r="AI180">
        <v>15</v>
      </c>
      <c r="AJ180">
        <v>95</v>
      </c>
      <c r="AK180">
        <v>67</v>
      </c>
      <c r="AL180">
        <v>-5</v>
      </c>
      <c r="AM180">
        <v>-0.5</v>
      </c>
      <c r="AN180">
        <v>60</v>
      </c>
      <c r="AO180">
        <v>520</v>
      </c>
      <c r="AP180">
        <v>190</v>
      </c>
      <c r="AQ180">
        <v>10</v>
      </c>
      <c r="AR180">
        <v>6</v>
      </c>
      <c r="AS180">
        <v>1.3</v>
      </c>
      <c r="AT180">
        <v>10</v>
      </c>
      <c r="AU180">
        <v>2.2000000000000002</v>
      </c>
      <c r="AV180">
        <v>84</v>
      </c>
      <c r="AW180">
        <v>0.86</v>
      </c>
      <c r="AX180">
        <v>69</v>
      </c>
      <c r="AY180">
        <v>20</v>
      </c>
      <c r="AZ180">
        <v>12</v>
      </c>
      <c r="BA180">
        <v>1.7</v>
      </c>
      <c r="BB180">
        <v>0.9</v>
      </c>
      <c r="BC180">
        <v>65</v>
      </c>
      <c r="BD180">
        <v>6.2</v>
      </c>
      <c r="BE180">
        <v>1</v>
      </c>
      <c r="BF180">
        <v>0.8</v>
      </c>
      <c r="BG180">
        <v>-0.2</v>
      </c>
      <c r="BH180">
        <v>8.3000000000000007</v>
      </c>
      <c r="BI180">
        <v>24</v>
      </c>
      <c r="BJ180">
        <v>15</v>
      </c>
      <c r="BK180">
        <v>0.1</v>
      </c>
      <c r="BL180">
        <v>0.6</v>
      </c>
      <c r="BM180">
        <v>32</v>
      </c>
      <c r="BN180">
        <v>22</v>
      </c>
      <c r="BO180">
        <v>200</v>
      </c>
      <c r="BP180">
        <v>12</v>
      </c>
      <c r="BQ180">
        <v>0.4</v>
      </c>
      <c r="BR180">
        <v>37</v>
      </c>
      <c r="BS180">
        <v>1.1000000000000001</v>
      </c>
      <c r="BT180">
        <v>10</v>
      </c>
      <c r="BU180">
        <v>-0.5</v>
      </c>
    </row>
    <row r="181" spans="1:73" hidden="1" x14ac:dyDescent="0.3">
      <c r="A181" t="s">
        <v>758</v>
      </c>
      <c r="B181" t="s">
        <v>759</v>
      </c>
      <c r="C181" s="1" t="str">
        <f t="shared" si="13"/>
        <v>13:0040</v>
      </c>
      <c r="D181" s="1" t="str">
        <f t="shared" si="14"/>
        <v>13:0026</v>
      </c>
      <c r="E181" t="s">
        <v>756</v>
      </c>
      <c r="F181" t="s">
        <v>760</v>
      </c>
      <c r="H181">
        <v>47.281796100000001</v>
      </c>
      <c r="I181">
        <v>-65.827993599999999</v>
      </c>
      <c r="J181" s="1" t="str">
        <f t="shared" si="19"/>
        <v>Basal till</v>
      </c>
      <c r="K181" s="1" t="str">
        <f t="shared" si="15"/>
        <v>&lt;63 micron</v>
      </c>
      <c r="P181">
        <v>8.7200000000000006</v>
      </c>
      <c r="Q181">
        <v>0.11</v>
      </c>
      <c r="W181">
        <v>610</v>
      </c>
      <c r="Y181">
        <v>-5</v>
      </c>
      <c r="AA181">
        <v>3.1</v>
      </c>
      <c r="AB181">
        <v>19</v>
      </c>
      <c r="AC181">
        <v>130</v>
      </c>
      <c r="AD181">
        <v>52</v>
      </c>
      <c r="AE181">
        <v>-10</v>
      </c>
      <c r="AG181">
        <v>67</v>
      </c>
      <c r="AH181">
        <v>-10</v>
      </c>
      <c r="AI181">
        <v>21</v>
      </c>
      <c r="AJ181">
        <v>79</v>
      </c>
      <c r="AK181">
        <v>160</v>
      </c>
      <c r="AL181">
        <v>-5</v>
      </c>
      <c r="AM181">
        <v>-0.5</v>
      </c>
      <c r="AN181">
        <v>110</v>
      </c>
      <c r="AO181">
        <v>300</v>
      </c>
      <c r="AP181">
        <v>120</v>
      </c>
      <c r="AQ181">
        <v>7.9</v>
      </c>
      <c r="AR181">
        <v>4.5999999999999996</v>
      </c>
      <c r="AS181">
        <v>1.7</v>
      </c>
      <c r="AT181">
        <v>8.1</v>
      </c>
      <c r="AU181">
        <v>1.6</v>
      </c>
      <c r="AV181">
        <v>52</v>
      </c>
      <c r="AW181">
        <v>0.66</v>
      </c>
      <c r="AX181">
        <v>51</v>
      </c>
      <c r="AY181">
        <v>14</v>
      </c>
      <c r="AZ181">
        <v>9.5</v>
      </c>
      <c r="BA181">
        <v>1.2</v>
      </c>
      <c r="BB181">
        <v>0.64</v>
      </c>
      <c r="BC181">
        <v>49</v>
      </c>
      <c r="BD181">
        <v>4.7</v>
      </c>
      <c r="BE181">
        <v>0.4</v>
      </c>
      <c r="BF181">
        <v>1.1000000000000001</v>
      </c>
      <c r="BG181">
        <v>-0.2</v>
      </c>
      <c r="BH181">
        <v>7.1</v>
      </c>
      <c r="BI181">
        <v>27</v>
      </c>
      <c r="BJ181">
        <v>8.6</v>
      </c>
      <c r="BK181">
        <v>0.08</v>
      </c>
      <c r="BL181">
        <v>1.7</v>
      </c>
      <c r="BM181">
        <v>22</v>
      </c>
      <c r="BN181">
        <v>31</v>
      </c>
      <c r="BO181">
        <v>170</v>
      </c>
      <c r="BP181">
        <v>4.9000000000000004</v>
      </c>
      <c r="BQ181">
        <v>0.2</v>
      </c>
      <c r="BR181">
        <v>17</v>
      </c>
      <c r="BS181">
        <v>0.99</v>
      </c>
      <c r="BT181">
        <v>4.7</v>
      </c>
      <c r="BU181">
        <v>-0.5</v>
      </c>
    </row>
    <row r="182" spans="1:73" hidden="1" x14ac:dyDescent="0.3">
      <c r="A182" t="s">
        <v>761</v>
      </c>
      <c r="B182" t="s">
        <v>762</v>
      </c>
      <c r="C182" s="1" t="str">
        <f t="shared" si="13"/>
        <v>13:0040</v>
      </c>
      <c r="D182" s="1" t="str">
        <f t="shared" si="14"/>
        <v>13:0026</v>
      </c>
      <c r="E182" t="s">
        <v>763</v>
      </c>
      <c r="F182" t="s">
        <v>764</v>
      </c>
      <c r="H182">
        <v>47.288084699999999</v>
      </c>
      <c r="I182">
        <v>-65.840430799999993</v>
      </c>
      <c r="J182" s="1" t="str">
        <f t="shared" si="19"/>
        <v>Basal till</v>
      </c>
      <c r="K182" s="1" t="str">
        <f t="shared" si="15"/>
        <v>&lt;63 micron</v>
      </c>
      <c r="P182">
        <v>8.18</v>
      </c>
      <c r="Q182">
        <v>0.09</v>
      </c>
      <c r="W182">
        <v>710</v>
      </c>
      <c r="Y182">
        <v>-5</v>
      </c>
      <c r="AA182">
        <v>3.7</v>
      </c>
      <c r="AB182">
        <v>12</v>
      </c>
      <c r="AC182">
        <v>98</v>
      </c>
      <c r="AD182">
        <v>40</v>
      </c>
      <c r="AE182">
        <v>-10</v>
      </c>
      <c r="AG182">
        <v>44</v>
      </c>
      <c r="AH182">
        <v>-10</v>
      </c>
      <c r="AI182">
        <v>20</v>
      </c>
      <c r="AJ182">
        <v>100</v>
      </c>
      <c r="AK182">
        <v>130</v>
      </c>
      <c r="AL182">
        <v>-5</v>
      </c>
      <c r="AM182">
        <v>-0.5</v>
      </c>
      <c r="AN182">
        <v>87</v>
      </c>
      <c r="AO182">
        <v>330</v>
      </c>
      <c r="AP182">
        <v>130</v>
      </c>
      <c r="AQ182">
        <v>9.9</v>
      </c>
      <c r="AR182">
        <v>5.6</v>
      </c>
      <c r="AS182">
        <v>2</v>
      </c>
      <c r="AT182">
        <v>10</v>
      </c>
      <c r="AU182">
        <v>2.1</v>
      </c>
      <c r="AV182">
        <v>74</v>
      </c>
      <c r="AW182">
        <v>0.79</v>
      </c>
      <c r="AX182">
        <v>69</v>
      </c>
      <c r="AY182">
        <v>19</v>
      </c>
      <c r="AZ182">
        <v>13</v>
      </c>
      <c r="BA182">
        <v>1.7</v>
      </c>
      <c r="BB182">
        <v>0.81</v>
      </c>
      <c r="BC182">
        <v>62</v>
      </c>
      <c r="BD182">
        <v>5.5</v>
      </c>
      <c r="BE182">
        <v>0.3</v>
      </c>
      <c r="BF182">
        <v>0.7</v>
      </c>
      <c r="BG182">
        <v>-0.2</v>
      </c>
      <c r="BH182">
        <v>6.5</v>
      </c>
      <c r="BI182">
        <v>28</v>
      </c>
      <c r="BJ182">
        <v>10</v>
      </c>
      <c r="BK182">
        <v>0.08</v>
      </c>
      <c r="BL182">
        <v>1.7</v>
      </c>
      <c r="BM182">
        <v>28</v>
      </c>
      <c r="BN182">
        <v>22</v>
      </c>
      <c r="BO182">
        <v>190</v>
      </c>
      <c r="BP182">
        <v>5.5</v>
      </c>
      <c r="BQ182">
        <v>1</v>
      </c>
      <c r="BR182">
        <v>21</v>
      </c>
      <c r="BS182">
        <v>1</v>
      </c>
      <c r="BT182">
        <v>5.4</v>
      </c>
      <c r="BU182">
        <v>-0.5</v>
      </c>
    </row>
    <row r="183" spans="1:73" hidden="1" x14ac:dyDescent="0.3">
      <c r="A183" t="s">
        <v>765</v>
      </c>
      <c r="B183" t="s">
        <v>766</v>
      </c>
      <c r="C183" s="1" t="str">
        <f t="shared" si="13"/>
        <v>13:0040</v>
      </c>
      <c r="D183" s="1" t="str">
        <f t="shared" si="14"/>
        <v>13:0026</v>
      </c>
      <c r="E183" t="s">
        <v>767</v>
      </c>
      <c r="F183" t="s">
        <v>768</v>
      </c>
      <c r="H183">
        <v>47.290750699999997</v>
      </c>
      <c r="I183">
        <v>-65.834529099999997</v>
      </c>
      <c r="J183" s="1" t="str">
        <f t="shared" si="19"/>
        <v>Basal till</v>
      </c>
      <c r="K183" s="1" t="str">
        <f t="shared" si="15"/>
        <v>&lt;63 micron</v>
      </c>
      <c r="P183">
        <v>7.98</v>
      </c>
      <c r="Q183">
        <v>0.1</v>
      </c>
      <c r="W183">
        <v>680</v>
      </c>
      <c r="Y183">
        <v>-5</v>
      </c>
      <c r="AA183">
        <v>3.5</v>
      </c>
      <c r="AB183">
        <v>12</v>
      </c>
      <c r="AC183">
        <v>99</v>
      </c>
      <c r="AD183">
        <v>41</v>
      </c>
      <c r="AE183">
        <v>-10</v>
      </c>
      <c r="AG183">
        <v>50</v>
      </c>
      <c r="AH183">
        <v>-10</v>
      </c>
      <c r="AI183">
        <v>19</v>
      </c>
      <c r="AJ183">
        <v>110</v>
      </c>
      <c r="AK183">
        <v>130</v>
      </c>
      <c r="AL183">
        <v>-5</v>
      </c>
      <c r="AM183">
        <v>-0.5</v>
      </c>
      <c r="AN183">
        <v>92</v>
      </c>
      <c r="AO183">
        <v>320</v>
      </c>
      <c r="AP183">
        <v>130</v>
      </c>
      <c r="AQ183">
        <v>9.3000000000000007</v>
      </c>
      <c r="AR183">
        <v>5.2</v>
      </c>
      <c r="AS183">
        <v>1.9</v>
      </c>
      <c r="AT183">
        <v>9.6</v>
      </c>
      <c r="AU183">
        <v>1.9</v>
      </c>
      <c r="AV183">
        <v>65</v>
      </c>
      <c r="AW183">
        <v>0.74</v>
      </c>
      <c r="AX183">
        <v>62</v>
      </c>
      <c r="AY183">
        <v>17</v>
      </c>
      <c r="AZ183">
        <v>11</v>
      </c>
      <c r="BA183">
        <v>1.4</v>
      </c>
      <c r="BB183">
        <v>0.76</v>
      </c>
      <c r="BC183">
        <v>57</v>
      </c>
      <c r="BD183">
        <v>5.4</v>
      </c>
      <c r="BE183">
        <v>0.3</v>
      </c>
      <c r="BF183">
        <v>0.7</v>
      </c>
      <c r="BG183">
        <v>-0.2</v>
      </c>
      <c r="BH183">
        <v>6.2</v>
      </c>
      <c r="BI183">
        <v>28</v>
      </c>
      <c r="BJ183">
        <v>9.1</v>
      </c>
      <c r="BK183">
        <v>0.09</v>
      </c>
      <c r="BL183">
        <v>1.4</v>
      </c>
      <c r="BM183">
        <v>26</v>
      </c>
      <c r="BN183">
        <v>23</v>
      </c>
      <c r="BO183">
        <v>190</v>
      </c>
      <c r="BP183">
        <v>5.0999999999999996</v>
      </c>
      <c r="BQ183">
        <v>0.4</v>
      </c>
      <c r="BR183">
        <v>20</v>
      </c>
      <c r="BS183">
        <v>1</v>
      </c>
      <c r="BT183">
        <v>4.8</v>
      </c>
      <c r="BU183">
        <v>-0.5</v>
      </c>
    </row>
    <row r="184" spans="1:73" hidden="1" x14ac:dyDescent="0.3">
      <c r="A184" t="s">
        <v>769</v>
      </c>
      <c r="B184" t="s">
        <v>770</v>
      </c>
      <c r="C184" s="1" t="str">
        <f t="shared" si="13"/>
        <v>13:0040</v>
      </c>
      <c r="D184" s="1" t="str">
        <f t="shared" si="14"/>
        <v>13:0026</v>
      </c>
      <c r="E184" t="s">
        <v>771</v>
      </c>
      <c r="F184" t="s">
        <v>772</v>
      </c>
      <c r="H184">
        <v>47.295715000000001</v>
      </c>
      <c r="I184">
        <v>-65.825191099999998</v>
      </c>
      <c r="J184" s="1" t="str">
        <f t="shared" si="19"/>
        <v>Basal till</v>
      </c>
      <c r="K184" s="1" t="str">
        <f t="shared" si="15"/>
        <v>&lt;63 micron</v>
      </c>
      <c r="P184">
        <v>7.56</v>
      </c>
      <c r="Q184">
        <v>0.1</v>
      </c>
      <c r="W184">
        <v>650</v>
      </c>
      <c r="Y184">
        <v>-5</v>
      </c>
      <c r="AA184">
        <v>3.3</v>
      </c>
      <c r="AB184">
        <v>16</v>
      </c>
      <c r="AC184">
        <v>97</v>
      </c>
      <c r="AD184">
        <v>38</v>
      </c>
      <c r="AE184">
        <v>-10</v>
      </c>
      <c r="AG184">
        <v>44</v>
      </c>
      <c r="AH184">
        <v>-10</v>
      </c>
      <c r="AI184">
        <v>18</v>
      </c>
      <c r="AJ184">
        <v>90</v>
      </c>
      <c r="AK184">
        <v>130</v>
      </c>
      <c r="AL184">
        <v>-5</v>
      </c>
      <c r="AM184">
        <v>-0.5</v>
      </c>
      <c r="AN184">
        <v>88</v>
      </c>
      <c r="AO184">
        <v>310</v>
      </c>
      <c r="AP184">
        <v>120</v>
      </c>
      <c r="AQ184">
        <v>9</v>
      </c>
      <c r="AR184">
        <v>4.8</v>
      </c>
      <c r="AS184">
        <v>1.8</v>
      </c>
      <c r="AT184">
        <v>9</v>
      </c>
      <c r="AU184">
        <v>1.8</v>
      </c>
      <c r="AV184">
        <v>61</v>
      </c>
      <c r="AW184">
        <v>0.76</v>
      </c>
      <c r="AX184">
        <v>59</v>
      </c>
      <c r="AY184">
        <v>15</v>
      </c>
      <c r="AZ184">
        <v>11</v>
      </c>
      <c r="BA184">
        <v>1.4</v>
      </c>
      <c r="BB184">
        <v>0.79</v>
      </c>
      <c r="BC184">
        <v>53</v>
      </c>
      <c r="BD184">
        <v>4.4000000000000004</v>
      </c>
      <c r="BE184">
        <v>0.3</v>
      </c>
      <c r="BF184">
        <v>1</v>
      </c>
      <c r="BG184">
        <v>-0.2</v>
      </c>
      <c r="BH184">
        <v>5.9</v>
      </c>
      <c r="BI184">
        <v>25</v>
      </c>
      <c r="BJ184">
        <v>8.9</v>
      </c>
      <c r="BK184">
        <v>7.0000000000000007E-2</v>
      </c>
      <c r="BL184">
        <v>1</v>
      </c>
      <c r="BM184">
        <v>22</v>
      </c>
      <c r="BN184">
        <v>27</v>
      </c>
      <c r="BO184">
        <v>170</v>
      </c>
      <c r="BP184">
        <v>4.5999999999999996</v>
      </c>
      <c r="BQ184">
        <v>0.6</v>
      </c>
      <c r="BR184">
        <v>19</v>
      </c>
      <c r="BS184">
        <v>0.98</v>
      </c>
      <c r="BT184">
        <v>4.4000000000000004</v>
      </c>
      <c r="BU184">
        <v>-0.5</v>
      </c>
    </row>
    <row r="185" spans="1:73" hidden="1" x14ac:dyDescent="0.3">
      <c r="A185" t="s">
        <v>773</v>
      </c>
      <c r="B185" t="s">
        <v>774</v>
      </c>
      <c r="C185" s="1" t="str">
        <f t="shared" si="13"/>
        <v>13:0040</v>
      </c>
      <c r="D185" s="1" t="str">
        <f t="shared" si="14"/>
        <v>13:0026</v>
      </c>
      <c r="E185" t="s">
        <v>775</v>
      </c>
      <c r="F185" t="s">
        <v>776</v>
      </c>
      <c r="H185">
        <v>47.296247399999999</v>
      </c>
      <c r="I185">
        <v>-65.8236718</v>
      </c>
      <c r="J185" s="1" t="str">
        <f t="shared" si="19"/>
        <v>Basal till</v>
      </c>
      <c r="K185" s="1" t="str">
        <f t="shared" si="15"/>
        <v>&lt;63 micron</v>
      </c>
      <c r="P185">
        <v>7.27</v>
      </c>
      <c r="Q185">
        <v>0.09</v>
      </c>
      <c r="W185">
        <v>620</v>
      </c>
      <c r="Y185">
        <v>-5</v>
      </c>
      <c r="AA185">
        <v>3.2</v>
      </c>
      <c r="AB185">
        <v>13</v>
      </c>
      <c r="AC185">
        <v>93</v>
      </c>
      <c r="AD185">
        <v>38</v>
      </c>
      <c r="AE185">
        <v>-10</v>
      </c>
      <c r="AG185">
        <v>43</v>
      </c>
      <c r="AH185">
        <v>-10</v>
      </c>
      <c r="AI185">
        <v>18</v>
      </c>
      <c r="AJ185">
        <v>88</v>
      </c>
      <c r="AK185">
        <v>120</v>
      </c>
      <c r="AL185">
        <v>-5</v>
      </c>
      <c r="AM185">
        <v>-0.5</v>
      </c>
      <c r="AN185">
        <v>84</v>
      </c>
      <c r="AO185">
        <v>350</v>
      </c>
      <c r="AP185">
        <v>110</v>
      </c>
      <c r="AQ185">
        <v>8.3000000000000007</v>
      </c>
      <c r="AR185">
        <v>4.5999999999999996</v>
      </c>
      <c r="AS185">
        <v>1.7</v>
      </c>
      <c r="AT185">
        <v>8.5</v>
      </c>
      <c r="AU185">
        <v>1.7</v>
      </c>
      <c r="AV185">
        <v>62</v>
      </c>
      <c r="AW185">
        <v>0.76</v>
      </c>
      <c r="AX185">
        <v>60</v>
      </c>
      <c r="AY185">
        <v>15</v>
      </c>
      <c r="AZ185">
        <v>10</v>
      </c>
      <c r="BA185">
        <v>1.3</v>
      </c>
      <c r="BB185">
        <v>0.8</v>
      </c>
      <c r="BC185">
        <v>51</v>
      </c>
      <c r="BD185">
        <v>4.5</v>
      </c>
      <c r="BE185">
        <v>1.5</v>
      </c>
      <c r="BF185">
        <v>0.6</v>
      </c>
      <c r="BG185">
        <v>1.2</v>
      </c>
      <c r="BH185">
        <v>6.1</v>
      </c>
      <c r="BI185">
        <v>25</v>
      </c>
      <c r="BJ185">
        <v>10</v>
      </c>
      <c r="BK185">
        <v>7.0000000000000007E-2</v>
      </c>
      <c r="BL185">
        <v>1.5</v>
      </c>
      <c r="BM185">
        <v>24</v>
      </c>
      <c r="BN185">
        <v>24</v>
      </c>
      <c r="BO185">
        <v>170</v>
      </c>
      <c r="BP185">
        <v>5.4</v>
      </c>
      <c r="BQ185">
        <v>1.1000000000000001</v>
      </c>
      <c r="BR185">
        <v>18</v>
      </c>
      <c r="BS185">
        <v>0.93</v>
      </c>
      <c r="BT185">
        <v>4.4000000000000004</v>
      </c>
      <c r="BU185">
        <v>-0.5</v>
      </c>
    </row>
    <row r="186" spans="1:73" hidden="1" x14ac:dyDescent="0.3">
      <c r="A186" t="s">
        <v>777</v>
      </c>
      <c r="B186" t="s">
        <v>778</v>
      </c>
      <c r="C186" s="1" t="str">
        <f t="shared" si="13"/>
        <v>13:0040</v>
      </c>
      <c r="D186" s="1" t="str">
        <f t="shared" si="14"/>
        <v>13:0026</v>
      </c>
      <c r="E186" t="s">
        <v>775</v>
      </c>
      <c r="F186" t="s">
        <v>779</v>
      </c>
      <c r="H186">
        <v>47.296247399999999</v>
      </c>
      <c r="I186">
        <v>-65.8236718</v>
      </c>
      <c r="J186" s="1" t="str">
        <f t="shared" si="19"/>
        <v>Basal till</v>
      </c>
      <c r="K186" s="1" t="str">
        <f t="shared" si="15"/>
        <v>&lt;63 micron</v>
      </c>
      <c r="P186">
        <v>7.99</v>
      </c>
      <c r="Q186">
        <v>0.08</v>
      </c>
      <c r="W186">
        <v>620</v>
      </c>
      <c r="Y186">
        <v>-5</v>
      </c>
      <c r="AA186">
        <v>3.2</v>
      </c>
      <c r="AB186">
        <v>20</v>
      </c>
      <c r="AC186">
        <v>120</v>
      </c>
      <c r="AD186">
        <v>45</v>
      </c>
      <c r="AE186">
        <v>-10</v>
      </c>
      <c r="AG186">
        <v>55</v>
      </c>
      <c r="AH186">
        <v>-10</v>
      </c>
      <c r="AI186">
        <v>20</v>
      </c>
      <c r="AJ186">
        <v>87</v>
      </c>
      <c r="AK186">
        <v>150</v>
      </c>
      <c r="AL186">
        <v>-5</v>
      </c>
      <c r="AM186">
        <v>-0.5</v>
      </c>
      <c r="AN186">
        <v>94</v>
      </c>
      <c r="AO186">
        <v>320</v>
      </c>
      <c r="AP186">
        <v>110</v>
      </c>
      <c r="AQ186">
        <v>8.1</v>
      </c>
      <c r="AR186">
        <v>4.3</v>
      </c>
      <c r="AS186">
        <v>1.8</v>
      </c>
      <c r="AT186">
        <v>8.4</v>
      </c>
      <c r="AU186">
        <v>1.7</v>
      </c>
      <c r="AV186">
        <v>56</v>
      </c>
      <c r="AW186">
        <v>0.71</v>
      </c>
      <c r="AX186">
        <v>56</v>
      </c>
      <c r="AY186">
        <v>14</v>
      </c>
      <c r="AZ186">
        <v>9.6999999999999993</v>
      </c>
      <c r="BA186">
        <v>1.3</v>
      </c>
      <c r="BB186">
        <v>0.73</v>
      </c>
      <c r="BC186">
        <v>50</v>
      </c>
      <c r="BD186">
        <v>4.2</v>
      </c>
      <c r="BE186">
        <v>0.7</v>
      </c>
      <c r="BF186">
        <v>0.7</v>
      </c>
      <c r="BG186">
        <v>-0.2</v>
      </c>
      <c r="BH186">
        <v>6.3</v>
      </c>
      <c r="BI186">
        <v>25</v>
      </c>
      <c r="BJ186">
        <v>8.8000000000000007</v>
      </c>
      <c r="BK186">
        <v>0.09</v>
      </c>
      <c r="BL186">
        <v>1.4</v>
      </c>
      <c r="BM186">
        <v>22</v>
      </c>
      <c r="BN186">
        <v>29</v>
      </c>
      <c r="BO186">
        <v>160</v>
      </c>
      <c r="BP186">
        <v>4.7</v>
      </c>
      <c r="BQ186">
        <v>0.4</v>
      </c>
      <c r="BR186">
        <v>16</v>
      </c>
      <c r="BS186">
        <v>0.92</v>
      </c>
      <c r="BT186">
        <v>3.8</v>
      </c>
      <c r="BU186">
        <v>-0.5</v>
      </c>
    </row>
    <row r="187" spans="1:73" hidden="1" x14ac:dyDescent="0.3">
      <c r="A187" t="s">
        <v>780</v>
      </c>
      <c r="B187" t="s">
        <v>781</v>
      </c>
      <c r="C187" s="1" t="str">
        <f t="shared" si="13"/>
        <v>13:0040</v>
      </c>
      <c r="D187" s="1" t="str">
        <f t="shared" si="14"/>
        <v>13:0026</v>
      </c>
      <c r="E187" t="s">
        <v>782</v>
      </c>
      <c r="F187" t="s">
        <v>783</v>
      </c>
      <c r="H187">
        <v>47.2960292</v>
      </c>
      <c r="I187">
        <v>-65.824493599999997</v>
      </c>
      <c r="J187" s="1" t="str">
        <f t="shared" si="19"/>
        <v>Basal till</v>
      </c>
      <c r="K187" s="1" t="str">
        <f t="shared" si="15"/>
        <v>&lt;63 micron</v>
      </c>
      <c r="P187">
        <v>7.52</v>
      </c>
      <c r="Q187">
        <v>7.0000000000000007E-2</v>
      </c>
      <c r="W187">
        <v>530</v>
      </c>
      <c r="Y187">
        <v>-5</v>
      </c>
      <c r="AA187">
        <v>2.5</v>
      </c>
      <c r="AB187">
        <v>18</v>
      </c>
      <c r="AC187">
        <v>130</v>
      </c>
      <c r="AD187">
        <v>50</v>
      </c>
      <c r="AE187">
        <v>-10</v>
      </c>
      <c r="AG187">
        <v>58</v>
      </c>
      <c r="AH187">
        <v>-10</v>
      </c>
      <c r="AI187">
        <v>19</v>
      </c>
      <c r="AJ187">
        <v>66</v>
      </c>
      <c r="AK187">
        <v>140</v>
      </c>
      <c r="AL187">
        <v>-5</v>
      </c>
      <c r="AM187">
        <v>-0.5</v>
      </c>
      <c r="AN187">
        <v>96</v>
      </c>
      <c r="AO187">
        <v>310</v>
      </c>
      <c r="AP187">
        <v>95</v>
      </c>
      <c r="AQ187">
        <v>7</v>
      </c>
      <c r="AR187">
        <v>3.7</v>
      </c>
      <c r="AS187">
        <v>1.5</v>
      </c>
      <c r="AT187">
        <v>7</v>
      </c>
      <c r="AU187">
        <v>1.4</v>
      </c>
      <c r="AV187">
        <v>45</v>
      </c>
      <c r="AW187">
        <v>0.59</v>
      </c>
      <c r="AX187">
        <v>48</v>
      </c>
      <c r="AY187">
        <v>12</v>
      </c>
      <c r="AZ187">
        <v>8.6</v>
      </c>
      <c r="BA187">
        <v>1.1000000000000001</v>
      </c>
      <c r="BB187">
        <v>0.62</v>
      </c>
      <c r="BC187">
        <v>42</v>
      </c>
      <c r="BD187">
        <v>3.6</v>
      </c>
      <c r="BE187">
        <v>2</v>
      </c>
      <c r="BF187">
        <v>0.5</v>
      </c>
      <c r="BG187">
        <v>-0.2</v>
      </c>
      <c r="BH187">
        <v>4.9000000000000004</v>
      </c>
      <c r="BI187">
        <v>21</v>
      </c>
      <c r="BJ187">
        <v>8.1999999999999993</v>
      </c>
      <c r="BK187">
        <v>0.08</v>
      </c>
      <c r="BL187">
        <v>0.9</v>
      </c>
      <c r="BM187">
        <v>18</v>
      </c>
      <c r="BN187">
        <v>42</v>
      </c>
      <c r="BO187">
        <v>130</v>
      </c>
      <c r="BP187">
        <v>4.5999999999999996</v>
      </c>
      <c r="BQ187">
        <v>0.4</v>
      </c>
      <c r="BR187">
        <v>12</v>
      </c>
      <c r="BS187">
        <v>0.79</v>
      </c>
      <c r="BT187">
        <v>3.5</v>
      </c>
      <c r="BU187">
        <v>-0.5</v>
      </c>
    </row>
    <row r="188" spans="1:73" hidden="1" x14ac:dyDescent="0.3">
      <c r="A188" t="s">
        <v>784</v>
      </c>
      <c r="B188" t="s">
        <v>785</v>
      </c>
      <c r="C188" s="1" t="str">
        <f t="shared" si="13"/>
        <v>13:0040</v>
      </c>
      <c r="D188" s="1" t="str">
        <f t="shared" si="14"/>
        <v>13:0026</v>
      </c>
      <c r="E188" t="s">
        <v>782</v>
      </c>
      <c r="F188" t="s">
        <v>786</v>
      </c>
      <c r="H188">
        <v>47.2960292</v>
      </c>
      <c r="I188">
        <v>-65.824493599999997</v>
      </c>
      <c r="J188" s="1" t="str">
        <f t="shared" si="19"/>
        <v>Basal till</v>
      </c>
      <c r="K188" s="1" t="str">
        <f t="shared" si="15"/>
        <v>&lt;63 micron</v>
      </c>
      <c r="P188">
        <v>7.76</v>
      </c>
      <c r="Q188">
        <v>7.0000000000000007E-2</v>
      </c>
      <c r="W188">
        <v>550</v>
      </c>
      <c r="Y188">
        <v>-5</v>
      </c>
      <c r="AA188">
        <v>2.5</v>
      </c>
      <c r="AB188">
        <v>20</v>
      </c>
      <c r="AC188">
        <v>130</v>
      </c>
      <c r="AD188">
        <v>47</v>
      </c>
      <c r="AE188">
        <v>-10</v>
      </c>
      <c r="AG188">
        <v>60</v>
      </c>
      <c r="AH188">
        <v>-10</v>
      </c>
      <c r="AI188">
        <v>20</v>
      </c>
      <c r="AJ188">
        <v>65</v>
      </c>
      <c r="AK188">
        <v>140</v>
      </c>
      <c r="AL188">
        <v>-5</v>
      </c>
      <c r="AM188">
        <v>-0.5</v>
      </c>
      <c r="AN188">
        <v>100</v>
      </c>
      <c r="AO188">
        <v>310</v>
      </c>
      <c r="AP188">
        <v>95</v>
      </c>
      <c r="AQ188">
        <v>7.3</v>
      </c>
      <c r="AR188">
        <v>3.8</v>
      </c>
      <c r="AS188">
        <v>1.5</v>
      </c>
      <c r="AT188">
        <v>7.2</v>
      </c>
      <c r="AU188">
        <v>1.5</v>
      </c>
      <c r="AV188">
        <v>46</v>
      </c>
      <c r="AW188">
        <v>0.62</v>
      </c>
      <c r="AX188">
        <v>49</v>
      </c>
      <c r="AY188">
        <v>12</v>
      </c>
      <c r="AZ188">
        <v>9</v>
      </c>
      <c r="BA188">
        <v>1.2</v>
      </c>
      <c r="BB188">
        <v>0.61</v>
      </c>
      <c r="BC188">
        <v>44</v>
      </c>
      <c r="BD188">
        <v>3.7</v>
      </c>
      <c r="BE188">
        <v>0.5</v>
      </c>
      <c r="BF188">
        <v>0.6</v>
      </c>
      <c r="BG188">
        <v>-0.2</v>
      </c>
      <c r="BH188">
        <v>5.2</v>
      </c>
      <c r="BI188">
        <v>22</v>
      </c>
      <c r="BJ188">
        <v>8.5</v>
      </c>
      <c r="BK188">
        <v>0.08</v>
      </c>
      <c r="BL188">
        <v>0.9</v>
      </c>
      <c r="BM188">
        <v>19</v>
      </c>
      <c r="BN188">
        <v>43</v>
      </c>
      <c r="BO188">
        <v>140</v>
      </c>
      <c r="BP188">
        <v>3.5</v>
      </c>
      <c r="BQ188">
        <v>0.4</v>
      </c>
      <c r="BR188">
        <v>12</v>
      </c>
      <c r="BS188">
        <v>0.8</v>
      </c>
      <c r="BT188">
        <v>3.5</v>
      </c>
      <c r="BU188">
        <v>-0.5</v>
      </c>
    </row>
    <row r="189" spans="1:73" hidden="1" x14ac:dyDescent="0.3">
      <c r="A189" t="s">
        <v>787</v>
      </c>
      <c r="B189" t="s">
        <v>788</v>
      </c>
      <c r="C189" s="1" t="str">
        <f t="shared" si="13"/>
        <v>13:0040</v>
      </c>
      <c r="D189" s="1" t="str">
        <f t="shared" si="14"/>
        <v>13:0026</v>
      </c>
      <c r="E189" t="s">
        <v>789</v>
      </c>
      <c r="F189" t="s">
        <v>790</v>
      </c>
      <c r="H189">
        <v>47.400523</v>
      </c>
      <c r="I189">
        <v>-65.895288800000003</v>
      </c>
      <c r="J189" s="1" t="str">
        <f t="shared" si="19"/>
        <v>Basal till</v>
      </c>
      <c r="K189" s="1" t="str">
        <f t="shared" si="15"/>
        <v>&lt;63 micron</v>
      </c>
      <c r="P189">
        <v>5.58</v>
      </c>
      <c r="Q189">
        <v>0.12</v>
      </c>
      <c r="W189">
        <v>620</v>
      </c>
      <c r="Y189">
        <v>-5</v>
      </c>
      <c r="AA189">
        <v>2.6</v>
      </c>
      <c r="AB189">
        <v>10</v>
      </c>
      <c r="AC189">
        <v>68</v>
      </c>
      <c r="AD189">
        <v>42</v>
      </c>
      <c r="AE189">
        <v>-10</v>
      </c>
      <c r="AG189">
        <v>20</v>
      </c>
      <c r="AH189">
        <v>620</v>
      </c>
      <c r="AI189">
        <v>16</v>
      </c>
      <c r="AJ189">
        <v>65</v>
      </c>
      <c r="AK189">
        <v>91</v>
      </c>
      <c r="AL189">
        <v>-5</v>
      </c>
      <c r="AM189">
        <v>-0.5</v>
      </c>
      <c r="AN189">
        <v>320</v>
      </c>
      <c r="AO189">
        <v>310</v>
      </c>
      <c r="AP189">
        <v>110</v>
      </c>
      <c r="AQ189">
        <v>8.6</v>
      </c>
      <c r="AR189">
        <v>4.5999999999999996</v>
      </c>
      <c r="AS189">
        <v>1.5</v>
      </c>
      <c r="AT189">
        <v>8.1</v>
      </c>
      <c r="AU189">
        <v>1.7</v>
      </c>
      <c r="AV189">
        <v>46</v>
      </c>
      <c r="AW189">
        <v>0.7</v>
      </c>
      <c r="AX189">
        <v>50</v>
      </c>
      <c r="AY189">
        <v>12</v>
      </c>
      <c r="AZ189">
        <v>9.1999999999999993</v>
      </c>
      <c r="BA189">
        <v>1.3</v>
      </c>
      <c r="BB189">
        <v>0.73</v>
      </c>
      <c r="BC189">
        <v>52</v>
      </c>
      <c r="BD189">
        <v>4.3</v>
      </c>
      <c r="BE189">
        <v>0.4</v>
      </c>
      <c r="BF189">
        <v>-0.5</v>
      </c>
      <c r="BG189">
        <v>0.3</v>
      </c>
      <c r="BH189">
        <v>3.7</v>
      </c>
      <c r="BI189">
        <v>19</v>
      </c>
      <c r="BJ189">
        <v>8.3000000000000007</v>
      </c>
      <c r="BK189">
        <v>7.0000000000000007E-2</v>
      </c>
      <c r="BL189">
        <v>2.7</v>
      </c>
      <c r="BM189">
        <v>21</v>
      </c>
      <c r="BN189">
        <v>200</v>
      </c>
      <c r="BO189">
        <v>120</v>
      </c>
      <c r="BP189">
        <v>3.4</v>
      </c>
      <c r="BQ189">
        <v>0.6</v>
      </c>
      <c r="BR189">
        <v>12</v>
      </c>
      <c r="BS189">
        <v>0.94</v>
      </c>
      <c r="BT189">
        <v>4.5999999999999996</v>
      </c>
      <c r="BU189">
        <v>-0.5</v>
      </c>
    </row>
    <row r="190" spans="1:73" hidden="1" x14ac:dyDescent="0.3">
      <c r="A190" t="s">
        <v>791</v>
      </c>
      <c r="B190" t="s">
        <v>792</v>
      </c>
      <c r="C190" s="1" t="str">
        <f t="shared" si="13"/>
        <v>13:0040</v>
      </c>
      <c r="D190" s="1" t="str">
        <f t="shared" si="14"/>
        <v>13:0026</v>
      </c>
      <c r="E190" t="s">
        <v>793</v>
      </c>
      <c r="F190" t="s">
        <v>794</v>
      </c>
      <c r="H190">
        <v>47.403971900000002</v>
      </c>
      <c r="I190">
        <v>-65.903378000000004</v>
      </c>
      <c r="J190" s="1" t="str">
        <f t="shared" si="19"/>
        <v>Basal till</v>
      </c>
      <c r="K190" s="1" t="str">
        <f t="shared" si="15"/>
        <v>&lt;63 micron</v>
      </c>
      <c r="P190">
        <v>7.4</v>
      </c>
      <c r="Q190">
        <v>0.13</v>
      </c>
      <c r="W190">
        <v>710</v>
      </c>
      <c r="Y190">
        <v>-5</v>
      </c>
      <c r="AA190">
        <v>2.8</v>
      </c>
      <c r="AB190">
        <v>14</v>
      </c>
      <c r="AC190">
        <v>73</v>
      </c>
      <c r="AD190">
        <v>49</v>
      </c>
      <c r="AE190">
        <v>-10</v>
      </c>
      <c r="AG190">
        <v>28</v>
      </c>
      <c r="AH190">
        <v>220</v>
      </c>
      <c r="AI190">
        <v>18</v>
      </c>
      <c r="AJ190">
        <v>54</v>
      </c>
      <c r="AK190">
        <v>110</v>
      </c>
      <c r="AL190">
        <v>-5</v>
      </c>
      <c r="AM190">
        <v>-0.5</v>
      </c>
      <c r="AN190">
        <v>240</v>
      </c>
      <c r="AO190">
        <v>320</v>
      </c>
      <c r="AP190">
        <v>120</v>
      </c>
      <c r="AQ190">
        <v>7.8</v>
      </c>
      <c r="AR190">
        <v>4.2</v>
      </c>
      <c r="AS190">
        <v>1.3</v>
      </c>
      <c r="AT190">
        <v>7.3</v>
      </c>
      <c r="AU190">
        <v>1.6</v>
      </c>
      <c r="AV190">
        <v>49</v>
      </c>
      <c r="AW190">
        <v>0.65</v>
      </c>
      <c r="AX190">
        <v>50</v>
      </c>
      <c r="AY190">
        <v>12</v>
      </c>
      <c r="AZ190">
        <v>8.6999999999999993</v>
      </c>
      <c r="BA190">
        <v>1.2</v>
      </c>
      <c r="BB190">
        <v>0.67</v>
      </c>
      <c r="BC190">
        <v>48</v>
      </c>
      <c r="BD190">
        <v>4</v>
      </c>
      <c r="BE190">
        <v>2.2999999999999998</v>
      </c>
      <c r="BF190">
        <v>1.5</v>
      </c>
      <c r="BG190">
        <v>-0.2</v>
      </c>
      <c r="BH190">
        <v>5.3</v>
      </c>
      <c r="BI190">
        <v>23</v>
      </c>
      <c r="BJ190">
        <v>8.8000000000000007</v>
      </c>
      <c r="BK190">
        <v>0.17</v>
      </c>
      <c r="BL190">
        <v>2.8</v>
      </c>
      <c r="BM190">
        <v>22</v>
      </c>
      <c r="BN190">
        <v>200</v>
      </c>
      <c r="BO190">
        <v>150</v>
      </c>
      <c r="BP190">
        <v>9.8000000000000007</v>
      </c>
      <c r="BQ190">
        <v>0.9</v>
      </c>
      <c r="BR190">
        <v>16</v>
      </c>
      <c r="BS190">
        <v>1.5</v>
      </c>
      <c r="BT190">
        <v>4.8</v>
      </c>
      <c r="BU190">
        <v>-0.5</v>
      </c>
    </row>
    <row r="191" spans="1:73" hidden="1" x14ac:dyDescent="0.3">
      <c r="A191" t="s">
        <v>795</v>
      </c>
      <c r="B191" t="s">
        <v>796</v>
      </c>
      <c r="C191" s="1" t="str">
        <f t="shared" si="13"/>
        <v>13:0040</v>
      </c>
      <c r="D191" s="1" t="str">
        <f t="shared" si="14"/>
        <v>13:0026</v>
      </c>
      <c r="E191" t="s">
        <v>793</v>
      </c>
      <c r="F191" t="s">
        <v>797</v>
      </c>
      <c r="H191">
        <v>47.403971900000002</v>
      </c>
      <c r="I191">
        <v>-65.903378000000004</v>
      </c>
      <c r="J191" s="1" t="str">
        <f t="shared" si="19"/>
        <v>Basal till</v>
      </c>
      <c r="K191" s="1" t="str">
        <f t="shared" si="15"/>
        <v>&lt;63 micron</v>
      </c>
      <c r="P191">
        <v>7.15</v>
      </c>
      <c r="Q191">
        <v>0.13</v>
      </c>
      <c r="W191">
        <v>700</v>
      </c>
      <c r="Y191">
        <v>-5</v>
      </c>
      <c r="AA191">
        <v>2.7</v>
      </c>
      <c r="AB191">
        <v>13</v>
      </c>
      <c r="AC191">
        <v>70</v>
      </c>
      <c r="AD191">
        <v>43</v>
      </c>
      <c r="AE191">
        <v>-10</v>
      </c>
      <c r="AG191">
        <v>24</v>
      </c>
      <c r="AH191">
        <v>160</v>
      </c>
      <c r="AI191">
        <v>17</v>
      </c>
      <c r="AJ191">
        <v>54</v>
      </c>
      <c r="AK191">
        <v>100</v>
      </c>
      <c r="AL191">
        <v>-5</v>
      </c>
      <c r="AM191">
        <v>-0.5</v>
      </c>
      <c r="AN191">
        <v>170</v>
      </c>
      <c r="AO191">
        <v>310</v>
      </c>
      <c r="AP191">
        <v>110</v>
      </c>
      <c r="AQ191">
        <v>7.2</v>
      </c>
      <c r="AR191">
        <v>4</v>
      </c>
      <c r="AS191">
        <v>1.2</v>
      </c>
      <c r="AT191">
        <v>7</v>
      </c>
      <c r="AU191">
        <v>1.5</v>
      </c>
      <c r="AV191">
        <v>46</v>
      </c>
      <c r="AW191">
        <v>0.65</v>
      </c>
      <c r="AX191">
        <v>46</v>
      </c>
      <c r="AY191">
        <v>12</v>
      </c>
      <c r="AZ191">
        <v>8.4</v>
      </c>
      <c r="BA191">
        <v>1.1000000000000001</v>
      </c>
      <c r="BB191">
        <v>0.67</v>
      </c>
      <c r="BC191">
        <v>44</v>
      </c>
      <c r="BD191">
        <v>3.7</v>
      </c>
      <c r="BE191">
        <v>0.6</v>
      </c>
      <c r="BF191">
        <v>1</v>
      </c>
      <c r="BG191">
        <v>-0.2</v>
      </c>
      <c r="BH191">
        <v>4.8</v>
      </c>
      <c r="BI191">
        <v>21</v>
      </c>
      <c r="BJ191">
        <v>8.6</v>
      </c>
      <c r="BK191">
        <v>0.14000000000000001</v>
      </c>
      <c r="BL191">
        <v>2.6</v>
      </c>
      <c r="BM191">
        <v>21</v>
      </c>
      <c r="BN191">
        <v>200</v>
      </c>
      <c r="BO191">
        <v>130</v>
      </c>
      <c r="BP191">
        <v>7.1</v>
      </c>
      <c r="BQ191">
        <v>0.9</v>
      </c>
      <c r="BR191">
        <v>16</v>
      </c>
      <c r="BS191">
        <v>1.5</v>
      </c>
      <c r="BT191">
        <v>5</v>
      </c>
      <c r="BU191">
        <v>-0.5</v>
      </c>
    </row>
    <row r="192" spans="1:73" hidden="1" x14ac:dyDescent="0.3">
      <c r="A192" t="s">
        <v>798</v>
      </c>
      <c r="B192" t="s">
        <v>799</v>
      </c>
      <c r="C192" s="1" t="str">
        <f t="shared" si="13"/>
        <v>13:0040</v>
      </c>
      <c r="D192" s="1" t="str">
        <f t="shared" si="14"/>
        <v>13:0026</v>
      </c>
      <c r="E192" t="s">
        <v>793</v>
      </c>
      <c r="F192" t="s">
        <v>800</v>
      </c>
      <c r="H192">
        <v>47.403971900000002</v>
      </c>
      <c r="I192">
        <v>-65.903378000000004</v>
      </c>
      <c r="J192" s="1" t="str">
        <f>HYPERLINK("http://geochem.nrcan.gc.ca/cdogs/content/kwd/kwd020054_e.htm", "Weathered bedrock")</f>
        <v>Weathered bedrock</v>
      </c>
      <c r="K192" s="1" t="str">
        <f t="shared" si="15"/>
        <v>&lt;63 micron</v>
      </c>
      <c r="P192">
        <v>20</v>
      </c>
      <c r="Q192">
        <v>0.13</v>
      </c>
      <c r="W192">
        <v>370</v>
      </c>
      <c r="Y192">
        <v>-5</v>
      </c>
      <c r="AA192">
        <v>2.4</v>
      </c>
      <c r="AB192">
        <v>-5</v>
      </c>
      <c r="AC192">
        <v>34</v>
      </c>
      <c r="AD192">
        <v>130</v>
      </c>
      <c r="AE192">
        <v>170</v>
      </c>
      <c r="AG192">
        <v>-10</v>
      </c>
      <c r="AH192">
        <v>1700</v>
      </c>
      <c r="AI192">
        <v>20</v>
      </c>
      <c r="AJ192">
        <v>25</v>
      </c>
      <c r="AK192">
        <v>89</v>
      </c>
      <c r="AL192">
        <v>100</v>
      </c>
      <c r="AM192">
        <v>-0.5</v>
      </c>
      <c r="AN192">
        <v>470</v>
      </c>
      <c r="AO192">
        <v>340</v>
      </c>
      <c r="AP192">
        <v>270</v>
      </c>
      <c r="AQ192">
        <v>17</v>
      </c>
      <c r="AR192">
        <v>9.9</v>
      </c>
      <c r="AS192">
        <v>1.4</v>
      </c>
      <c r="AT192">
        <v>12</v>
      </c>
      <c r="AU192">
        <v>3.8</v>
      </c>
      <c r="AV192">
        <v>-0.1</v>
      </c>
      <c r="AW192">
        <v>1.2</v>
      </c>
      <c r="AX192">
        <v>91</v>
      </c>
      <c r="AY192">
        <v>26</v>
      </c>
      <c r="AZ192">
        <v>14</v>
      </c>
      <c r="BA192">
        <v>2.2999999999999998</v>
      </c>
      <c r="BB192">
        <v>1.5</v>
      </c>
      <c r="BC192">
        <v>1</v>
      </c>
      <c r="BD192">
        <v>8.1999999999999993</v>
      </c>
      <c r="BE192">
        <v>3.9</v>
      </c>
      <c r="BF192">
        <v>13</v>
      </c>
      <c r="BG192">
        <v>-0.2</v>
      </c>
      <c r="BH192">
        <v>17</v>
      </c>
      <c r="BI192">
        <v>42</v>
      </c>
      <c r="BJ192">
        <v>12</v>
      </c>
      <c r="BK192">
        <v>1.6</v>
      </c>
      <c r="BL192">
        <v>9.1</v>
      </c>
      <c r="BM192">
        <v>40</v>
      </c>
      <c r="BN192">
        <v>200</v>
      </c>
      <c r="BO192">
        <v>290</v>
      </c>
      <c r="BP192">
        <v>29</v>
      </c>
      <c r="BQ192">
        <v>2</v>
      </c>
      <c r="BR192">
        <v>29</v>
      </c>
      <c r="BS192">
        <v>7.1</v>
      </c>
      <c r="BT192">
        <v>6.5</v>
      </c>
      <c r="BU192">
        <v>-0.5</v>
      </c>
    </row>
    <row r="193" spans="1:73" hidden="1" x14ac:dyDescent="0.3">
      <c r="A193" t="s">
        <v>801</v>
      </c>
      <c r="B193" t="s">
        <v>802</v>
      </c>
      <c r="C193" s="1" t="str">
        <f t="shared" si="13"/>
        <v>13:0040</v>
      </c>
      <c r="D193" s="1" t="str">
        <f t="shared" si="14"/>
        <v>13:0026</v>
      </c>
      <c r="E193" t="s">
        <v>803</v>
      </c>
      <c r="F193" t="s">
        <v>804</v>
      </c>
      <c r="H193">
        <v>47.405760999999998</v>
      </c>
      <c r="I193">
        <v>-65.894197500000004</v>
      </c>
      <c r="J193" s="1" t="str">
        <f>HYPERLINK("http://geochem.nrcan.gc.ca/cdogs/content/kwd/kwd020045_e.htm", "Basal till")</f>
        <v>Basal till</v>
      </c>
      <c r="K193" s="1" t="str">
        <f t="shared" si="15"/>
        <v>&lt;63 micron</v>
      </c>
      <c r="P193">
        <v>7.75</v>
      </c>
      <c r="Q193">
        <v>0.1</v>
      </c>
      <c r="W193">
        <v>730</v>
      </c>
      <c r="Y193">
        <v>-5</v>
      </c>
      <c r="AA193">
        <v>2.5</v>
      </c>
      <c r="AB193">
        <v>13</v>
      </c>
      <c r="AC193">
        <v>85</v>
      </c>
      <c r="AD193">
        <v>49</v>
      </c>
      <c r="AE193">
        <v>-10</v>
      </c>
      <c r="AG193">
        <v>33</v>
      </c>
      <c r="AH193">
        <v>-10</v>
      </c>
      <c r="AI193">
        <v>18</v>
      </c>
      <c r="AJ193">
        <v>56</v>
      </c>
      <c r="AK193">
        <v>130</v>
      </c>
      <c r="AL193">
        <v>-5</v>
      </c>
      <c r="AM193">
        <v>-0.5</v>
      </c>
      <c r="AN193">
        <v>120</v>
      </c>
      <c r="AO193">
        <v>280</v>
      </c>
      <c r="AP193">
        <v>79</v>
      </c>
      <c r="AQ193">
        <v>6.3</v>
      </c>
      <c r="AR193">
        <v>3.5</v>
      </c>
      <c r="AS193">
        <v>1.1000000000000001</v>
      </c>
      <c r="AT193">
        <v>6.1</v>
      </c>
      <c r="AU193">
        <v>1.3</v>
      </c>
      <c r="AV193">
        <v>37</v>
      </c>
      <c r="AW193">
        <v>0.55000000000000004</v>
      </c>
      <c r="AX193">
        <v>36</v>
      </c>
      <c r="AY193">
        <v>9.1</v>
      </c>
      <c r="AZ193">
        <v>6.7</v>
      </c>
      <c r="BA193">
        <v>0.96</v>
      </c>
      <c r="BB193">
        <v>0.6</v>
      </c>
      <c r="BC193">
        <v>37</v>
      </c>
      <c r="BD193">
        <v>3.3</v>
      </c>
      <c r="BE193">
        <v>1.8</v>
      </c>
      <c r="BF193">
        <v>0.6</v>
      </c>
      <c r="BG193">
        <v>-0.2</v>
      </c>
      <c r="BH193">
        <v>4.7</v>
      </c>
      <c r="BI193">
        <v>20</v>
      </c>
      <c r="BJ193">
        <v>7.6</v>
      </c>
      <c r="BK193">
        <v>0.17</v>
      </c>
      <c r="BL193">
        <v>4</v>
      </c>
      <c r="BM193">
        <v>19</v>
      </c>
      <c r="BN193">
        <v>78</v>
      </c>
      <c r="BO193">
        <v>120</v>
      </c>
      <c r="BP193">
        <v>12</v>
      </c>
      <c r="BQ193">
        <v>0.4</v>
      </c>
      <c r="BR193">
        <v>13</v>
      </c>
      <c r="BS193">
        <v>0.98</v>
      </c>
      <c r="BT193">
        <v>4.0999999999999996</v>
      </c>
      <c r="BU193">
        <v>-0.5</v>
      </c>
    </row>
    <row r="194" spans="1:73" hidden="1" x14ac:dyDescent="0.3">
      <c r="A194" t="s">
        <v>805</v>
      </c>
      <c r="B194" t="s">
        <v>806</v>
      </c>
      <c r="C194" s="1" t="str">
        <f t="shared" ref="C194:C257" si="20">HYPERLINK("http://geochem.nrcan.gc.ca/cdogs/content/bdl/bdl130040_e.htm", "13:0040")</f>
        <v>13:0040</v>
      </c>
      <c r="D194" s="1" t="str">
        <f t="shared" ref="D194:D234" si="21">HYPERLINK("http://geochem.nrcan.gc.ca/cdogs/content/svy/svy130026_e.htm", "13:0026")</f>
        <v>13:0026</v>
      </c>
      <c r="E194" t="s">
        <v>807</v>
      </c>
      <c r="F194" t="s">
        <v>808</v>
      </c>
      <c r="H194">
        <v>47.408237</v>
      </c>
      <c r="I194">
        <v>-65.891655499999999</v>
      </c>
      <c r="J194" s="1" t="str">
        <f>HYPERLINK("http://geochem.nrcan.gc.ca/cdogs/content/kwd/kwd020045_e.htm", "Basal till")</f>
        <v>Basal till</v>
      </c>
      <c r="K194" s="1" t="str">
        <f t="shared" ref="K194:K257" si="22">HYPERLINK("http://geochem.nrcan.gc.ca/cdogs/content/kwd/kwd080004_e.htm", "&lt;63 micron")</f>
        <v>&lt;63 micron</v>
      </c>
      <c r="P194">
        <v>6.73</v>
      </c>
      <c r="Q194">
        <v>0.17</v>
      </c>
      <c r="W194">
        <v>660</v>
      </c>
      <c r="Y194">
        <v>-5</v>
      </c>
      <c r="AA194">
        <v>2.7</v>
      </c>
      <c r="AB194">
        <v>15</v>
      </c>
      <c r="AC194">
        <v>70</v>
      </c>
      <c r="AD194">
        <v>43</v>
      </c>
      <c r="AE194">
        <v>-10</v>
      </c>
      <c r="AG194">
        <v>32</v>
      </c>
      <c r="AH194">
        <v>-10</v>
      </c>
      <c r="AI194">
        <v>18</v>
      </c>
      <c r="AJ194">
        <v>55</v>
      </c>
      <c r="AK194">
        <v>110</v>
      </c>
      <c r="AL194">
        <v>-5</v>
      </c>
      <c r="AM194">
        <v>-0.5</v>
      </c>
      <c r="AN194">
        <v>150</v>
      </c>
      <c r="AO194">
        <v>280</v>
      </c>
      <c r="AP194">
        <v>100</v>
      </c>
      <c r="AQ194">
        <v>8.8000000000000007</v>
      </c>
      <c r="AR194">
        <v>4.7</v>
      </c>
      <c r="AS194">
        <v>1.8</v>
      </c>
      <c r="AT194">
        <v>9.6</v>
      </c>
      <c r="AU194">
        <v>1.8</v>
      </c>
      <c r="AV194">
        <v>53</v>
      </c>
      <c r="AW194">
        <v>0.74</v>
      </c>
      <c r="AX194">
        <v>57</v>
      </c>
      <c r="AY194">
        <v>14</v>
      </c>
      <c r="AZ194">
        <v>11</v>
      </c>
      <c r="BA194">
        <v>1.4</v>
      </c>
      <c r="BB194">
        <v>0.79</v>
      </c>
      <c r="BC194">
        <v>55</v>
      </c>
      <c r="BD194">
        <v>4.4000000000000004</v>
      </c>
      <c r="BE194">
        <v>1.4</v>
      </c>
      <c r="BF194">
        <v>0.6</v>
      </c>
      <c r="BG194">
        <v>-0.2</v>
      </c>
      <c r="BH194">
        <v>4.8</v>
      </c>
      <c r="BI194">
        <v>20</v>
      </c>
      <c r="BJ194">
        <v>7.8</v>
      </c>
      <c r="BK194">
        <v>0.08</v>
      </c>
      <c r="BL194">
        <v>2.1</v>
      </c>
      <c r="BM194">
        <v>19</v>
      </c>
      <c r="BN194">
        <v>76</v>
      </c>
      <c r="BO194">
        <v>120</v>
      </c>
      <c r="BP194">
        <v>7.9</v>
      </c>
      <c r="BQ194">
        <v>1.1000000000000001</v>
      </c>
      <c r="BR194">
        <v>13</v>
      </c>
      <c r="BS194">
        <v>0.93</v>
      </c>
      <c r="BT194">
        <v>4</v>
      </c>
      <c r="BU194">
        <v>-0.5</v>
      </c>
    </row>
    <row r="195" spans="1:73" hidden="1" x14ac:dyDescent="0.3">
      <c r="A195" t="s">
        <v>809</v>
      </c>
      <c r="B195" t="s">
        <v>810</v>
      </c>
      <c r="C195" s="1" t="str">
        <f t="shared" si="20"/>
        <v>13:0040</v>
      </c>
      <c r="D195" s="1" t="str">
        <f t="shared" si="21"/>
        <v>13:0026</v>
      </c>
      <c r="E195" t="s">
        <v>811</v>
      </c>
      <c r="F195" t="s">
        <v>812</v>
      </c>
      <c r="H195">
        <v>47.407707299999998</v>
      </c>
      <c r="I195">
        <v>-65.889107800000005</v>
      </c>
      <c r="J195" s="1" t="str">
        <f>HYPERLINK("http://geochem.nrcan.gc.ca/cdogs/content/kwd/kwd020045_e.htm", "Basal till")</f>
        <v>Basal till</v>
      </c>
      <c r="K195" s="1" t="str">
        <f t="shared" si="22"/>
        <v>&lt;63 micron</v>
      </c>
      <c r="P195">
        <v>8.98</v>
      </c>
      <c r="Q195">
        <v>0.09</v>
      </c>
      <c r="W195">
        <v>690</v>
      </c>
      <c r="Y195">
        <v>-5</v>
      </c>
      <c r="AA195">
        <v>2.5</v>
      </c>
      <c r="AB195">
        <v>8</v>
      </c>
      <c r="AC195">
        <v>77</v>
      </c>
      <c r="AD195">
        <v>88</v>
      </c>
      <c r="AE195">
        <v>-10</v>
      </c>
      <c r="AG195">
        <v>25</v>
      </c>
      <c r="AH195">
        <v>220</v>
      </c>
      <c r="AI195">
        <v>16</v>
      </c>
      <c r="AJ195">
        <v>57</v>
      </c>
      <c r="AK195">
        <v>110</v>
      </c>
      <c r="AL195">
        <v>-5</v>
      </c>
      <c r="AM195">
        <v>-0.5</v>
      </c>
      <c r="AN195">
        <v>220</v>
      </c>
      <c r="AO195">
        <v>310</v>
      </c>
      <c r="AP195">
        <v>84</v>
      </c>
      <c r="AQ195">
        <v>6.4</v>
      </c>
      <c r="AR195">
        <v>3.7</v>
      </c>
      <c r="AS195">
        <v>0.99</v>
      </c>
      <c r="AT195">
        <v>5.9</v>
      </c>
      <c r="AU195">
        <v>1.3</v>
      </c>
      <c r="AV195">
        <v>41</v>
      </c>
      <c r="AW195">
        <v>0.63</v>
      </c>
      <c r="AX195">
        <v>35</v>
      </c>
      <c r="AY195">
        <v>9.1</v>
      </c>
      <c r="AZ195">
        <v>6.6</v>
      </c>
      <c r="BA195">
        <v>0.98</v>
      </c>
      <c r="BB195">
        <v>0.61</v>
      </c>
      <c r="BC195">
        <v>39</v>
      </c>
      <c r="BD195">
        <v>3.7</v>
      </c>
      <c r="BE195">
        <v>1.9</v>
      </c>
      <c r="BF195">
        <v>1.6</v>
      </c>
      <c r="BG195">
        <v>-0.2</v>
      </c>
      <c r="BH195">
        <v>4.5</v>
      </c>
      <c r="BI195">
        <v>20</v>
      </c>
      <c r="BJ195">
        <v>8.9</v>
      </c>
      <c r="BK195">
        <v>0.19</v>
      </c>
      <c r="BL195">
        <v>5</v>
      </c>
      <c r="BM195">
        <v>20</v>
      </c>
      <c r="BN195">
        <v>200</v>
      </c>
      <c r="BO195">
        <v>120</v>
      </c>
      <c r="BP195">
        <v>8.6</v>
      </c>
      <c r="BQ195">
        <v>1</v>
      </c>
      <c r="BR195">
        <v>16</v>
      </c>
      <c r="BS195">
        <v>1.2</v>
      </c>
      <c r="BT195">
        <v>4.5999999999999996</v>
      </c>
      <c r="BU195">
        <v>-0.5</v>
      </c>
    </row>
    <row r="196" spans="1:73" hidden="1" x14ac:dyDescent="0.3">
      <c r="A196" t="s">
        <v>813</v>
      </c>
      <c r="B196" t="s">
        <v>814</v>
      </c>
      <c r="C196" s="1" t="str">
        <f t="shared" si="20"/>
        <v>13:0040</v>
      </c>
      <c r="D196" s="1" t="str">
        <f t="shared" si="21"/>
        <v>13:0026</v>
      </c>
      <c r="E196" t="s">
        <v>811</v>
      </c>
      <c r="F196" t="s">
        <v>815</v>
      </c>
      <c r="H196">
        <v>47.407707299999998</v>
      </c>
      <c r="I196">
        <v>-65.889107800000005</v>
      </c>
      <c r="J196" s="1" t="str">
        <f>HYPERLINK("http://geochem.nrcan.gc.ca/cdogs/content/kwd/kwd020054_e.htm", "Weathered bedrock")</f>
        <v>Weathered bedrock</v>
      </c>
      <c r="K196" s="1" t="str">
        <f t="shared" si="22"/>
        <v>&lt;63 micron</v>
      </c>
      <c r="P196">
        <v>16</v>
      </c>
      <c r="Q196">
        <v>0.05</v>
      </c>
      <c r="W196">
        <v>640</v>
      </c>
      <c r="Y196">
        <v>-5</v>
      </c>
      <c r="AA196">
        <v>3</v>
      </c>
      <c r="AB196">
        <v>-5</v>
      </c>
      <c r="AC196">
        <v>47</v>
      </c>
      <c r="AD196">
        <v>270</v>
      </c>
      <c r="AE196">
        <v>-10</v>
      </c>
      <c r="AG196">
        <v>10</v>
      </c>
      <c r="AH196">
        <v>100</v>
      </c>
      <c r="AI196">
        <v>15</v>
      </c>
      <c r="AJ196">
        <v>26</v>
      </c>
      <c r="AK196">
        <v>57</v>
      </c>
      <c r="AL196">
        <v>-5</v>
      </c>
      <c r="AM196">
        <v>-0.5</v>
      </c>
      <c r="AN196">
        <v>230</v>
      </c>
      <c r="AO196">
        <v>410</v>
      </c>
      <c r="AP196">
        <v>140</v>
      </c>
      <c r="AQ196">
        <v>11</v>
      </c>
      <c r="AR196">
        <v>6.3</v>
      </c>
      <c r="AS196">
        <v>1.7</v>
      </c>
      <c r="AT196">
        <v>11</v>
      </c>
      <c r="AU196">
        <v>2.2999999999999998</v>
      </c>
      <c r="AV196">
        <v>62</v>
      </c>
      <c r="AW196">
        <v>0.98</v>
      </c>
      <c r="AX196">
        <v>62</v>
      </c>
      <c r="AY196">
        <v>16</v>
      </c>
      <c r="AZ196">
        <v>12</v>
      </c>
      <c r="BA196">
        <v>1.8</v>
      </c>
      <c r="BB196">
        <v>1</v>
      </c>
      <c r="BC196">
        <v>67</v>
      </c>
      <c r="BD196">
        <v>6</v>
      </c>
      <c r="BE196">
        <v>2.6</v>
      </c>
      <c r="BF196">
        <v>10</v>
      </c>
      <c r="BG196">
        <v>-0.2</v>
      </c>
      <c r="BH196">
        <v>3.2</v>
      </c>
      <c r="BI196">
        <v>25</v>
      </c>
      <c r="BJ196">
        <v>12</v>
      </c>
      <c r="BK196">
        <v>0.39</v>
      </c>
      <c r="BL196">
        <v>6.4</v>
      </c>
      <c r="BM196">
        <v>24</v>
      </c>
      <c r="BN196">
        <v>200</v>
      </c>
      <c r="BO196">
        <v>160</v>
      </c>
      <c r="BP196">
        <v>13</v>
      </c>
      <c r="BQ196">
        <v>1.3</v>
      </c>
      <c r="BR196">
        <v>22</v>
      </c>
      <c r="BS196">
        <v>1.3</v>
      </c>
      <c r="BT196">
        <v>6.6</v>
      </c>
      <c r="BU196">
        <v>-0.5</v>
      </c>
    </row>
    <row r="197" spans="1:73" hidden="1" x14ac:dyDescent="0.3">
      <c r="A197" t="s">
        <v>816</v>
      </c>
      <c r="B197" t="s">
        <v>817</v>
      </c>
      <c r="C197" s="1" t="str">
        <f t="shared" si="20"/>
        <v>13:0040</v>
      </c>
      <c r="D197" s="1" t="str">
        <f t="shared" si="21"/>
        <v>13:0026</v>
      </c>
      <c r="E197" t="s">
        <v>818</v>
      </c>
      <c r="F197" t="s">
        <v>819</v>
      </c>
      <c r="H197">
        <v>47.405053299999999</v>
      </c>
      <c r="I197">
        <v>-65.899765700000003</v>
      </c>
      <c r="J197" s="1" t="str">
        <f>HYPERLINK("http://geochem.nrcan.gc.ca/cdogs/content/kwd/kwd020045_e.htm", "Basal till")</f>
        <v>Basal till</v>
      </c>
      <c r="K197" s="1" t="str">
        <f t="shared" si="22"/>
        <v>&lt;63 micron</v>
      </c>
      <c r="P197">
        <v>6.46</v>
      </c>
      <c r="Q197">
        <v>0.12</v>
      </c>
      <c r="W197">
        <v>670</v>
      </c>
      <c r="Y197">
        <v>-5</v>
      </c>
      <c r="AA197">
        <v>2.4</v>
      </c>
      <c r="AB197">
        <v>13</v>
      </c>
      <c r="AC197">
        <v>76</v>
      </c>
      <c r="AD197">
        <v>43</v>
      </c>
      <c r="AE197">
        <v>-10</v>
      </c>
      <c r="AG197">
        <v>29</v>
      </c>
      <c r="AH197">
        <v>-10</v>
      </c>
      <c r="AI197">
        <v>18</v>
      </c>
      <c r="AJ197">
        <v>64</v>
      </c>
      <c r="AK197">
        <v>110</v>
      </c>
      <c r="AL197">
        <v>-5</v>
      </c>
      <c r="AM197">
        <v>-0.5</v>
      </c>
      <c r="AN197">
        <v>250</v>
      </c>
      <c r="AO197">
        <v>280</v>
      </c>
      <c r="AP197">
        <v>100</v>
      </c>
      <c r="AQ197">
        <v>8.1999999999999993</v>
      </c>
      <c r="AR197">
        <v>4.5</v>
      </c>
      <c r="AS197">
        <v>1.7</v>
      </c>
      <c r="AT197">
        <v>8.6</v>
      </c>
      <c r="AU197">
        <v>1.6</v>
      </c>
      <c r="AV197">
        <v>45</v>
      </c>
      <c r="AW197">
        <v>0.71</v>
      </c>
      <c r="AX197">
        <v>48</v>
      </c>
      <c r="AY197">
        <v>12</v>
      </c>
      <c r="AZ197">
        <v>9.3000000000000007</v>
      </c>
      <c r="BA197">
        <v>1.3</v>
      </c>
      <c r="BB197">
        <v>0.75</v>
      </c>
      <c r="BC197">
        <v>48</v>
      </c>
      <c r="BD197">
        <v>4.3</v>
      </c>
      <c r="BE197">
        <v>1.5</v>
      </c>
      <c r="BF197">
        <v>0.8</v>
      </c>
      <c r="BG197">
        <v>-0.2</v>
      </c>
      <c r="BH197">
        <v>4.8</v>
      </c>
      <c r="BI197">
        <v>18</v>
      </c>
      <c r="BJ197">
        <v>7.6</v>
      </c>
      <c r="BK197">
        <v>0.09</v>
      </c>
      <c r="BL197">
        <v>3.4</v>
      </c>
      <c r="BM197">
        <v>19</v>
      </c>
      <c r="BN197">
        <v>89</v>
      </c>
      <c r="BO197">
        <v>110</v>
      </c>
      <c r="BP197">
        <v>4.2</v>
      </c>
      <c r="BQ197">
        <v>1</v>
      </c>
      <c r="BR197">
        <v>12</v>
      </c>
      <c r="BS197">
        <v>1.2</v>
      </c>
      <c r="BT197">
        <v>3.6</v>
      </c>
      <c r="BU197">
        <v>-0.5</v>
      </c>
    </row>
    <row r="198" spans="1:73" hidden="1" x14ac:dyDescent="0.3">
      <c r="A198" t="s">
        <v>820</v>
      </c>
      <c r="B198" t="s">
        <v>821</v>
      </c>
      <c r="C198" s="1" t="str">
        <f t="shared" si="20"/>
        <v>13:0040</v>
      </c>
      <c r="D198" s="1" t="str">
        <f t="shared" si="21"/>
        <v>13:0026</v>
      </c>
      <c r="E198" t="s">
        <v>822</v>
      </c>
      <c r="F198" t="s">
        <v>823</v>
      </c>
      <c r="H198">
        <v>47.392213900000002</v>
      </c>
      <c r="I198">
        <v>-65.923391699999996</v>
      </c>
      <c r="J198" s="1" t="str">
        <f>HYPERLINK("http://geochem.nrcan.gc.ca/cdogs/content/kwd/kwd020045_e.htm", "Basal till")</f>
        <v>Basal till</v>
      </c>
      <c r="K198" s="1" t="str">
        <f t="shared" si="22"/>
        <v>&lt;63 micron</v>
      </c>
      <c r="P198">
        <v>6.51</v>
      </c>
      <c r="Q198">
        <v>7.0000000000000007E-2</v>
      </c>
      <c r="W198">
        <v>620</v>
      </c>
      <c r="Y198">
        <v>-5</v>
      </c>
      <c r="AA198">
        <v>2.2000000000000002</v>
      </c>
      <c r="AB198">
        <v>9</v>
      </c>
      <c r="AC198">
        <v>67</v>
      </c>
      <c r="AD198">
        <v>33</v>
      </c>
      <c r="AE198">
        <v>-10</v>
      </c>
      <c r="AG198">
        <v>30</v>
      </c>
      <c r="AH198">
        <v>-10</v>
      </c>
      <c r="AI198">
        <v>16</v>
      </c>
      <c r="AJ198">
        <v>55</v>
      </c>
      <c r="AK198">
        <v>100</v>
      </c>
      <c r="AL198">
        <v>-5</v>
      </c>
      <c r="AM198">
        <v>-0.5</v>
      </c>
      <c r="AN198">
        <v>140</v>
      </c>
      <c r="AO198">
        <v>260</v>
      </c>
      <c r="AP198">
        <v>69</v>
      </c>
      <c r="AQ198">
        <v>5.5</v>
      </c>
      <c r="AR198">
        <v>3.2</v>
      </c>
      <c r="AS198">
        <v>0.94</v>
      </c>
      <c r="AT198">
        <v>5.3</v>
      </c>
      <c r="AU198">
        <v>1.1000000000000001</v>
      </c>
      <c r="AV198">
        <v>32</v>
      </c>
      <c r="AW198">
        <v>0.52</v>
      </c>
      <c r="AX198">
        <v>31</v>
      </c>
      <c r="AY198">
        <v>7.8</v>
      </c>
      <c r="AZ198">
        <v>6</v>
      </c>
      <c r="BA198">
        <v>0.83</v>
      </c>
      <c r="BB198">
        <v>0.54</v>
      </c>
      <c r="BC198">
        <v>33</v>
      </c>
      <c r="BD198">
        <v>3.1</v>
      </c>
      <c r="BE198">
        <v>5.0999999999999996</v>
      </c>
      <c r="BF198">
        <v>-0.5</v>
      </c>
      <c r="BG198">
        <v>-0.2</v>
      </c>
      <c r="BH198">
        <v>4.0999999999999996</v>
      </c>
      <c r="BI198">
        <v>18</v>
      </c>
      <c r="BJ198">
        <v>7.4</v>
      </c>
      <c r="BK198">
        <v>0.13</v>
      </c>
      <c r="BL198">
        <v>3</v>
      </c>
      <c r="BM198">
        <v>18</v>
      </c>
      <c r="BN198">
        <v>52</v>
      </c>
      <c r="BO198">
        <v>110</v>
      </c>
      <c r="BP198">
        <v>6.6</v>
      </c>
      <c r="BQ198">
        <v>1</v>
      </c>
      <c r="BR198">
        <v>13</v>
      </c>
      <c r="BS198">
        <v>0.95</v>
      </c>
      <c r="BT198">
        <v>3.5</v>
      </c>
      <c r="BU198">
        <v>-0.5</v>
      </c>
    </row>
    <row r="199" spans="1:73" hidden="1" x14ac:dyDescent="0.3">
      <c r="A199" t="s">
        <v>824</v>
      </c>
      <c r="B199" t="s">
        <v>825</v>
      </c>
      <c r="C199" s="1" t="str">
        <f t="shared" si="20"/>
        <v>13:0040</v>
      </c>
      <c r="D199" s="1" t="str">
        <f t="shared" si="21"/>
        <v>13:0026</v>
      </c>
      <c r="E199" t="s">
        <v>826</v>
      </c>
      <c r="F199" t="s">
        <v>827</v>
      </c>
      <c r="H199">
        <v>47.391315499999997</v>
      </c>
      <c r="I199">
        <v>-65.923686599999996</v>
      </c>
      <c r="J199" s="1" t="str">
        <f>HYPERLINK("http://geochem.nrcan.gc.ca/cdogs/content/kwd/kwd020045_e.htm", "Basal till")</f>
        <v>Basal till</v>
      </c>
      <c r="K199" s="1" t="str">
        <f t="shared" si="22"/>
        <v>&lt;63 micron</v>
      </c>
      <c r="P199">
        <v>7.48</v>
      </c>
      <c r="Q199">
        <v>0.08</v>
      </c>
      <c r="W199">
        <v>770</v>
      </c>
      <c r="Y199">
        <v>-5</v>
      </c>
      <c r="AA199">
        <v>2.5</v>
      </c>
      <c r="AB199">
        <v>10</v>
      </c>
      <c r="AC199">
        <v>69</v>
      </c>
      <c r="AD199">
        <v>110</v>
      </c>
      <c r="AE199">
        <v>-10</v>
      </c>
      <c r="AG199">
        <v>22</v>
      </c>
      <c r="AH199">
        <v>-10</v>
      </c>
      <c r="AI199">
        <v>19</v>
      </c>
      <c r="AJ199">
        <v>63</v>
      </c>
      <c r="AK199">
        <v>110</v>
      </c>
      <c r="AL199">
        <v>-5</v>
      </c>
      <c r="AM199">
        <v>-0.5</v>
      </c>
      <c r="AN199">
        <v>92</v>
      </c>
      <c r="AO199">
        <v>290</v>
      </c>
      <c r="AP199">
        <v>86</v>
      </c>
      <c r="AQ199">
        <v>6</v>
      </c>
      <c r="AR199">
        <v>3.4</v>
      </c>
      <c r="AS199">
        <v>1.1000000000000001</v>
      </c>
      <c r="AT199">
        <v>5.6</v>
      </c>
      <c r="AU199">
        <v>1.3</v>
      </c>
      <c r="AV199">
        <v>42</v>
      </c>
      <c r="AW199">
        <v>0.56000000000000005</v>
      </c>
      <c r="AX199">
        <v>37</v>
      </c>
      <c r="AY199">
        <v>9.6999999999999993</v>
      </c>
      <c r="AZ199">
        <v>6.8</v>
      </c>
      <c r="BA199">
        <v>0.92</v>
      </c>
      <c r="BB199">
        <v>0.56999999999999995</v>
      </c>
      <c r="BC199">
        <v>36</v>
      </c>
      <c r="BD199">
        <v>3.3</v>
      </c>
      <c r="BE199">
        <v>0.4</v>
      </c>
      <c r="BF199">
        <v>0.7</v>
      </c>
      <c r="BG199">
        <v>-0.2</v>
      </c>
      <c r="BH199">
        <v>4.2</v>
      </c>
      <c r="BI199">
        <v>20</v>
      </c>
      <c r="BJ199">
        <v>8.3000000000000007</v>
      </c>
      <c r="BK199">
        <v>0.13</v>
      </c>
      <c r="BL199">
        <v>3.6</v>
      </c>
      <c r="BM199">
        <v>19</v>
      </c>
      <c r="BN199">
        <v>78</v>
      </c>
      <c r="BO199">
        <v>130</v>
      </c>
      <c r="BP199">
        <v>3.6</v>
      </c>
      <c r="BQ199">
        <v>-0.2</v>
      </c>
      <c r="BR199">
        <v>14</v>
      </c>
      <c r="BS199">
        <v>1.2</v>
      </c>
      <c r="BT199">
        <v>4.0999999999999996</v>
      </c>
      <c r="BU199">
        <v>-0.5</v>
      </c>
    </row>
    <row r="200" spans="1:73" hidden="1" x14ac:dyDescent="0.3">
      <c r="A200" t="s">
        <v>828</v>
      </c>
      <c r="B200" t="s">
        <v>829</v>
      </c>
      <c r="C200" s="1" t="str">
        <f t="shared" si="20"/>
        <v>13:0040</v>
      </c>
      <c r="D200" s="1" t="str">
        <f t="shared" si="21"/>
        <v>13:0026</v>
      </c>
      <c r="E200" t="s">
        <v>826</v>
      </c>
      <c r="F200" t="s">
        <v>830</v>
      </c>
      <c r="H200">
        <v>47.391315499999997</v>
      </c>
      <c r="I200">
        <v>-65.923686599999996</v>
      </c>
      <c r="J200" s="1" t="str">
        <f>HYPERLINK("http://geochem.nrcan.gc.ca/cdogs/content/kwd/kwd020045_e.htm", "Basal till")</f>
        <v>Basal till</v>
      </c>
      <c r="K200" s="1" t="str">
        <f t="shared" si="22"/>
        <v>&lt;63 micron</v>
      </c>
      <c r="P200">
        <v>7.42</v>
      </c>
      <c r="Q200">
        <v>0.08</v>
      </c>
      <c r="W200">
        <v>760</v>
      </c>
      <c r="Y200">
        <v>-5</v>
      </c>
      <c r="AA200">
        <v>2.4</v>
      </c>
      <c r="AB200">
        <v>10</v>
      </c>
      <c r="AC200">
        <v>67</v>
      </c>
      <c r="AD200">
        <v>110</v>
      </c>
      <c r="AE200">
        <v>-10</v>
      </c>
      <c r="AG200">
        <v>22</v>
      </c>
      <c r="AH200">
        <v>-10</v>
      </c>
      <c r="AI200">
        <v>18</v>
      </c>
      <c r="AJ200">
        <v>60</v>
      </c>
      <c r="AK200">
        <v>110</v>
      </c>
      <c r="AL200">
        <v>-5</v>
      </c>
      <c r="AM200">
        <v>-0.5</v>
      </c>
      <c r="AN200">
        <v>90</v>
      </c>
      <c r="AO200">
        <v>280</v>
      </c>
      <c r="AP200">
        <v>87</v>
      </c>
      <c r="AQ200">
        <v>6</v>
      </c>
      <c r="AR200">
        <v>3.3</v>
      </c>
      <c r="AS200">
        <v>1.1000000000000001</v>
      </c>
      <c r="AT200">
        <v>5.7</v>
      </c>
      <c r="AU200">
        <v>1.2</v>
      </c>
      <c r="AV200">
        <v>42</v>
      </c>
      <c r="AW200">
        <v>0.56000000000000005</v>
      </c>
      <c r="AX200">
        <v>37</v>
      </c>
      <c r="AY200">
        <v>9.6999999999999993</v>
      </c>
      <c r="AZ200">
        <v>6.6</v>
      </c>
      <c r="BA200">
        <v>0.91</v>
      </c>
      <c r="BB200">
        <v>0.59</v>
      </c>
      <c r="BC200">
        <v>37</v>
      </c>
      <c r="BD200">
        <v>3.3</v>
      </c>
      <c r="BE200">
        <v>0.4</v>
      </c>
      <c r="BF200">
        <v>-0.5</v>
      </c>
      <c r="BG200">
        <v>-0.2</v>
      </c>
      <c r="BH200">
        <v>4.3</v>
      </c>
      <c r="BI200">
        <v>20</v>
      </c>
      <c r="BJ200">
        <v>7.6</v>
      </c>
      <c r="BK200">
        <v>0.14000000000000001</v>
      </c>
      <c r="BL200">
        <v>3.6</v>
      </c>
      <c r="BM200">
        <v>19</v>
      </c>
      <c r="BN200">
        <v>79</v>
      </c>
      <c r="BO200">
        <v>130</v>
      </c>
      <c r="BP200">
        <v>3.5</v>
      </c>
      <c r="BQ200">
        <v>1</v>
      </c>
      <c r="BR200">
        <v>14</v>
      </c>
      <c r="BS200">
        <v>1.2</v>
      </c>
      <c r="BT200">
        <v>4.0999999999999996</v>
      </c>
      <c r="BU200">
        <v>-0.5</v>
      </c>
    </row>
    <row r="201" spans="1:73" hidden="1" x14ac:dyDescent="0.3">
      <c r="A201" t="s">
        <v>831</v>
      </c>
      <c r="B201" t="s">
        <v>832</v>
      </c>
      <c r="C201" s="1" t="str">
        <f t="shared" si="20"/>
        <v>13:0040</v>
      </c>
      <c r="D201" s="1" t="str">
        <f t="shared" si="21"/>
        <v>13:0026</v>
      </c>
      <c r="E201" t="s">
        <v>826</v>
      </c>
      <c r="F201" t="s">
        <v>833</v>
      </c>
      <c r="H201">
        <v>47.391315499999997</v>
      </c>
      <c r="I201">
        <v>-65.923686599999996</v>
      </c>
      <c r="J201" s="1" t="str">
        <f>HYPERLINK("http://geochem.nrcan.gc.ca/cdogs/content/kwd/kwd020054_e.htm", "Weathered bedrock")</f>
        <v>Weathered bedrock</v>
      </c>
      <c r="K201" s="1" t="str">
        <f t="shared" si="22"/>
        <v>&lt;63 micron</v>
      </c>
      <c r="P201">
        <v>9.6999999999999993</v>
      </c>
      <c r="Q201">
        <v>0.09</v>
      </c>
      <c r="W201">
        <v>940</v>
      </c>
      <c r="Y201">
        <v>-5</v>
      </c>
      <c r="AA201">
        <v>2.7</v>
      </c>
      <c r="AB201">
        <v>7</v>
      </c>
      <c r="AC201">
        <v>72</v>
      </c>
      <c r="AD201">
        <v>75</v>
      </c>
      <c r="AE201">
        <v>-10</v>
      </c>
      <c r="AG201">
        <v>17</v>
      </c>
      <c r="AH201">
        <v>-10</v>
      </c>
      <c r="AI201">
        <v>22</v>
      </c>
      <c r="AJ201">
        <v>97</v>
      </c>
      <c r="AK201">
        <v>130</v>
      </c>
      <c r="AL201">
        <v>-5</v>
      </c>
      <c r="AM201">
        <v>-0.5</v>
      </c>
      <c r="AN201">
        <v>76</v>
      </c>
      <c r="AO201">
        <v>310</v>
      </c>
      <c r="AP201">
        <v>110</v>
      </c>
      <c r="AQ201">
        <v>7.8</v>
      </c>
      <c r="AR201">
        <v>4.0999999999999996</v>
      </c>
      <c r="AS201">
        <v>1.8</v>
      </c>
      <c r="AT201">
        <v>8.6</v>
      </c>
      <c r="AU201">
        <v>1.5</v>
      </c>
      <c r="AV201">
        <v>58</v>
      </c>
      <c r="AW201">
        <v>0.67</v>
      </c>
      <c r="AX201">
        <v>64</v>
      </c>
      <c r="AY201">
        <v>16</v>
      </c>
      <c r="AZ201">
        <v>12</v>
      </c>
      <c r="BA201">
        <v>1.3</v>
      </c>
      <c r="BB201">
        <v>0.69</v>
      </c>
      <c r="BC201">
        <v>44</v>
      </c>
      <c r="BD201">
        <v>3.9</v>
      </c>
      <c r="BE201">
        <v>1.8</v>
      </c>
      <c r="BF201">
        <v>4</v>
      </c>
      <c r="BG201">
        <v>0.2</v>
      </c>
      <c r="BH201">
        <v>4.4000000000000004</v>
      </c>
      <c r="BI201">
        <v>22</v>
      </c>
      <c r="BJ201">
        <v>8.6</v>
      </c>
      <c r="BK201">
        <v>0.24</v>
      </c>
      <c r="BL201">
        <v>7.4</v>
      </c>
      <c r="BM201">
        <v>19</v>
      </c>
      <c r="BN201">
        <v>57</v>
      </c>
      <c r="BO201">
        <v>150</v>
      </c>
      <c r="BP201">
        <v>4.2</v>
      </c>
      <c r="BQ201">
        <v>1</v>
      </c>
      <c r="BR201">
        <v>14</v>
      </c>
      <c r="BS201">
        <v>1.6</v>
      </c>
      <c r="BT201">
        <v>4.4000000000000004</v>
      </c>
      <c r="BU201">
        <v>-0.5</v>
      </c>
    </row>
    <row r="202" spans="1:73" hidden="1" x14ac:dyDescent="0.3">
      <c r="A202" t="s">
        <v>834</v>
      </c>
      <c r="B202" t="s">
        <v>835</v>
      </c>
      <c r="C202" s="1" t="str">
        <f t="shared" si="20"/>
        <v>13:0040</v>
      </c>
      <c r="D202" s="1" t="str">
        <f t="shared" si="21"/>
        <v>13:0026</v>
      </c>
      <c r="E202" t="s">
        <v>836</v>
      </c>
      <c r="F202" t="s">
        <v>837</v>
      </c>
      <c r="H202">
        <v>47.365043</v>
      </c>
      <c r="I202">
        <v>-65.924551300000005</v>
      </c>
      <c r="J202" s="1" t="str">
        <f t="shared" ref="J202:J219" si="23">HYPERLINK("http://geochem.nrcan.gc.ca/cdogs/content/kwd/kwd020045_e.htm", "Basal till")</f>
        <v>Basal till</v>
      </c>
      <c r="K202" s="1" t="str">
        <f t="shared" si="22"/>
        <v>&lt;63 micron</v>
      </c>
      <c r="P202">
        <v>14.2</v>
      </c>
      <c r="Q202">
        <v>0.05</v>
      </c>
      <c r="W202">
        <v>1200</v>
      </c>
      <c r="Y202">
        <v>-5</v>
      </c>
      <c r="AA202">
        <v>2.2000000000000002</v>
      </c>
      <c r="AB202">
        <v>5</v>
      </c>
      <c r="AC202">
        <v>42</v>
      </c>
      <c r="AD202">
        <v>18</v>
      </c>
      <c r="AE202">
        <v>-10</v>
      </c>
      <c r="AG202">
        <v>-10</v>
      </c>
      <c r="AH202">
        <v>-10</v>
      </c>
      <c r="AI202">
        <v>15</v>
      </c>
      <c r="AJ202">
        <v>46</v>
      </c>
      <c r="AK202">
        <v>94</v>
      </c>
      <c r="AL202">
        <v>-5</v>
      </c>
      <c r="AM202">
        <v>-0.5</v>
      </c>
      <c r="AN202">
        <v>66</v>
      </c>
      <c r="AO202">
        <v>300</v>
      </c>
      <c r="AP202">
        <v>75</v>
      </c>
      <c r="AQ202">
        <v>6.6</v>
      </c>
      <c r="AR202">
        <v>3.7</v>
      </c>
      <c r="AS202">
        <v>0.88</v>
      </c>
      <c r="AT202">
        <v>7</v>
      </c>
      <c r="AU202">
        <v>1.4</v>
      </c>
      <c r="AV202">
        <v>40</v>
      </c>
      <c r="AW202">
        <v>0.63</v>
      </c>
      <c r="AX202">
        <v>39</v>
      </c>
      <c r="AY202">
        <v>9.1999999999999993</v>
      </c>
      <c r="AZ202">
        <v>7.5</v>
      </c>
      <c r="BA202">
        <v>1.1000000000000001</v>
      </c>
      <c r="BB202">
        <v>0.66</v>
      </c>
      <c r="BC202">
        <v>41</v>
      </c>
      <c r="BD202">
        <v>3.8</v>
      </c>
      <c r="BE202">
        <v>1.8</v>
      </c>
      <c r="BF202">
        <v>2.2999999999999998</v>
      </c>
      <c r="BG202">
        <v>-0.2</v>
      </c>
      <c r="BH202">
        <v>3.7</v>
      </c>
      <c r="BI202">
        <v>23</v>
      </c>
      <c r="BJ202">
        <v>8.3000000000000007</v>
      </c>
      <c r="BK202">
        <v>0.18</v>
      </c>
      <c r="BL202">
        <v>7.1</v>
      </c>
      <c r="BM202">
        <v>17</v>
      </c>
      <c r="BN202">
        <v>95</v>
      </c>
      <c r="BO202">
        <v>140</v>
      </c>
      <c r="BP202">
        <v>6.6</v>
      </c>
      <c r="BQ202">
        <v>0.7</v>
      </c>
      <c r="BR202">
        <v>17</v>
      </c>
      <c r="BS202">
        <v>1.5</v>
      </c>
      <c r="BT202">
        <v>3.9</v>
      </c>
      <c r="BU202">
        <v>-0.5</v>
      </c>
    </row>
    <row r="203" spans="1:73" hidden="1" x14ac:dyDescent="0.3">
      <c r="A203" t="s">
        <v>838</v>
      </c>
      <c r="B203" t="s">
        <v>839</v>
      </c>
      <c r="C203" s="1" t="str">
        <f t="shared" si="20"/>
        <v>13:0040</v>
      </c>
      <c r="D203" s="1" t="str">
        <f t="shared" si="21"/>
        <v>13:0026</v>
      </c>
      <c r="E203" t="s">
        <v>840</v>
      </c>
      <c r="F203" t="s">
        <v>841</v>
      </c>
      <c r="H203">
        <v>47.366619</v>
      </c>
      <c r="I203">
        <v>-65.923446299999995</v>
      </c>
      <c r="J203" s="1" t="str">
        <f t="shared" si="23"/>
        <v>Basal till</v>
      </c>
      <c r="K203" s="1" t="str">
        <f t="shared" si="22"/>
        <v>&lt;63 micron</v>
      </c>
      <c r="P203">
        <v>5.47</v>
      </c>
      <c r="Q203">
        <v>7.0000000000000007E-2</v>
      </c>
      <c r="W203">
        <v>680</v>
      </c>
      <c r="Y203">
        <v>-5</v>
      </c>
      <c r="AA203">
        <v>2.6</v>
      </c>
      <c r="AB203">
        <v>9</v>
      </c>
      <c r="AC203">
        <v>39</v>
      </c>
      <c r="AD203">
        <v>19</v>
      </c>
      <c r="AE203">
        <v>-10</v>
      </c>
      <c r="AG203">
        <v>11</v>
      </c>
      <c r="AH203">
        <v>-10</v>
      </c>
      <c r="AI203">
        <v>16</v>
      </c>
      <c r="AJ203">
        <v>54</v>
      </c>
      <c r="AK203">
        <v>77</v>
      </c>
      <c r="AL203">
        <v>-5</v>
      </c>
      <c r="AM203">
        <v>-0.5</v>
      </c>
      <c r="AN203">
        <v>110</v>
      </c>
      <c r="AO203">
        <v>300</v>
      </c>
      <c r="AP203">
        <v>81</v>
      </c>
      <c r="AQ203">
        <v>6.6</v>
      </c>
      <c r="AR203">
        <v>3.6</v>
      </c>
      <c r="AS203">
        <v>1.1000000000000001</v>
      </c>
      <c r="AT203">
        <v>6.3</v>
      </c>
      <c r="AU203">
        <v>1.4</v>
      </c>
      <c r="AV203">
        <v>35</v>
      </c>
      <c r="AW203">
        <v>0.57999999999999996</v>
      </c>
      <c r="AX203">
        <v>35</v>
      </c>
      <c r="AY203">
        <v>8.6</v>
      </c>
      <c r="AZ203">
        <v>6.7</v>
      </c>
      <c r="BA203">
        <v>1</v>
      </c>
      <c r="BB203">
        <v>0.61</v>
      </c>
      <c r="BC203">
        <v>39</v>
      </c>
      <c r="BD203">
        <v>3.5</v>
      </c>
      <c r="BE203">
        <v>1.3</v>
      </c>
      <c r="BF203">
        <v>-0.5</v>
      </c>
      <c r="BG203">
        <v>-0.2</v>
      </c>
      <c r="BH203">
        <v>3.2</v>
      </c>
      <c r="BI203">
        <v>18</v>
      </c>
      <c r="BJ203">
        <v>7.9</v>
      </c>
      <c r="BK203">
        <v>0.08</v>
      </c>
      <c r="BL203">
        <v>1</v>
      </c>
      <c r="BM203">
        <v>18</v>
      </c>
      <c r="BN203">
        <v>68</v>
      </c>
      <c r="BO203">
        <v>120</v>
      </c>
      <c r="BP203">
        <v>5.4</v>
      </c>
      <c r="BQ203">
        <v>0.9</v>
      </c>
      <c r="BR203">
        <v>15</v>
      </c>
      <c r="BS203">
        <v>1</v>
      </c>
      <c r="BT203">
        <v>3.6</v>
      </c>
      <c r="BU203">
        <v>-0.5</v>
      </c>
    </row>
    <row r="204" spans="1:73" hidden="1" x14ac:dyDescent="0.3">
      <c r="A204" t="s">
        <v>842</v>
      </c>
      <c r="B204" t="s">
        <v>843</v>
      </c>
      <c r="C204" s="1" t="str">
        <f t="shared" si="20"/>
        <v>13:0040</v>
      </c>
      <c r="D204" s="1" t="str">
        <f t="shared" si="21"/>
        <v>13:0026</v>
      </c>
      <c r="E204" t="s">
        <v>844</v>
      </c>
      <c r="F204" t="s">
        <v>845</v>
      </c>
      <c r="H204">
        <v>47.434667300000001</v>
      </c>
      <c r="I204">
        <v>-65.852891499999998</v>
      </c>
      <c r="J204" s="1" t="str">
        <f t="shared" si="23"/>
        <v>Basal till</v>
      </c>
      <c r="K204" s="1" t="str">
        <f t="shared" si="22"/>
        <v>&lt;63 micron</v>
      </c>
      <c r="P204">
        <v>6.73</v>
      </c>
      <c r="Q204">
        <v>0.13</v>
      </c>
      <c r="W204">
        <v>560</v>
      </c>
      <c r="AA204">
        <v>2.2999999999999998</v>
      </c>
      <c r="AB204">
        <v>23</v>
      </c>
      <c r="AC204">
        <v>81</v>
      </c>
      <c r="AD204">
        <v>29</v>
      </c>
      <c r="AG204">
        <v>33</v>
      </c>
      <c r="AI204">
        <v>16</v>
      </c>
      <c r="AJ204">
        <v>66</v>
      </c>
      <c r="AK204">
        <v>86</v>
      </c>
      <c r="AN204">
        <v>140</v>
      </c>
      <c r="AO204">
        <v>360</v>
      </c>
      <c r="AP204">
        <v>95</v>
      </c>
      <c r="AQ204">
        <v>7.1</v>
      </c>
      <c r="AR204">
        <v>3.8</v>
      </c>
      <c r="AS204">
        <v>1.4</v>
      </c>
      <c r="AT204">
        <v>7.1</v>
      </c>
      <c r="AU204">
        <v>1.5</v>
      </c>
      <c r="AV204">
        <v>42</v>
      </c>
      <c r="AW204">
        <v>0.6</v>
      </c>
      <c r="AX204">
        <v>39</v>
      </c>
      <c r="AY204">
        <v>11</v>
      </c>
      <c r="AZ204">
        <v>8.1</v>
      </c>
      <c r="BA204">
        <v>1.3</v>
      </c>
      <c r="BB204">
        <v>0.56999999999999995</v>
      </c>
      <c r="BC204">
        <v>43</v>
      </c>
      <c r="BD204">
        <v>3.9</v>
      </c>
      <c r="BE204">
        <v>-0.1</v>
      </c>
      <c r="BF204">
        <v>0.5</v>
      </c>
      <c r="BG204">
        <v>0.2</v>
      </c>
      <c r="BH204">
        <v>3.2</v>
      </c>
      <c r="BI204">
        <v>19</v>
      </c>
      <c r="BJ204">
        <v>9</v>
      </c>
      <c r="BK204">
        <v>0.1</v>
      </c>
      <c r="BL204">
        <v>1.9</v>
      </c>
      <c r="BM204">
        <v>20</v>
      </c>
      <c r="BN204">
        <v>45</v>
      </c>
      <c r="BO204">
        <v>110</v>
      </c>
      <c r="BP204">
        <v>5</v>
      </c>
      <c r="BQ204">
        <v>1.4</v>
      </c>
      <c r="BR204">
        <v>15</v>
      </c>
      <c r="BS204">
        <v>0.72</v>
      </c>
      <c r="BT204">
        <v>4</v>
      </c>
    </row>
    <row r="205" spans="1:73" hidden="1" x14ac:dyDescent="0.3">
      <c r="A205" t="s">
        <v>846</v>
      </c>
      <c r="B205" t="s">
        <v>847</v>
      </c>
      <c r="C205" s="1" t="str">
        <f t="shared" si="20"/>
        <v>13:0040</v>
      </c>
      <c r="D205" s="1" t="str">
        <f t="shared" si="21"/>
        <v>13:0026</v>
      </c>
      <c r="E205" t="s">
        <v>848</v>
      </c>
      <c r="F205" t="s">
        <v>849</v>
      </c>
      <c r="H205">
        <v>47.432575499999999</v>
      </c>
      <c r="I205">
        <v>-65.8469032</v>
      </c>
      <c r="J205" s="1" t="str">
        <f t="shared" si="23"/>
        <v>Basal till</v>
      </c>
      <c r="K205" s="1" t="str">
        <f t="shared" si="22"/>
        <v>&lt;63 micron</v>
      </c>
      <c r="P205">
        <v>7.07</v>
      </c>
      <c r="Q205">
        <v>0.08</v>
      </c>
      <c r="W205">
        <v>520</v>
      </c>
      <c r="AA205">
        <v>2.1</v>
      </c>
      <c r="AB205">
        <v>15</v>
      </c>
      <c r="AC205">
        <v>79</v>
      </c>
      <c r="AD205">
        <v>20</v>
      </c>
      <c r="AG205">
        <v>32</v>
      </c>
      <c r="AI205">
        <v>15</v>
      </c>
      <c r="AJ205">
        <v>65</v>
      </c>
      <c r="AK205">
        <v>87</v>
      </c>
      <c r="AN205">
        <v>190</v>
      </c>
      <c r="AO205">
        <v>280</v>
      </c>
      <c r="AP205">
        <v>74</v>
      </c>
      <c r="AQ205">
        <v>6</v>
      </c>
      <c r="AR205">
        <v>3.3</v>
      </c>
      <c r="AS205">
        <v>1.2</v>
      </c>
      <c r="AT205">
        <v>5.9</v>
      </c>
      <c r="AU205">
        <v>1.2</v>
      </c>
      <c r="AV205">
        <v>34</v>
      </c>
      <c r="AW205">
        <v>0.51</v>
      </c>
      <c r="AX205">
        <v>31</v>
      </c>
      <c r="AY205">
        <v>8.4</v>
      </c>
      <c r="AZ205">
        <v>6.5</v>
      </c>
      <c r="BA205">
        <v>1</v>
      </c>
      <c r="BB205">
        <v>0.47</v>
      </c>
      <c r="BC205">
        <v>35</v>
      </c>
      <c r="BD205">
        <v>3.3</v>
      </c>
      <c r="BE205">
        <v>0.4</v>
      </c>
      <c r="BF205">
        <v>-0.5</v>
      </c>
      <c r="BG205">
        <v>-0.2</v>
      </c>
      <c r="BH205">
        <v>3.6</v>
      </c>
      <c r="BI205">
        <v>18</v>
      </c>
      <c r="BJ205">
        <v>7.5</v>
      </c>
      <c r="BK205">
        <v>0.06</v>
      </c>
      <c r="BL205">
        <v>1.8</v>
      </c>
      <c r="BM205">
        <v>19</v>
      </c>
      <c r="BN205">
        <v>39</v>
      </c>
      <c r="BO205">
        <v>110</v>
      </c>
      <c r="BP205">
        <v>3.4</v>
      </c>
      <c r="BQ205">
        <v>1.3</v>
      </c>
      <c r="BR205">
        <v>13</v>
      </c>
      <c r="BS205">
        <v>0.68</v>
      </c>
      <c r="BT205">
        <v>3.3</v>
      </c>
    </row>
    <row r="206" spans="1:73" hidden="1" x14ac:dyDescent="0.3">
      <c r="A206" t="s">
        <v>850</v>
      </c>
      <c r="B206" t="s">
        <v>851</v>
      </c>
      <c r="C206" s="1" t="str">
        <f t="shared" si="20"/>
        <v>13:0040</v>
      </c>
      <c r="D206" s="1" t="str">
        <f t="shared" si="21"/>
        <v>13:0026</v>
      </c>
      <c r="E206" t="s">
        <v>848</v>
      </c>
      <c r="F206" t="s">
        <v>852</v>
      </c>
      <c r="H206">
        <v>47.432575499999999</v>
      </c>
      <c r="I206">
        <v>-65.8469032</v>
      </c>
      <c r="J206" s="1" t="str">
        <f t="shared" si="23"/>
        <v>Basal till</v>
      </c>
      <c r="K206" s="1" t="str">
        <f t="shared" si="22"/>
        <v>&lt;63 micron</v>
      </c>
      <c r="P206">
        <v>6.72</v>
      </c>
      <c r="Q206">
        <v>0.09</v>
      </c>
      <c r="W206">
        <v>540</v>
      </c>
      <c r="AA206">
        <v>2.1</v>
      </c>
      <c r="AB206">
        <v>17</v>
      </c>
      <c r="AC206">
        <v>88</v>
      </c>
      <c r="AD206">
        <v>26</v>
      </c>
      <c r="AG206">
        <v>34</v>
      </c>
      <c r="AI206">
        <v>16</v>
      </c>
      <c r="AJ206">
        <v>70</v>
      </c>
      <c r="AK206">
        <v>89</v>
      </c>
      <c r="AN206">
        <v>150</v>
      </c>
      <c r="AO206">
        <v>310</v>
      </c>
      <c r="AP206">
        <v>92</v>
      </c>
      <c r="AQ206">
        <v>6.8</v>
      </c>
      <c r="AR206">
        <v>3.8</v>
      </c>
      <c r="AS206">
        <v>1.4</v>
      </c>
      <c r="AT206">
        <v>6.8</v>
      </c>
      <c r="AU206">
        <v>1.5</v>
      </c>
      <c r="AV206">
        <v>38</v>
      </c>
      <c r="AW206">
        <v>0.56000000000000005</v>
      </c>
      <c r="AX206">
        <v>35</v>
      </c>
      <c r="AY206">
        <v>9.5</v>
      </c>
      <c r="AZ206">
        <v>7.4</v>
      </c>
      <c r="BA206">
        <v>1.1000000000000001</v>
      </c>
      <c r="BB206">
        <v>0.56999999999999995</v>
      </c>
      <c r="BC206">
        <v>39</v>
      </c>
      <c r="BD206">
        <v>3.6</v>
      </c>
      <c r="BE206">
        <v>0.2</v>
      </c>
      <c r="BF206">
        <v>-0.5</v>
      </c>
      <c r="BG206">
        <v>-0.2</v>
      </c>
      <c r="BH206">
        <v>3.5</v>
      </c>
      <c r="BI206">
        <v>17</v>
      </c>
      <c r="BJ206">
        <v>8</v>
      </c>
      <c r="BK206">
        <v>7.0000000000000007E-2</v>
      </c>
      <c r="BL206">
        <v>2</v>
      </c>
      <c r="BM206">
        <v>20</v>
      </c>
      <c r="BN206">
        <v>46</v>
      </c>
      <c r="BO206">
        <v>100</v>
      </c>
      <c r="BP206">
        <v>3.7</v>
      </c>
      <c r="BQ206">
        <v>1.4</v>
      </c>
      <c r="BR206">
        <v>13</v>
      </c>
      <c r="BS206">
        <v>0.69</v>
      </c>
      <c r="BT206">
        <v>3.4</v>
      </c>
    </row>
    <row r="207" spans="1:73" hidden="1" x14ac:dyDescent="0.3">
      <c r="A207" t="s">
        <v>853</v>
      </c>
      <c r="B207" t="s">
        <v>854</v>
      </c>
      <c r="C207" s="1" t="str">
        <f t="shared" si="20"/>
        <v>13:0040</v>
      </c>
      <c r="D207" s="1" t="str">
        <f t="shared" si="21"/>
        <v>13:0026</v>
      </c>
      <c r="E207" t="s">
        <v>855</v>
      </c>
      <c r="F207" t="s">
        <v>856</v>
      </c>
      <c r="H207">
        <v>47.427726700000001</v>
      </c>
      <c r="I207">
        <v>-65.843936299999996</v>
      </c>
      <c r="J207" s="1" t="str">
        <f t="shared" si="23"/>
        <v>Basal till</v>
      </c>
      <c r="K207" s="1" t="str">
        <f t="shared" si="22"/>
        <v>&lt;63 micron</v>
      </c>
      <c r="P207">
        <v>6.7</v>
      </c>
      <c r="Q207">
        <v>0.17</v>
      </c>
      <c r="W207">
        <v>590</v>
      </c>
      <c r="AA207">
        <v>2.6</v>
      </c>
      <c r="AB207">
        <v>19</v>
      </c>
      <c r="AC207">
        <v>89</v>
      </c>
      <c r="AD207">
        <v>33</v>
      </c>
      <c r="AG207">
        <v>34</v>
      </c>
      <c r="AI207">
        <v>18</v>
      </c>
      <c r="AJ207">
        <v>82</v>
      </c>
      <c r="AK207">
        <v>100</v>
      </c>
      <c r="AN207">
        <v>86</v>
      </c>
      <c r="AO207">
        <v>370</v>
      </c>
      <c r="AP207">
        <v>110</v>
      </c>
      <c r="AQ207">
        <v>8.9</v>
      </c>
      <c r="AR207">
        <v>4.5999999999999996</v>
      </c>
      <c r="AS207">
        <v>1.9</v>
      </c>
      <c r="AT207">
        <v>9</v>
      </c>
      <c r="AU207">
        <v>1.8</v>
      </c>
      <c r="AV207">
        <v>50</v>
      </c>
      <c r="AW207">
        <v>0.72</v>
      </c>
      <c r="AX207">
        <v>48</v>
      </c>
      <c r="AY207">
        <v>12</v>
      </c>
      <c r="AZ207">
        <v>10</v>
      </c>
      <c r="BA207">
        <v>1.5</v>
      </c>
      <c r="BB207">
        <v>0.72</v>
      </c>
      <c r="BC207">
        <v>49</v>
      </c>
      <c r="BD207">
        <v>4.8</v>
      </c>
      <c r="BE207">
        <v>-0.1</v>
      </c>
      <c r="BF207">
        <v>-0.5</v>
      </c>
      <c r="BG207">
        <v>-0.2</v>
      </c>
      <c r="BH207">
        <v>3.8</v>
      </c>
      <c r="BI207">
        <v>19</v>
      </c>
      <c r="BJ207">
        <v>9.8000000000000007</v>
      </c>
      <c r="BK207">
        <v>0.1</v>
      </c>
      <c r="BL207">
        <v>1.5</v>
      </c>
      <c r="BM207">
        <v>23</v>
      </c>
      <c r="BN207">
        <v>34</v>
      </c>
      <c r="BO207">
        <v>110</v>
      </c>
      <c r="BP207">
        <v>3.9</v>
      </c>
      <c r="BQ207">
        <v>1.6</v>
      </c>
      <c r="BR207">
        <v>15</v>
      </c>
      <c r="BS207">
        <v>0.73</v>
      </c>
      <c r="BT207">
        <v>4.4000000000000004</v>
      </c>
    </row>
    <row r="208" spans="1:73" hidden="1" x14ac:dyDescent="0.3">
      <c r="A208" t="s">
        <v>857</v>
      </c>
      <c r="B208" t="s">
        <v>858</v>
      </c>
      <c r="C208" s="1" t="str">
        <f t="shared" si="20"/>
        <v>13:0040</v>
      </c>
      <c r="D208" s="1" t="str">
        <f t="shared" si="21"/>
        <v>13:0026</v>
      </c>
      <c r="E208" t="s">
        <v>859</v>
      </c>
      <c r="F208" t="s">
        <v>860</v>
      </c>
      <c r="H208">
        <v>47.425850500000003</v>
      </c>
      <c r="I208">
        <v>-65.840851499999999</v>
      </c>
      <c r="J208" s="1" t="str">
        <f t="shared" si="23"/>
        <v>Basal till</v>
      </c>
      <c r="K208" s="1" t="str">
        <f t="shared" si="22"/>
        <v>&lt;63 micron</v>
      </c>
      <c r="P208">
        <v>6.56</v>
      </c>
      <c r="Q208">
        <v>0.15</v>
      </c>
      <c r="W208">
        <v>620</v>
      </c>
      <c r="AA208">
        <v>2.7</v>
      </c>
      <c r="AB208">
        <v>22</v>
      </c>
      <c r="AC208">
        <v>76</v>
      </c>
      <c r="AD208">
        <v>34</v>
      </c>
      <c r="AG208">
        <v>30</v>
      </c>
      <c r="AI208">
        <v>19</v>
      </c>
      <c r="AJ208">
        <v>68</v>
      </c>
      <c r="AK208">
        <v>92</v>
      </c>
      <c r="AN208">
        <v>100</v>
      </c>
      <c r="AO208">
        <v>360</v>
      </c>
      <c r="AP208">
        <v>120</v>
      </c>
      <c r="AQ208">
        <v>9.1999999999999993</v>
      </c>
      <c r="AR208">
        <v>4.9000000000000004</v>
      </c>
      <c r="AS208">
        <v>1.9</v>
      </c>
      <c r="AT208">
        <v>9.5</v>
      </c>
      <c r="AU208">
        <v>1.8</v>
      </c>
      <c r="AV208">
        <v>55</v>
      </c>
      <c r="AW208">
        <v>0.72</v>
      </c>
      <c r="AX208">
        <v>51</v>
      </c>
      <c r="AY208">
        <v>14</v>
      </c>
      <c r="AZ208">
        <v>11</v>
      </c>
      <c r="BA208">
        <v>1.6</v>
      </c>
      <c r="BB208">
        <v>0.73</v>
      </c>
      <c r="BC208">
        <v>55</v>
      </c>
      <c r="BD208">
        <v>4.9000000000000004</v>
      </c>
      <c r="BE208">
        <v>0.3</v>
      </c>
      <c r="BF208">
        <v>-0.5</v>
      </c>
      <c r="BG208">
        <v>-0.2</v>
      </c>
      <c r="BH208">
        <v>3.4</v>
      </c>
      <c r="BI208">
        <v>20</v>
      </c>
      <c r="BJ208">
        <v>9.4</v>
      </c>
      <c r="BK208">
        <v>0.09</v>
      </c>
      <c r="BL208">
        <v>1.3</v>
      </c>
      <c r="BM208">
        <v>21</v>
      </c>
      <c r="BN208">
        <v>53</v>
      </c>
      <c r="BO208">
        <v>120</v>
      </c>
      <c r="BP208">
        <v>3.9</v>
      </c>
      <c r="BQ208">
        <v>1.4</v>
      </c>
      <c r="BR208">
        <v>14</v>
      </c>
      <c r="BS208">
        <v>0.85</v>
      </c>
      <c r="BT208">
        <v>3.9</v>
      </c>
    </row>
    <row r="209" spans="1:72" hidden="1" x14ac:dyDescent="0.3">
      <c r="A209" t="s">
        <v>861</v>
      </c>
      <c r="B209" t="s">
        <v>862</v>
      </c>
      <c r="C209" s="1" t="str">
        <f t="shared" si="20"/>
        <v>13:0040</v>
      </c>
      <c r="D209" s="1" t="str">
        <f t="shared" si="21"/>
        <v>13:0026</v>
      </c>
      <c r="E209" t="s">
        <v>859</v>
      </c>
      <c r="F209" t="s">
        <v>863</v>
      </c>
      <c r="H209">
        <v>47.425850500000003</v>
      </c>
      <c r="I209">
        <v>-65.840851499999999</v>
      </c>
      <c r="J209" s="1" t="str">
        <f t="shared" si="23"/>
        <v>Basal till</v>
      </c>
      <c r="K209" s="1" t="str">
        <f t="shared" si="22"/>
        <v>&lt;63 micron</v>
      </c>
      <c r="P209">
        <v>6.72</v>
      </c>
      <c r="Q209">
        <v>0.16</v>
      </c>
      <c r="W209">
        <v>660</v>
      </c>
      <c r="AA209">
        <v>2.8</v>
      </c>
      <c r="AB209">
        <v>22</v>
      </c>
      <c r="AC209">
        <v>71</v>
      </c>
      <c r="AD209">
        <v>35</v>
      </c>
      <c r="AG209">
        <v>29</v>
      </c>
      <c r="AI209">
        <v>19</v>
      </c>
      <c r="AJ209">
        <v>71</v>
      </c>
      <c r="AK209">
        <v>95</v>
      </c>
      <c r="AN209">
        <v>110</v>
      </c>
      <c r="AO209">
        <v>360</v>
      </c>
      <c r="AP209">
        <v>130</v>
      </c>
      <c r="AQ209">
        <v>9.3000000000000007</v>
      </c>
      <c r="AR209">
        <v>4.8</v>
      </c>
      <c r="AS209">
        <v>1.9</v>
      </c>
      <c r="AT209">
        <v>9.5</v>
      </c>
      <c r="AU209">
        <v>1.9</v>
      </c>
      <c r="AV209">
        <v>57</v>
      </c>
      <c r="AW209">
        <v>0.7</v>
      </c>
      <c r="AX209">
        <v>52</v>
      </c>
      <c r="AY209">
        <v>13</v>
      </c>
      <c r="AZ209">
        <v>11</v>
      </c>
      <c r="BA209">
        <v>1.6</v>
      </c>
      <c r="BB209">
        <v>0.73</v>
      </c>
      <c r="BC209">
        <v>55</v>
      </c>
      <c r="BD209">
        <v>4.9000000000000004</v>
      </c>
      <c r="BE209">
        <v>0.1</v>
      </c>
      <c r="BF209">
        <v>-0.5</v>
      </c>
      <c r="BG209">
        <v>-0.2</v>
      </c>
      <c r="BH209">
        <v>3.2</v>
      </c>
      <c r="BI209">
        <v>19</v>
      </c>
      <c r="BJ209">
        <v>9.4</v>
      </c>
      <c r="BK209">
        <v>0.09</v>
      </c>
      <c r="BL209">
        <v>1.1000000000000001</v>
      </c>
      <c r="BM209">
        <v>21</v>
      </c>
      <c r="BN209">
        <v>50</v>
      </c>
      <c r="BO209">
        <v>110</v>
      </c>
      <c r="BP209">
        <v>4.0999999999999996</v>
      </c>
      <c r="BQ209">
        <v>1.5</v>
      </c>
      <c r="BR209">
        <v>14</v>
      </c>
      <c r="BS209">
        <v>0.8</v>
      </c>
      <c r="BT209">
        <v>4</v>
      </c>
    </row>
    <row r="210" spans="1:72" hidden="1" x14ac:dyDescent="0.3">
      <c r="A210" t="s">
        <v>864</v>
      </c>
      <c r="B210" t="s">
        <v>865</v>
      </c>
      <c r="C210" s="1" t="str">
        <f t="shared" si="20"/>
        <v>13:0040</v>
      </c>
      <c r="D210" s="1" t="str">
        <f t="shared" si="21"/>
        <v>13:0026</v>
      </c>
      <c r="E210" t="s">
        <v>859</v>
      </c>
      <c r="F210" t="s">
        <v>866</v>
      </c>
      <c r="H210">
        <v>47.425850500000003</v>
      </c>
      <c r="I210">
        <v>-65.840851499999999</v>
      </c>
      <c r="J210" s="1" t="str">
        <f t="shared" si="23"/>
        <v>Basal till</v>
      </c>
      <c r="K210" s="1" t="str">
        <f t="shared" si="22"/>
        <v>&lt;63 micron</v>
      </c>
      <c r="P210">
        <v>6.44</v>
      </c>
      <c r="Q210">
        <v>0.15</v>
      </c>
      <c r="W210">
        <v>620</v>
      </c>
      <c r="AA210">
        <v>2.6</v>
      </c>
      <c r="AB210">
        <v>21</v>
      </c>
      <c r="AC210">
        <v>66</v>
      </c>
      <c r="AD210">
        <v>34</v>
      </c>
      <c r="AG210">
        <v>26</v>
      </c>
      <c r="AI210">
        <v>19</v>
      </c>
      <c r="AJ210">
        <v>68</v>
      </c>
      <c r="AK210">
        <v>92</v>
      </c>
      <c r="AN210">
        <v>100</v>
      </c>
      <c r="AO210">
        <v>350</v>
      </c>
      <c r="AP210">
        <v>130</v>
      </c>
      <c r="AQ210">
        <v>8.6999999999999993</v>
      </c>
      <c r="AR210">
        <v>4.5999999999999996</v>
      </c>
      <c r="AS210">
        <v>1.7</v>
      </c>
      <c r="AT210">
        <v>9.1999999999999993</v>
      </c>
      <c r="AU210">
        <v>1.8</v>
      </c>
      <c r="AV210">
        <v>54</v>
      </c>
      <c r="AW210">
        <v>0.66</v>
      </c>
      <c r="AX210">
        <v>51</v>
      </c>
      <c r="AY210">
        <v>13</v>
      </c>
      <c r="AZ210">
        <v>10</v>
      </c>
      <c r="BA210">
        <v>1.5</v>
      </c>
      <c r="BB210">
        <v>0.7</v>
      </c>
      <c r="BC210">
        <v>52</v>
      </c>
      <c r="BD210">
        <v>4.8</v>
      </c>
      <c r="BE210">
        <v>0.2</v>
      </c>
      <c r="BF210">
        <v>-0.5</v>
      </c>
      <c r="BG210">
        <v>0.2</v>
      </c>
      <c r="BH210">
        <v>2.8</v>
      </c>
      <c r="BI210">
        <v>19</v>
      </c>
      <c r="BJ210">
        <v>8.8000000000000007</v>
      </c>
      <c r="BK210">
        <v>0.11</v>
      </c>
      <c r="BL210">
        <v>1</v>
      </c>
      <c r="BM210">
        <v>20</v>
      </c>
      <c r="BN210">
        <v>52</v>
      </c>
      <c r="BO210">
        <v>110</v>
      </c>
      <c r="BP210">
        <v>5.4</v>
      </c>
      <c r="BQ210">
        <v>1.4</v>
      </c>
      <c r="BR210">
        <v>13</v>
      </c>
      <c r="BS210">
        <v>0.71</v>
      </c>
      <c r="BT210">
        <v>3.8</v>
      </c>
    </row>
    <row r="211" spans="1:72" hidden="1" x14ac:dyDescent="0.3">
      <c r="A211" t="s">
        <v>867</v>
      </c>
      <c r="B211" t="s">
        <v>868</v>
      </c>
      <c r="C211" s="1" t="str">
        <f t="shared" si="20"/>
        <v>13:0040</v>
      </c>
      <c r="D211" s="1" t="str">
        <f t="shared" si="21"/>
        <v>13:0026</v>
      </c>
      <c r="E211" t="s">
        <v>869</v>
      </c>
      <c r="F211" t="s">
        <v>870</v>
      </c>
      <c r="H211">
        <v>47.358949000000003</v>
      </c>
      <c r="I211">
        <v>-65.9154336</v>
      </c>
      <c r="J211" s="1" t="str">
        <f t="shared" si="23"/>
        <v>Basal till</v>
      </c>
      <c r="K211" s="1" t="str">
        <f t="shared" si="22"/>
        <v>&lt;63 micron</v>
      </c>
      <c r="P211">
        <v>7.95</v>
      </c>
      <c r="Q211">
        <v>0.09</v>
      </c>
      <c r="W211">
        <v>590</v>
      </c>
      <c r="AA211">
        <v>2.9</v>
      </c>
      <c r="AB211">
        <v>15</v>
      </c>
      <c r="AC211">
        <v>60</v>
      </c>
      <c r="AD211">
        <v>32</v>
      </c>
      <c r="AG211">
        <v>22</v>
      </c>
      <c r="AI211">
        <v>17</v>
      </c>
      <c r="AJ211">
        <v>43</v>
      </c>
      <c r="AK211">
        <v>74</v>
      </c>
      <c r="AN211">
        <v>300</v>
      </c>
      <c r="AO211">
        <v>260</v>
      </c>
      <c r="AP211">
        <v>68</v>
      </c>
      <c r="AQ211">
        <v>6</v>
      </c>
      <c r="AR211">
        <v>3.4</v>
      </c>
      <c r="AS211">
        <v>1.1000000000000001</v>
      </c>
      <c r="AT211">
        <v>5.7</v>
      </c>
      <c r="AU211">
        <v>1.2</v>
      </c>
      <c r="AV211">
        <v>33</v>
      </c>
      <c r="AW211">
        <v>0.51</v>
      </c>
      <c r="AX211">
        <v>30</v>
      </c>
      <c r="AY211">
        <v>8</v>
      </c>
      <c r="AZ211">
        <v>6.5</v>
      </c>
      <c r="BA211">
        <v>0.99</v>
      </c>
      <c r="BB211">
        <v>0.51</v>
      </c>
      <c r="BC211">
        <v>35</v>
      </c>
      <c r="BD211">
        <v>3.5</v>
      </c>
      <c r="BE211">
        <v>0.5</v>
      </c>
      <c r="BF211">
        <v>0.7</v>
      </c>
      <c r="BG211">
        <v>-0.2</v>
      </c>
      <c r="BH211">
        <v>3.1</v>
      </c>
      <c r="BI211">
        <v>21</v>
      </c>
      <c r="BJ211">
        <v>6.8</v>
      </c>
      <c r="BK211">
        <v>0.22</v>
      </c>
      <c r="BL211">
        <v>5.0999999999999996</v>
      </c>
      <c r="BM211">
        <v>17</v>
      </c>
      <c r="BN211">
        <v>190</v>
      </c>
      <c r="BO211">
        <v>140</v>
      </c>
      <c r="BP211">
        <v>5.7</v>
      </c>
      <c r="BQ211">
        <v>1.2</v>
      </c>
      <c r="BR211">
        <v>13</v>
      </c>
      <c r="BS211">
        <v>0.93</v>
      </c>
      <c r="BT211">
        <v>3.9</v>
      </c>
    </row>
    <row r="212" spans="1:72" hidden="1" x14ac:dyDescent="0.3">
      <c r="A212" t="s">
        <v>871</v>
      </c>
      <c r="B212" t="s">
        <v>872</v>
      </c>
      <c r="C212" s="1" t="str">
        <f t="shared" si="20"/>
        <v>13:0040</v>
      </c>
      <c r="D212" s="1" t="str">
        <f t="shared" si="21"/>
        <v>13:0026</v>
      </c>
      <c r="E212" t="s">
        <v>873</v>
      </c>
      <c r="F212" t="s">
        <v>874</v>
      </c>
      <c r="H212">
        <v>47.362625999999999</v>
      </c>
      <c r="I212">
        <v>-65.902113400000005</v>
      </c>
      <c r="J212" s="1" t="str">
        <f t="shared" si="23"/>
        <v>Basal till</v>
      </c>
      <c r="K212" s="1" t="str">
        <f t="shared" si="22"/>
        <v>&lt;63 micron</v>
      </c>
      <c r="P212">
        <v>6.45</v>
      </c>
      <c r="Q212">
        <v>0.11</v>
      </c>
      <c r="W212">
        <v>590</v>
      </c>
      <c r="AA212">
        <v>2.4</v>
      </c>
      <c r="AB212">
        <v>15</v>
      </c>
      <c r="AC212">
        <v>72</v>
      </c>
      <c r="AD212">
        <v>26</v>
      </c>
      <c r="AG212">
        <v>26</v>
      </c>
      <c r="AI212">
        <v>17</v>
      </c>
      <c r="AJ212">
        <v>62</v>
      </c>
      <c r="AK212">
        <v>87</v>
      </c>
      <c r="AN212">
        <v>130</v>
      </c>
      <c r="AO212">
        <v>290</v>
      </c>
      <c r="AP212">
        <v>78</v>
      </c>
      <c r="AQ212">
        <v>6.4</v>
      </c>
      <c r="AR212">
        <v>3.4</v>
      </c>
      <c r="AS212">
        <v>1.3</v>
      </c>
      <c r="AT212">
        <v>5.8</v>
      </c>
      <c r="AU212">
        <v>1.4</v>
      </c>
      <c r="AV212">
        <v>34</v>
      </c>
      <c r="AW212">
        <v>0.54</v>
      </c>
      <c r="AX212">
        <v>34</v>
      </c>
      <c r="AY212">
        <v>8.8000000000000007</v>
      </c>
      <c r="AZ212">
        <v>7.1</v>
      </c>
      <c r="BA212">
        <v>1.1000000000000001</v>
      </c>
      <c r="BB212">
        <v>0.53</v>
      </c>
      <c r="BC212">
        <v>39</v>
      </c>
      <c r="BD212">
        <v>3.7</v>
      </c>
      <c r="BE212">
        <v>0.2</v>
      </c>
      <c r="BF212">
        <v>0.6</v>
      </c>
      <c r="BG212">
        <v>-0.2</v>
      </c>
      <c r="BH212">
        <v>2.6</v>
      </c>
      <c r="BI212">
        <v>19</v>
      </c>
      <c r="BJ212">
        <v>7.1</v>
      </c>
      <c r="BK212">
        <v>0.15</v>
      </c>
      <c r="BL212">
        <v>1.4</v>
      </c>
      <c r="BM212">
        <v>20</v>
      </c>
      <c r="BN212">
        <v>68</v>
      </c>
      <c r="BO212">
        <v>110</v>
      </c>
      <c r="BP212">
        <v>4.9000000000000004</v>
      </c>
      <c r="BQ212">
        <v>1.3</v>
      </c>
      <c r="BR212">
        <v>12</v>
      </c>
      <c r="BS212">
        <v>0.77</v>
      </c>
      <c r="BT212">
        <v>3.3</v>
      </c>
    </row>
    <row r="213" spans="1:72" hidden="1" x14ac:dyDescent="0.3">
      <c r="A213" t="s">
        <v>875</v>
      </c>
      <c r="B213" t="s">
        <v>876</v>
      </c>
      <c r="C213" s="1" t="str">
        <f t="shared" si="20"/>
        <v>13:0040</v>
      </c>
      <c r="D213" s="1" t="str">
        <f t="shared" si="21"/>
        <v>13:0026</v>
      </c>
      <c r="E213" t="s">
        <v>877</v>
      </c>
      <c r="F213" t="s">
        <v>878</v>
      </c>
      <c r="H213">
        <v>47.360692299999997</v>
      </c>
      <c r="I213">
        <v>-65.929992400000003</v>
      </c>
      <c r="J213" s="1" t="str">
        <f t="shared" si="23"/>
        <v>Basal till</v>
      </c>
      <c r="K213" s="1" t="str">
        <f t="shared" si="22"/>
        <v>&lt;63 micron</v>
      </c>
      <c r="P213">
        <v>6.02</v>
      </c>
      <c r="Q213">
        <v>0.11</v>
      </c>
      <c r="W213">
        <v>670</v>
      </c>
      <c r="AA213">
        <v>2.7</v>
      </c>
      <c r="AB213">
        <v>17</v>
      </c>
      <c r="AC213">
        <v>37</v>
      </c>
      <c r="AD213">
        <v>50</v>
      </c>
      <c r="AG213">
        <v>15</v>
      </c>
      <c r="AI213">
        <v>18</v>
      </c>
      <c r="AJ213">
        <v>56</v>
      </c>
      <c r="AK213">
        <v>70</v>
      </c>
      <c r="AN213">
        <v>100</v>
      </c>
      <c r="AO213">
        <v>350</v>
      </c>
      <c r="AP213">
        <v>85</v>
      </c>
      <c r="AQ213">
        <v>7.4</v>
      </c>
      <c r="AR213">
        <v>4.0999999999999996</v>
      </c>
      <c r="AS213">
        <v>1.3</v>
      </c>
      <c r="AT213">
        <v>7.2</v>
      </c>
      <c r="AU213">
        <v>1.6</v>
      </c>
      <c r="AV213">
        <v>40</v>
      </c>
      <c r="AW213">
        <v>0.59</v>
      </c>
      <c r="AX213">
        <v>36</v>
      </c>
      <c r="AY213">
        <v>11</v>
      </c>
      <c r="AZ213">
        <v>8.1</v>
      </c>
      <c r="BA213">
        <v>1.3</v>
      </c>
      <c r="BB213">
        <v>0.6</v>
      </c>
      <c r="BC213">
        <v>41</v>
      </c>
      <c r="BD213">
        <v>3.8</v>
      </c>
      <c r="BE213">
        <v>0.6</v>
      </c>
      <c r="BF213">
        <v>-0.5</v>
      </c>
      <c r="BG213">
        <v>-0.2</v>
      </c>
      <c r="BH213">
        <v>3.6</v>
      </c>
      <c r="BI213">
        <v>19</v>
      </c>
      <c r="BJ213">
        <v>8.6</v>
      </c>
      <c r="BK213">
        <v>0.08</v>
      </c>
      <c r="BL213">
        <v>1.3</v>
      </c>
      <c r="BM213">
        <v>17</v>
      </c>
      <c r="BN213">
        <v>65</v>
      </c>
      <c r="BO213">
        <v>120</v>
      </c>
      <c r="BP213">
        <v>3.6</v>
      </c>
      <c r="BQ213">
        <v>1.1000000000000001</v>
      </c>
      <c r="BR213">
        <v>16</v>
      </c>
      <c r="BS213">
        <v>1</v>
      </c>
      <c r="BT213">
        <v>4.8</v>
      </c>
    </row>
    <row r="214" spans="1:72" hidden="1" x14ac:dyDescent="0.3">
      <c r="A214" t="s">
        <v>879</v>
      </c>
      <c r="B214" t="s">
        <v>880</v>
      </c>
      <c r="C214" s="1" t="str">
        <f t="shared" si="20"/>
        <v>13:0040</v>
      </c>
      <c r="D214" s="1" t="str">
        <f t="shared" si="21"/>
        <v>13:0026</v>
      </c>
      <c r="E214" t="s">
        <v>881</v>
      </c>
      <c r="F214" t="s">
        <v>882</v>
      </c>
      <c r="H214">
        <v>47.360484</v>
      </c>
      <c r="I214">
        <v>-65.930749000000006</v>
      </c>
      <c r="J214" s="1" t="str">
        <f t="shared" si="23"/>
        <v>Basal till</v>
      </c>
      <c r="K214" s="1" t="str">
        <f t="shared" si="22"/>
        <v>&lt;63 micron</v>
      </c>
      <c r="P214">
        <v>6.12</v>
      </c>
      <c r="Q214">
        <v>0.09</v>
      </c>
      <c r="W214">
        <v>700</v>
      </c>
      <c r="AA214">
        <v>3</v>
      </c>
      <c r="AB214">
        <v>15</v>
      </c>
      <c r="AC214">
        <v>36</v>
      </c>
      <c r="AD214">
        <v>34</v>
      </c>
      <c r="AG214">
        <v>16</v>
      </c>
      <c r="AI214">
        <v>18</v>
      </c>
      <c r="AJ214">
        <v>51</v>
      </c>
      <c r="AK214">
        <v>70</v>
      </c>
      <c r="AN214">
        <v>110</v>
      </c>
      <c r="AO214">
        <v>320</v>
      </c>
      <c r="AP214">
        <v>95</v>
      </c>
      <c r="AQ214">
        <v>7.3</v>
      </c>
      <c r="AR214">
        <v>4.2</v>
      </c>
      <c r="AS214">
        <v>1.3</v>
      </c>
      <c r="AT214">
        <v>6.9</v>
      </c>
      <c r="AU214">
        <v>1.5</v>
      </c>
      <c r="AV214">
        <v>45</v>
      </c>
      <c r="AW214">
        <v>0.61</v>
      </c>
      <c r="AX214">
        <v>40</v>
      </c>
      <c r="AY214">
        <v>11</v>
      </c>
      <c r="AZ214">
        <v>8.1999999999999993</v>
      </c>
      <c r="BA214">
        <v>1.1000000000000001</v>
      </c>
      <c r="BB214">
        <v>0.63</v>
      </c>
      <c r="BC214">
        <v>42</v>
      </c>
      <c r="BD214">
        <v>3.9</v>
      </c>
      <c r="BE214">
        <v>0.9</v>
      </c>
      <c r="BF214">
        <v>-0.5</v>
      </c>
      <c r="BG214">
        <v>-0.2</v>
      </c>
      <c r="BH214">
        <v>3.7</v>
      </c>
      <c r="BI214">
        <v>21</v>
      </c>
      <c r="BJ214">
        <v>8.1</v>
      </c>
      <c r="BK214">
        <v>0.1</v>
      </c>
      <c r="BL214">
        <v>1.3</v>
      </c>
      <c r="BM214">
        <v>17</v>
      </c>
      <c r="BN214">
        <v>63</v>
      </c>
      <c r="BO214">
        <v>130</v>
      </c>
      <c r="BP214">
        <v>3.9</v>
      </c>
      <c r="BQ214">
        <v>1.1000000000000001</v>
      </c>
      <c r="BR214">
        <v>17</v>
      </c>
      <c r="BS214">
        <v>0.94</v>
      </c>
      <c r="BT214">
        <v>4.3</v>
      </c>
    </row>
    <row r="215" spans="1:72" hidden="1" x14ac:dyDescent="0.3">
      <c r="A215" t="s">
        <v>883</v>
      </c>
      <c r="B215" t="s">
        <v>884</v>
      </c>
      <c r="C215" s="1" t="str">
        <f t="shared" si="20"/>
        <v>13:0040</v>
      </c>
      <c r="D215" s="1" t="str">
        <f t="shared" si="21"/>
        <v>13:0026</v>
      </c>
      <c r="E215" t="s">
        <v>885</v>
      </c>
      <c r="F215" t="s">
        <v>886</v>
      </c>
      <c r="H215">
        <v>47.363702199999999</v>
      </c>
      <c r="I215">
        <v>-65.925602900000001</v>
      </c>
      <c r="J215" s="1" t="str">
        <f t="shared" si="23"/>
        <v>Basal till</v>
      </c>
      <c r="K215" s="1" t="str">
        <f t="shared" si="22"/>
        <v>&lt;63 micron</v>
      </c>
      <c r="P215">
        <v>6.68</v>
      </c>
      <c r="Q215">
        <v>0.09</v>
      </c>
      <c r="W215">
        <v>690</v>
      </c>
      <c r="AA215">
        <v>3</v>
      </c>
      <c r="AB215">
        <v>16</v>
      </c>
      <c r="AC215">
        <v>33</v>
      </c>
      <c r="AD215">
        <v>63</v>
      </c>
      <c r="AG215">
        <v>13</v>
      </c>
      <c r="AI215">
        <v>20</v>
      </c>
      <c r="AJ215">
        <v>53</v>
      </c>
      <c r="AK215">
        <v>84</v>
      </c>
      <c r="AN215">
        <v>140</v>
      </c>
      <c r="AO215">
        <v>310</v>
      </c>
      <c r="AP215">
        <v>110</v>
      </c>
      <c r="AQ215">
        <v>7.9</v>
      </c>
      <c r="AR215">
        <v>4.4000000000000004</v>
      </c>
      <c r="AS215">
        <v>1.6</v>
      </c>
      <c r="AT215">
        <v>7.8</v>
      </c>
      <c r="AU215">
        <v>1.6</v>
      </c>
      <c r="AV215">
        <v>47</v>
      </c>
      <c r="AW215">
        <v>0.62</v>
      </c>
      <c r="AX215">
        <v>43</v>
      </c>
      <c r="AY215">
        <v>12</v>
      </c>
      <c r="AZ215">
        <v>9.1999999999999993</v>
      </c>
      <c r="BA215">
        <v>1.3</v>
      </c>
      <c r="BB215">
        <v>0.64</v>
      </c>
      <c r="BC215">
        <v>43</v>
      </c>
      <c r="BD215">
        <v>4</v>
      </c>
      <c r="BE215">
        <v>0.8</v>
      </c>
      <c r="BF215">
        <v>-0.5</v>
      </c>
      <c r="BG215">
        <v>-0.2</v>
      </c>
      <c r="BH215">
        <v>3.3</v>
      </c>
      <c r="BI215">
        <v>21</v>
      </c>
      <c r="BJ215">
        <v>8</v>
      </c>
      <c r="BK215">
        <v>0.08</v>
      </c>
      <c r="BL215">
        <v>1.3</v>
      </c>
      <c r="BM215">
        <v>16</v>
      </c>
      <c r="BN215">
        <v>76</v>
      </c>
      <c r="BO215">
        <v>130</v>
      </c>
      <c r="BP215">
        <v>3</v>
      </c>
      <c r="BQ215">
        <v>1.1000000000000001</v>
      </c>
      <c r="BR215">
        <v>15</v>
      </c>
      <c r="BS215">
        <v>1.2</v>
      </c>
      <c r="BT215">
        <v>4.0999999999999996</v>
      </c>
    </row>
    <row r="216" spans="1:72" hidden="1" x14ac:dyDescent="0.3">
      <c r="A216" t="s">
        <v>887</v>
      </c>
      <c r="B216" t="s">
        <v>888</v>
      </c>
      <c r="C216" s="1" t="str">
        <f t="shared" si="20"/>
        <v>13:0040</v>
      </c>
      <c r="D216" s="1" t="str">
        <f t="shared" si="21"/>
        <v>13:0026</v>
      </c>
      <c r="E216" t="s">
        <v>889</v>
      </c>
      <c r="F216" t="s">
        <v>890</v>
      </c>
      <c r="H216">
        <v>47.364572799999998</v>
      </c>
      <c r="I216">
        <v>-65.919346399999995</v>
      </c>
      <c r="J216" s="1" t="str">
        <f t="shared" si="23"/>
        <v>Basal till</v>
      </c>
      <c r="K216" s="1" t="str">
        <f t="shared" si="22"/>
        <v>&lt;63 micron</v>
      </c>
      <c r="P216">
        <v>7.69</v>
      </c>
      <c r="Q216">
        <v>0.15</v>
      </c>
      <c r="W216">
        <v>570</v>
      </c>
      <c r="AA216">
        <v>2.7</v>
      </c>
      <c r="AB216">
        <v>23</v>
      </c>
      <c r="AC216">
        <v>91</v>
      </c>
      <c r="AD216">
        <v>44</v>
      </c>
      <c r="AG216">
        <v>33</v>
      </c>
      <c r="AI216">
        <v>20</v>
      </c>
      <c r="AJ216">
        <v>74</v>
      </c>
      <c r="AK216">
        <v>110</v>
      </c>
      <c r="AN216">
        <v>130</v>
      </c>
      <c r="AO216">
        <v>590</v>
      </c>
      <c r="AP216">
        <v>110</v>
      </c>
      <c r="AQ216">
        <v>8.3000000000000007</v>
      </c>
      <c r="AR216">
        <v>4.7</v>
      </c>
      <c r="AS216">
        <v>1.6</v>
      </c>
      <c r="AT216">
        <v>8.1999999999999993</v>
      </c>
      <c r="AU216">
        <v>1.8</v>
      </c>
      <c r="AV216">
        <v>46</v>
      </c>
      <c r="AW216">
        <v>0.7</v>
      </c>
      <c r="AX216">
        <v>41</v>
      </c>
      <c r="AY216">
        <v>12</v>
      </c>
      <c r="AZ216">
        <v>9.1</v>
      </c>
      <c r="BA216">
        <v>1.4</v>
      </c>
      <c r="BB216">
        <v>0.71</v>
      </c>
      <c r="BC216">
        <v>47</v>
      </c>
      <c r="BD216">
        <v>4.5999999999999996</v>
      </c>
      <c r="BE216">
        <v>0.4</v>
      </c>
      <c r="BF216">
        <v>-0.5</v>
      </c>
      <c r="BG216">
        <v>-0.2</v>
      </c>
      <c r="BH216">
        <v>3.4</v>
      </c>
      <c r="BI216">
        <v>17</v>
      </c>
      <c r="BJ216">
        <v>14</v>
      </c>
      <c r="BK216">
        <v>0.08</v>
      </c>
      <c r="BL216">
        <v>2.2000000000000002</v>
      </c>
      <c r="BM216">
        <v>21</v>
      </c>
      <c r="BN216">
        <v>96</v>
      </c>
      <c r="BO216">
        <v>100</v>
      </c>
      <c r="BP216">
        <v>3.1</v>
      </c>
      <c r="BQ216">
        <v>1.5</v>
      </c>
      <c r="BR216">
        <v>16</v>
      </c>
      <c r="BS216">
        <v>0.95</v>
      </c>
      <c r="BT216">
        <v>4.7</v>
      </c>
    </row>
    <row r="217" spans="1:72" hidden="1" x14ac:dyDescent="0.3">
      <c r="A217" t="s">
        <v>891</v>
      </c>
      <c r="B217" t="s">
        <v>892</v>
      </c>
      <c r="C217" s="1" t="str">
        <f t="shared" si="20"/>
        <v>13:0040</v>
      </c>
      <c r="D217" s="1" t="str">
        <f t="shared" si="21"/>
        <v>13:0026</v>
      </c>
      <c r="E217" t="s">
        <v>889</v>
      </c>
      <c r="F217" t="s">
        <v>893</v>
      </c>
      <c r="H217">
        <v>47.364572799999998</v>
      </c>
      <c r="I217">
        <v>-65.919346399999995</v>
      </c>
      <c r="J217" s="1" t="str">
        <f t="shared" si="23"/>
        <v>Basal till</v>
      </c>
      <c r="K217" s="1" t="str">
        <f t="shared" si="22"/>
        <v>&lt;63 micron</v>
      </c>
      <c r="P217">
        <v>7.69</v>
      </c>
      <c r="Q217">
        <v>0.15</v>
      </c>
      <c r="W217">
        <v>560</v>
      </c>
      <c r="AA217">
        <v>2.6</v>
      </c>
      <c r="AB217">
        <v>26</v>
      </c>
      <c r="AC217">
        <v>89</v>
      </c>
      <c r="AD217">
        <v>40</v>
      </c>
      <c r="AG217">
        <v>31</v>
      </c>
      <c r="AI217">
        <v>20</v>
      </c>
      <c r="AJ217">
        <v>72</v>
      </c>
      <c r="AK217">
        <v>100</v>
      </c>
      <c r="AN217">
        <v>130</v>
      </c>
      <c r="AO217">
        <v>570</v>
      </c>
      <c r="AP217">
        <v>120</v>
      </c>
      <c r="AQ217">
        <v>7.8</v>
      </c>
      <c r="AR217">
        <v>4.5</v>
      </c>
      <c r="AS217">
        <v>1.6</v>
      </c>
      <c r="AT217">
        <v>8</v>
      </c>
      <c r="AU217">
        <v>1.7</v>
      </c>
      <c r="AV217">
        <v>48</v>
      </c>
      <c r="AW217">
        <v>0.7</v>
      </c>
      <c r="AX217">
        <v>45</v>
      </c>
      <c r="AY217">
        <v>12</v>
      </c>
      <c r="AZ217">
        <v>9</v>
      </c>
      <c r="BA217">
        <v>1.4</v>
      </c>
      <c r="BB217">
        <v>0.72</v>
      </c>
      <c r="BC217">
        <v>49</v>
      </c>
      <c r="BD217">
        <v>4.9000000000000004</v>
      </c>
      <c r="BE217">
        <v>0.1</v>
      </c>
      <c r="BF217">
        <v>0.6</v>
      </c>
      <c r="BG217">
        <v>-0.2</v>
      </c>
      <c r="BH217">
        <v>3.6</v>
      </c>
      <c r="BI217">
        <v>19</v>
      </c>
      <c r="BJ217">
        <v>14</v>
      </c>
      <c r="BK217">
        <v>0.08</v>
      </c>
      <c r="BL217">
        <v>1.9</v>
      </c>
      <c r="BM217">
        <v>22</v>
      </c>
      <c r="BN217">
        <v>98</v>
      </c>
      <c r="BO217">
        <v>100</v>
      </c>
      <c r="BP217">
        <v>4.2</v>
      </c>
      <c r="BQ217">
        <v>1.5</v>
      </c>
      <c r="BR217">
        <v>15</v>
      </c>
      <c r="BS217">
        <v>0.8</v>
      </c>
      <c r="BT217">
        <v>4.7</v>
      </c>
    </row>
    <row r="218" spans="1:72" hidden="1" x14ac:dyDescent="0.3">
      <c r="A218" t="s">
        <v>894</v>
      </c>
      <c r="B218" t="s">
        <v>895</v>
      </c>
      <c r="C218" s="1" t="str">
        <f t="shared" si="20"/>
        <v>13:0040</v>
      </c>
      <c r="D218" s="1" t="str">
        <f t="shared" si="21"/>
        <v>13:0026</v>
      </c>
      <c r="E218" t="s">
        <v>896</v>
      </c>
      <c r="F218" t="s">
        <v>897</v>
      </c>
      <c r="H218">
        <v>47.363429500000002</v>
      </c>
      <c r="I218">
        <v>-65.923243499999998</v>
      </c>
      <c r="J218" s="1" t="str">
        <f t="shared" si="23"/>
        <v>Basal till</v>
      </c>
      <c r="K218" s="1" t="str">
        <f t="shared" si="22"/>
        <v>&lt;63 micron</v>
      </c>
      <c r="P218">
        <v>5.8</v>
      </c>
      <c r="Q218">
        <v>0.11</v>
      </c>
      <c r="W218">
        <v>730</v>
      </c>
      <c r="AA218">
        <v>3</v>
      </c>
      <c r="AB218">
        <v>13</v>
      </c>
      <c r="AC218">
        <v>34</v>
      </c>
      <c r="AD218">
        <v>19</v>
      </c>
      <c r="AG218">
        <v>14</v>
      </c>
      <c r="AI218">
        <v>18</v>
      </c>
      <c r="AJ218">
        <v>55</v>
      </c>
      <c r="AK218">
        <v>72</v>
      </c>
      <c r="AN218">
        <v>100</v>
      </c>
      <c r="AO218">
        <v>310</v>
      </c>
      <c r="AP218">
        <v>110</v>
      </c>
      <c r="AQ218">
        <v>7.5</v>
      </c>
      <c r="AR218">
        <v>4.3</v>
      </c>
      <c r="AS218">
        <v>1.4</v>
      </c>
      <c r="AT218">
        <v>7.7</v>
      </c>
      <c r="AU218">
        <v>1.6</v>
      </c>
      <c r="AV218">
        <v>45</v>
      </c>
      <c r="AW218">
        <v>0.62</v>
      </c>
      <c r="AX218">
        <v>38</v>
      </c>
      <c r="AY218">
        <v>11</v>
      </c>
      <c r="AZ218">
        <v>8.6</v>
      </c>
      <c r="BA218">
        <v>1.3</v>
      </c>
      <c r="BB218">
        <v>0.61</v>
      </c>
      <c r="BC218">
        <v>41</v>
      </c>
      <c r="BD218">
        <v>3.9</v>
      </c>
      <c r="BE218">
        <v>0.2</v>
      </c>
      <c r="BF218">
        <v>0.5</v>
      </c>
      <c r="BG218">
        <v>-0.2</v>
      </c>
      <c r="BH218">
        <v>3.1</v>
      </c>
      <c r="BI218">
        <v>19</v>
      </c>
      <c r="BJ218">
        <v>8</v>
      </c>
      <c r="BK218">
        <v>0.12</v>
      </c>
      <c r="BL218">
        <v>0.9</v>
      </c>
      <c r="BM218">
        <v>16</v>
      </c>
      <c r="BN218">
        <v>57</v>
      </c>
      <c r="BO218">
        <v>130</v>
      </c>
      <c r="BP218">
        <v>3.6</v>
      </c>
      <c r="BQ218">
        <v>1.2</v>
      </c>
      <c r="BR218">
        <v>15</v>
      </c>
      <c r="BS218">
        <v>0.95</v>
      </c>
      <c r="BT218">
        <v>4.2</v>
      </c>
    </row>
    <row r="219" spans="1:72" hidden="1" x14ac:dyDescent="0.3">
      <c r="A219" t="s">
        <v>898</v>
      </c>
      <c r="B219" t="s">
        <v>899</v>
      </c>
      <c r="C219" s="1" t="str">
        <f t="shared" si="20"/>
        <v>13:0040</v>
      </c>
      <c r="D219" s="1" t="str">
        <f t="shared" si="21"/>
        <v>13:0026</v>
      </c>
      <c r="E219" t="s">
        <v>900</v>
      </c>
      <c r="F219" t="s">
        <v>901</v>
      </c>
      <c r="H219">
        <v>47.363582200000003</v>
      </c>
      <c r="I219">
        <v>-65.926073099999996</v>
      </c>
      <c r="J219" s="1" t="str">
        <f t="shared" si="23"/>
        <v>Basal till</v>
      </c>
      <c r="K219" s="1" t="str">
        <f t="shared" si="22"/>
        <v>&lt;63 micron</v>
      </c>
      <c r="P219">
        <v>6.89</v>
      </c>
      <c r="Q219">
        <v>0.06</v>
      </c>
      <c r="W219">
        <v>840</v>
      </c>
      <c r="AA219">
        <v>2.9</v>
      </c>
      <c r="AB219">
        <v>12</v>
      </c>
      <c r="AC219">
        <v>50</v>
      </c>
      <c r="AD219">
        <v>28</v>
      </c>
      <c r="AG219">
        <v>16</v>
      </c>
      <c r="AI219">
        <v>17</v>
      </c>
      <c r="AJ219">
        <v>55</v>
      </c>
      <c r="AK219">
        <v>67</v>
      </c>
      <c r="AN219">
        <v>85</v>
      </c>
      <c r="AO219">
        <v>330</v>
      </c>
      <c r="AP219">
        <v>90</v>
      </c>
      <c r="AQ219">
        <v>5.7</v>
      </c>
      <c r="AR219">
        <v>3.4</v>
      </c>
      <c r="AS219">
        <v>0.86</v>
      </c>
      <c r="AT219">
        <v>5.0999999999999996</v>
      </c>
      <c r="AU219">
        <v>1.2</v>
      </c>
      <c r="AV219">
        <v>46</v>
      </c>
      <c r="AW219">
        <v>0.55000000000000004</v>
      </c>
      <c r="AX219">
        <v>26</v>
      </c>
      <c r="AY219">
        <v>8.4</v>
      </c>
      <c r="AZ219">
        <v>5.3</v>
      </c>
      <c r="BA219">
        <v>0.89</v>
      </c>
      <c r="BB219">
        <v>0.51</v>
      </c>
      <c r="BC219">
        <v>34</v>
      </c>
      <c r="BD219">
        <v>3.5</v>
      </c>
      <c r="BE219">
        <v>0.9</v>
      </c>
      <c r="BF219">
        <v>-0.5</v>
      </c>
      <c r="BG219">
        <v>-0.2</v>
      </c>
      <c r="BH219">
        <v>4.3</v>
      </c>
      <c r="BI219">
        <v>21</v>
      </c>
      <c r="BJ219">
        <v>8.4</v>
      </c>
      <c r="BK219">
        <v>7.0000000000000007E-2</v>
      </c>
      <c r="BL219">
        <v>1.5</v>
      </c>
      <c r="BM219">
        <v>17</v>
      </c>
      <c r="BN219">
        <v>62</v>
      </c>
      <c r="BO219">
        <v>130</v>
      </c>
      <c r="BP219">
        <v>4.0999999999999996</v>
      </c>
      <c r="BQ219">
        <v>1.2</v>
      </c>
      <c r="BR219">
        <v>21</v>
      </c>
      <c r="BS219">
        <v>1.1000000000000001</v>
      </c>
      <c r="BT219">
        <v>3.9</v>
      </c>
    </row>
    <row r="220" spans="1:72" hidden="1" x14ac:dyDescent="0.3">
      <c r="A220" t="s">
        <v>902</v>
      </c>
      <c r="B220" t="s">
        <v>903</v>
      </c>
      <c r="C220" s="1" t="str">
        <f t="shared" si="20"/>
        <v>13:0040</v>
      </c>
      <c r="D220" s="1" t="str">
        <f t="shared" si="21"/>
        <v>13:0026</v>
      </c>
      <c r="E220" t="s">
        <v>900</v>
      </c>
      <c r="F220" t="s">
        <v>904</v>
      </c>
      <c r="H220">
        <v>47.363582200000003</v>
      </c>
      <c r="I220">
        <v>-65.926073099999996</v>
      </c>
      <c r="J220" s="1" t="str">
        <f>HYPERLINK("http://geochem.nrcan.gc.ca/cdogs/content/kwd/kwd020054_e.htm", "Weathered bedrock")</f>
        <v>Weathered bedrock</v>
      </c>
      <c r="K220" s="1" t="str">
        <f t="shared" si="22"/>
        <v>&lt;63 micron</v>
      </c>
      <c r="P220">
        <v>17.8</v>
      </c>
      <c r="Q220">
        <v>0.03</v>
      </c>
      <c r="W220">
        <v>670</v>
      </c>
      <c r="AA220">
        <v>2.2000000000000002</v>
      </c>
      <c r="AB220">
        <v>9</v>
      </c>
      <c r="AC220">
        <v>37</v>
      </c>
      <c r="AD220">
        <v>29</v>
      </c>
      <c r="AG220">
        <v>-10</v>
      </c>
      <c r="AI220">
        <v>15</v>
      </c>
      <c r="AJ220">
        <v>39</v>
      </c>
      <c r="AK220">
        <v>72</v>
      </c>
      <c r="AN220">
        <v>30</v>
      </c>
      <c r="AO220">
        <v>330</v>
      </c>
      <c r="AP220">
        <v>51</v>
      </c>
      <c r="AQ220">
        <v>4.4000000000000004</v>
      </c>
      <c r="AR220">
        <v>2.7</v>
      </c>
      <c r="AS220">
        <v>0.59</v>
      </c>
      <c r="AT220">
        <v>3.8</v>
      </c>
      <c r="AU220">
        <v>0.96</v>
      </c>
      <c r="AV220">
        <v>22</v>
      </c>
      <c r="AW220">
        <v>0.46</v>
      </c>
      <c r="AX220">
        <v>17</v>
      </c>
      <c r="AY220">
        <v>4.8</v>
      </c>
      <c r="AZ220">
        <v>3.5</v>
      </c>
      <c r="BA220">
        <v>0.67</v>
      </c>
      <c r="BB220">
        <v>0.42</v>
      </c>
      <c r="BC220">
        <v>26</v>
      </c>
      <c r="BD220">
        <v>2.8</v>
      </c>
      <c r="BE220">
        <v>1.9</v>
      </c>
      <c r="BF220">
        <v>-0.5</v>
      </c>
      <c r="BG220">
        <v>-0.2</v>
      </c>
      <c r="BH220">
        <v>3.8</v>
      </c>
      <c r="BI220">
        <v>22</v>
      </c>
      <c r="BJ220">
        <v>9</v>
      </c>
      <c r="BK220">
        <v>0.09</v>
      </c>
      <c r="BL220">
        <v>1.3</v>
      </c>
      <c r="BM220">
        <v>17</v>
      </c>
      <c r="BN220">
        <v>33</v>
      </c>
      <c r="BO220">
        <v>100</v>
      </c>
      <c r="BP220">
        <v>4.2</v>
      </c>
      <c r="BQ220">
        <v>1.1000000000000001</v>
      </c>
      <c r="BR220">
        <v>17</v>
      </c>
      <c r="BS220">
        <v>0.9</v>
      </c>
      <c r="BT220">
        <v>3</v>
      </c>
    </row>
    <row r="221" spans="1:72" hidden="1" x14ac:dyDescent="0.3">
      <c r="A221" t="s">
        <v>905</v>
      </c>
      <c r="B221" t="s">
        <v>906</v>
      </c>
      <c r="C221" s="1" t="str">
        <f t="shared" si="20"/>
        <v>13:0040</v>
      </c>
      <c r="D221" s="1" t="str">
        <f t="shared" si="21"/>
        <v>13:0026</v>
      </c>
      <c r="E221" t="s">
        <v>907</v>
      </c>
      <c r="F221" t="s">
        <v>908</v>
      </c>
      <c r="H221">
        <v>47.429603899999996</v>
      </c>
      <c r="I221">
        <v>-65.998296100000005</v>
      </c>
      <c r="J221" s="1" t="str">
        <f t="shared" ref="J221:J234" si="24">HYPERLINK("http://geochem.nrcan.gc.ca/cdogs/content/kwd/kwd020045_e.htm", "Basal till")</f>
        <v>Basal till</v>
      </c>
      <c r="K221" s="1" t="str">
        <f t="shared" si="22"/>
        <v>&lt;63 micron</v>
      </c>
      <c r="P221">
        <v>8.2100000000000009</v>
      </c>
      <c r="Q221">
        <v>0.11</v>
      </c>
      <c r="W221">
        <v>530</v>
      </c>
      <c r="AA221">
        <v>2.5</v>
      </c>
      <c r="AB221">
        <v>27</v>
      </c>
      <c r="AC221">
        <v>110</v>
      </c>
      <c r="AD221">
        <v>90</v>
      </c>
      <c r="AG221">
        <v>68</v>
      </c>
      <c r="AI221">
        <v>19</v>
      </c>
      <c r="AJ221">
        <v>84</v>
      </c>
      <c r="AK221">
        <v>120</v>
      </c>
      <c r="AN221">
        <v>100</v>
      </c>
      <c r="AO221">
        <v>330</v>
      </c>
      <c r="AP221">
        <v>91</v>
      </c>
      <c r="AQ221">
        <v>6.1</v>
      </c>
      <c r="AR221">
        <v>3.6</v>
      </c>
      <c r="AS221">
        <v>1.3</v>
      </c>
      <c r="AT221">
        <v>6.2</v>
      </c>
      <c r="AU221">
        <v>1.3</v>
      </c>
      <c r="AV221">
        <v>42</v>
      </c>
      <c r="AW221">
        <v>0.52</v>
      </c>
      <c r="AX221">
        <v>37</v>
      </c>
      <c r="AY221">
        <v>10</v>
      </c>
      <c r="AZ221">
        <v>7.3</v>
      </c>
      <c r="BA221">
        <v>1</v>
      </c>
      <c r="BB221">
        <v>0.5</v>
      </c>
      <c r="BC221">
        <v>36</v>
      </c>
      <c r="BD221">
        <v>3.4</v>
      </c>
      <c r="BE221">
        <v>1.5</v>
      </c>
      <c r="BF221">
        <v>0.6</v>
      </c>
      <c r="BG221">
        <v>-0.2</v>
      </c>
      <c r="BH221">
        <v>5.2</v>
      </c>
      <c r="BI221">
        <v>18</v>
      </c>
      <c r="BJ221">
        <v>8.1</v>
      </c>
      <c r="BK221">
        <v>0.13</v>
      </c>
      <c r="BL221">
        <v>3.9</v>
      </c>
      <c r="BM221">
        <v>21</v>
      </c>
      <c r="BN221">
        <v>61</v>
      </c>
      <c r="BO221">
        <v>98</v>
      </c>
      <c r="BP221">
        <v>2.7</v>
      </c>
      <c r="BQ221">
        <v>1.4</v>
      </c>
      <c r="BR221">
        <v>13</v>
      </c>
      <c r="BS221">
        <v>0.95</v>
      </c>
      <c r="BT221">
        <v>4.2</v>
      </c>
    </row>
    <row r="222" spans="1:72" hidden="1" x14ac:dyDescent="0.3">
      <c r="A222" t="s">
        <v>909</v>
      </c>
      <c r="B222" t="s">
        <v>910</v>
      </c>
      <c r="C222" s="1" t="str">
        <f t="shared" si="20"/>
        <v>13:0040</v>
      </c>
      <c r="D222" s="1" t="str">
        <f t="shared" si="21"/>
        <v>13:0026</v>
      </c>
      <c r="E222" t="s">
        <v>911</v>
      </c>
      <c r="F222" t="s">
        <v>912</v>
      </c>
      <c r="H222">
        <v>47.355767</v>
      </c>
      <c r="I222">
        <v>-65.8754232</v>
      </c>
      <c r="J222" s="1" t="str">
        <f t="shared" si="24"/>
        <v>Basal till</v>
      </c>
      <c r="K222" s="1" t="str">
        <f t="shared" si="22"/>
        <v>&lt;63 micron</v>
      </c>
      <c r="P222">
        <v>7.38</v>
      </c>
      <c r="Q222">
        <v>0.09</v>
      </c>
      <c r="W222">
        <v>510</v>
      </c>
      <c r="AA222">
        <v>2.2000000000000002</v>
      </c>
      <c r="AB222">
        <v>23</v>
      </c>
      <c r="AC222">
        <v>120</v>
      </c>
      <c r="AD222">
        <v>37</v>
      </c>
      <c r="AG222">
        <v>44</v>
      </c>
      <c r="AI222">
        <v>20</v>
      </c>
      <c r="AJ222">
        <v>93</v>
      </c>
      <c r="AK222">
        <v>130</v>
      </c>
      <c r="AN222">
        <v>90</v>
      </c>
      <c r="AO222">
        <v>410</v>
      </c>
      <c r="AP222">
        <v>83</v>
      </c>
      <c r="AQ222">
        <v>6.7</v>
      </c>
      <c r="AR222">
        <v>3.9</v>
      </c>
      <c r="AS222">
        <v>1.3</v>
      </c>
      <c r="AT222">
        <v>6.1</v>
      </c>
      <c r="AU222">
        <v>1.4</v>
      </c>
      <c r="AV222">
        <v>35</v>
      </c>
      <c r="AW222">
        <v>0.59</v>
      </c>
      <c r="AX222">
        <v>31</v>
      </c>
      <c r="AY222">
        <v>8.5</v>
      </c>
      <c r="AZ222">
        <v>6.7</v>
      </c>
      <c r="BA222">
        <v>1.1000000000000001</v>
      </c>
      <c r="BB222">
        <v>0.56000000000000005</v>
      </c>
      <c r="BC222">
        <v>37</v>
      </c>
      <c r="BD222">
        <v>4</v>
      </c>
      <c r="BE222">
        <v>1.3</v>
      </c>
      <c r="BF222">
        <v>-0.5</v>
      </c>
      <c r="BG222">
        <v>-0.2</v>
      </c>
      <c r="BH222">
        <v>4</v>
      </c>
      <c r="BI222">
        <v>20</v>
      </c>
      <c r="BJ222">
        <v>10</v>
      </c>
      <c r="BK222">
        <v>0.09</v>
      </c>
      <c r="BL222">
        <v>1.5</v>
      </c>
      <c r="BM222">
        <v>23</v>
      </c>
      <c r="BN222">
        <v>25</v>
      </c>
      <c r="BO222">
        <v>110</v>
      </c>
      <c r="BP222">
        <v>3.4</v>
      </c>
      <c r="BQ222">
        <v>1.5</v>
      </c>
      <c r="BR222">
        <v>15</v>
      </c>
      <c r="BS222">
        <v>0.67</v>
      </c>
      <c r="BT222">
        <v>3.9</v>
      </c>
    </row>
    <row r="223" spans="1:72" hidden="1" x14ac:dyDescent="0.3">
      <c r="A223" t="s">
        <v>913</v>
      </c>
      <c r="B223" t="s">
        <v>914</v>
      </c>
      <c r="C223" s="1" t="str">
        <f t="shared" si="20"/>
        <v>13:0040</v>
      </c>
      <c r="D223" s="1" t="str">
        <f t="shared" si="21"/>
        <v>13:0026</v>
      </c>
      <c r="E223" t="s">
        <v>915</v>
      </c>
      <c r="F223" t="s">
        <v>916</v>
      </c>
      <c r="H223">
        <v>47.393166800000003</v>
      </c>
      <c r="I223">
        <v>-65.930826100000004</v>
      </c>
      <c r="J223" s="1" t="str">
        <f t="shared" si="24"/>
        <v>Basal till</v>
      </c>
      <c r="K223" s="1" t="str">
        <f t="shared" si="22"/>
        <v>&lt;63 micron</v>
      </c>
      <c r="P223">
        <v>9.23</v>
      </c>
      <c r="Q223">
        <v>0.08</v>
      </c>
      <c r="W223">
        <v>620</v>
      </c>
      <c r="AA223">
        <v>2.2999999999999998</v>
      </c>
      <c r="AB223">
        <v>16</v>
      </c>
      <c r="AC223">
        <v>89</v>
      </c>
      <c r="AD223">
        <v>50</v>
      </c>
      <c r="AG223">
        <v>39</v>
      </c>
      <c r="AI223">
        <v>17</v>
      </c>
      <c r="AJ223">
        <v>74</v>
      </c>
      <c r="AK223">
        <v>140</v>
      </c>
      <c r="AN223">
        <v>81</v>
      </c>
      <c r="AO223">
        <v>270</v>
      </c>
      <c r="AP223">
        <v>75</v>
      </c>
      <c r="AQ223">
        <v>5.7</v>
      </c>
      <c r="AR223">
        <v>3.6</v>
      </c>
      <c r="AS223">
        <v>1.1000000000000001</v>
      </c>
      <c r="AT223">
        <v>5.3</v>
      </c>
      <c r="AU223">
        <v>1.2</v>
      </c>
      <c r="AV223">
        <v>39</v>
      </c>
      <c r="AW223">
        <v>0.52</v>
      </c>
      <c r="AX223">
        <v>31</v>
      </c>
      <c r="AY223">
        <v>8.8000000000000007</v>
      </c>
      <c r="AZ223">
        <v>5.7</v>
      </c>
      <c r="BA223">
        <v>0.91</v>
      </c>
      <c r="BB223">
        <v>0.5</v>
      </c>
      <c r="BC223">
        <v>34</v>
      </c>
      <c r="BD223">
        <v>3.3</v>
      </c>
      <c r="BE223">
        <v>1.1000000000000001</v>
      </c>
      <c r="BF223">
        <v>-0.5</v>
      </c>
      <c r="BG223">
        <v>-0.2</v>
      </c>
      <c r="BH223">
        <v>4.5</v>
      </c>
      <c r="BI223">
        <v>19</v>
      </c>
      <c r="BJ223">
        <v>7.1</v>
      </c>
      <c r="BK223">
        <v>0.12</v>
      </c>
      <c r="BL223">
        <v>25</v>
      </c>
      <c r="BM223">
        <v>19</v>
      </c>
      <c r="BN223">
        <v>34</v>
      </c>
      <c r="BO223">
        <v>110</v>
      </c>
      <c r="BP223">
        <v>4.2</v>
      </c>
      <c r="BQ223">
        <v>1.2</v>
      </c>
      <c r="BR223">
        <v>12</v>
      </c>
      <c r="BS223">
        <v>1.4</v>
      </c>
      <c r="BT223">
        <v>4.7</v>
      </c>
    </row>
    <row r="224" spans="1:72" hidden="1" x14ac:dyDescent="0.3">
      <c r="A224" t="s">
        <v>917</v>
      </c>
      <c r="B224" t="s">
        <v>918</v>
      </c>
      <c r="C224" s="1" t="str">
        <f t="shared" si="20"/>
        <v>13:0040</v>
      </c>
      <c r="D224" s="1" t="str">
        <f t="shared" si="21"/>
        <v>13:0026</v>
      </c>
      <c r="E224" t="s">
        <v>919</v>
      </c>
      <c r="F224" t="s">
        <v>920</v>
      </c>
      <c r="H224">
        <v>47.368087899999999</v>
      </c>
      <c r="I224">
        <v>-65.926892100000003</v>
      </c>
      <c r="J224" s="1" t="str">
        <f t="shared" si="24"/>
        <v>Basal till</v>
      </c>
      <c r="K224" s="1" t="str">
        <f t="shared" si="22"/>
        <v>&lt;63 micron</v>
      </c>
      <c r="P224">
        <v>6.27</v>
      </c>
      <c r="Q224">
        <v>0.12</v>
      </c>
      <c r="W224">
        <v>1100</v>
      </c>
      <c r="AA224">
        <v>2.7</v>
      </c>
      <c r="AB224">
        <v>18</v>
      </c>
      <c r="AC224">
        <v>42</v>
      </c>
      <c r="AD224">
        <v>22</v>
      </c>
      <c r="AG224">
        <v>16</v>
      </c>
      <c r="AI224">
        <v>18</v>
      </c>
      <c r="AJ224">
        <v>71</v>
      </c>
      <c r="AK224">
        <v>81</v>
      </c>
      <c r="AN224">
        <v>100</v>
      </c>
      <c r="AO224">
        <v>380</v>
      </c>
      <c r="AP224">
        <v>94</v>
      </c>
      <c r="AQ224">
        <v>7.6</v>
      </c>
      <c r="AR224">
        <v>4.5999999999999996</v>
      </c>
      <c r="AS224">
        <v>1.3</v>
      </c>
      <c r="AT224">
        <v>7.3</v>
      </c>
      <c r="AU224">
        <v>1.7</v>
      </c>
      <c r="AV224">
        <v>43</v>
      </c>
      <c r="AW224">
        <v>0.61</v>
      </c>
      <c r="AX224">
        <v>37</v>
      </c>
      <c r="AY224">
        <v>11</v>
      </c>
      <c r="AZ224">
        <v>8.1999999999999993</v>
      </c>
      <c r="BA224">
        <v>1.2</v>
      </c>
      <c r="BB224">
        <v>0.62</v>
      </c>
      <c r="BC224">
        <v>42</v>
      </c>
      <c r="BD224">
        <v>4.0999999999999996</v>
      </c>
      <c r="BE224">
        <v>0.2</v>
      </c>
      <c r="BF224">
        <v>-0.5</v>
      </c>
      <c r="BG224">
        <v>-0.2</v>
      </c>
      <c r="BH224">
        <v>3.1</v>
      </c>
      <c r="BI224">
        <v>18</v>
      </c>
      <c r="BJ224">
        <v>8.8000000000000007</v>
      </c>
      <c r="BK224">
        <v>0.06</v>
      </c>
      <c r="BL224">
        <v>1</v>
      </c>
      <c r="BM224">
        <v>17</v>
      </c>
      <c r="BN224">
        <v>140</v>
      </c>
      <c r="BO224">
        <v>100</v>
      </c>
      <c r="BP224">
        <v>2.8</v>
      </c>
      <c r="BQ224">
        <v>1.2</v>
      </c>
      <c r="BR224">
        <v>15</v>
      </c>
      <c r="BS224">
        <v>1.1000000000000001</v>
      </c>
      <c r="BT224">
        <v>4</v>
      </c>
    </row>
    <row r="225" spans="1:73" hidden="1" x14ac:dyDescent="0.3">
      <c r="A225" t="s">
        <v>921</v>
      </c>
      <c r="B225" t="s">
        <v>922</v>
      </c>
      <c r="C225" s="1" t="str">
        <f t="shared" si="20"/>
        <v>13:0040</v>
      </c>
      <c r="D225" s="1" t="str">
        <f t="shared" si="21"/>
        <v>13:0026</v>
      </c>
      <c r="E225" t="s">
        <v>923</v>
      </c>
      <c r="F225" t="s">
        <v>924</v>
      </c>
      <c r="H225">
        <v>47.459168699999999</v>
      </c>
      <c r="I225">
        <v>-65.829418099999998</v>
      </c>
      <c r="J225" s="1" t="str">
        <f t="shared" si="24"/>
        <v>Basal till</v>
      </c>
      <c r="K225" s="1" t="str">
        <f t="shared" si="22"/>
        <v>&lt;63 micron</v>
      </c>
      <c r="P225">
        <v>9.3800000000000008</v>
      </c>
      <c r="Q225">
        <v>0.09</v>
      </c>
      <c r="W225">
        <v>650</v>
      </c>
      <c r="AA225">
        <v>2.6</v>
      </c>
      <c r="AB225">
        <v>18</v>
      </c>
      <c r="AC225">
        <v>100</v>
      </c>
      <c r="AD225">
        <v>55</v>
      </c>
      <c r="AG225">
        <v>36</v>
      </c>
      <c r="AI225">
        <v>20</v>
      </c>
      <c r="AJ225">
        <v>67</v>
      </c>
      <c r="AK225">
        <v>120</v>
      </c>
      <c r="AN225">
        <v>160</v>
      </c>
      <c r="AO225">
        <v>320</v>
      </c>
      <c r="AP225">
        <v>81</v>
      </c>
      <c r="AQ225">
        <v>6.3</v>
      </c>
      <c r="AR225">
        <v>3.8</v>
      </c>
      <c r="AS225">
        <v>1.2</v>
      </c>
      <c r="AT225">
        <v>5.8</v>
      </c>
      <c r="AU225">
        <v>1.3</v>
      </c>
      <c r="AV225">
        <v>40</v>
      </c>
      <c r="AW225">
        <v>0.55000000000000004</v>
      </c>
      <c r="AX225">
        <v>34</v>
      </c>
      <c r="AY225">
        <v>9.3000000000000007</v>
      </c>
      <c r="AZ225">
        <v>6.4</v>
      </c>
      <c r="BA225">
        <v>1</v>
      </c>
      <c r="BB225">
        <v>0.52</v>
      </c>
      <c r="BC225">
        <v>37</v>
      </c>
      <c r="BD225">
        <v>3.5</v>
      </c>
      <c r="BE225">
        <v>0.2</v>
      </c>
      <c r="BF225">
        <v>-0.5</v>
      </c>
      <c r="BG225">
        <v>-0.2</v>
      </c>
      <c r="BH225">
        <v>5.2</v>
      </c>
      <c r="BI225">
        <v>21</v>
      </c>
      <c r="BJ225">
        <v>7.6</v>
      </c>
      <c r="BK225">
        <v>0.11</v>
      </c>
      <c r="BL225">
        <v>2.2999999999999998</v>
      </c>
      <c r="BM225">
        <v>21</v>
      </c>
      <c r="BN225">
        <v>120</v>
      </c>
      <c r="BO225">
        <v>130</v>
      </c>
      <c r="BP225">
        <v>3.6</v>
      </c>
      <c r="BQ225">
        <v>1.3</v>
      </c>
      <c r="BR225">
        <v>16</v>
      </c>
      <c r="BS225">
        <v>0.85</v>
      </c>
      <c r="BT225">
        <v>3.7</v>
      </c>
    </row>
    <row r="226" spans="1:73" hidden="1" x14ac:dyDescent="0.3">
      <c r="A226" t="s">
        <v>925</v>
      </c>
      <c r="B226" t="s">
        <v>926</v>
      </c>
      <c r="C226" s="1" t="str">
        <f t="shared" si="20"/>
        <v>13:0040</v>
      </c>
      <c r="D226" s="1" t="str">
        <f t="shared" si="21"/>
        <v>13:0026</v>
      </c>
      <c r="E226" t="s">
        <v>927</v>
      </c>
      <c r="F226" t="s">
        <v>928</v>
      </c>
      <c r="H226">
        <v>47.401217099999997</v>
      </c>
      <c r="I226">
        <v>-65.799670199999994</v>
      </c>
      <c r="J226" s="1" t="str">
        <f t="shared" si="24"/>
        <v>Basal till</v>
      </c>
      <c r="K226" s="1" t="str">
        <f t="shared" si="22"/>
        <v>&lt;63 micron</v>
      </c>
      <c r="P226">
        <v>6.62</v>
      </c>
      <c r="Q226">
        <v>0.13</v>
      </c>
      <c r="W226">
        <v>580</v>
      </c>
      <c r="AA226">
        <v>2.4</v>
      </c>
      <c r="AB226">
        <v>23</v>
      </c>
      <c r="AC226">
        <v>95</v>
      </c>
      <c r="AD226">
        <v>27</v>
      </c>
      <c r="AG226">
        <v>43</v>
      </c>
      <c r="AI226">
        <v>18</v>
      </c>
      <c r="AJ226">
        <v>79</v>
      </c>
      <c r="AK226">
        <v>100</v>
      </c>
      <c r="AN226">
        <v>110</v>
      </c>
      <c r="AO226">
        <v>320</v>
      </c>
      <c r="AP226">
        <v>82</v>
      </c>
      <c r="AQ226">
        <v>6.7</v>
      </c>
      <c r="AR226">
        <v>4</v>
      </c>
      <c r="AS226">
        <v>1.3</v>
      </c>
      <c r="AT226">
        <v>6.5</v>
      </c>
      <c r="AU226">
        <v>1.4</v>
      </c>
      <c r="AV226">
        <v>36</v>
      </c>
      <c r="AW226">
        <v>0.56999999999999995</v>
      </c>
      <c r="AX226">
        <v>32</v>
      </c>
      <c r="AY226">
        <v>8.9</v>
      </c>
      <c r="AZ226">
        <v>6.9</v>
      </c>
      <c r="BA226">
        <v>1.1000000000000001</v>
      </c>
      <c r="BB226">
        <v>0.55000000000000004</v>
      </c>
      <c r="BC226">
        <v>37</v>
      </c>
      <c r="BD226">
        <v>3.6</v>
      </c>
      <c r="BE226">
        <v>-0.1</v>
      </c>
      <c r="BF226">
        <v>-0.5</v>
      </c>
      <c r="BG226">
        <v>-0.2</v>
      </c>
      <c r="BH226">
        <v>3.3</v>
      </c>
      <c r="BI226">
        <v>17</v>
      </c>
      <c r="BJ226">
        <v>7.9</v>
      </c>
      <c r="BK226">
        <v>-0.05</v>
      </c>
      <c r="BL226">
        <v>1.2</v>
      </c>
      <c r="BM226">
        <v>19</v>
      </c>
      <c r="BN226">
        <v>22</v>
      </c>
      <c r="BO226">
        <v>97</v>
      </c>
      <c r="BP226">
        <v>3</v>
      </c>
      <c r="BQ226">
        <v>1.4</v>
      </c>
      <c r="BR226">
        <v>14</v>
      </c>
      <c r="BS226">
        <v>0.7</v>
      </c>
      <c r="BT226">
        <v>3.7</v>
      </c>
    </row>
    <row r="227" spans="1:73" hidden="1" x14ac:dyDescent="0.3">
      <c r="A227" t="s">
        <v>929</v>
      </c>
      <c r="B227" t="s">
        <v>930</v>
      </c>
      <c r="C227" s="1" t="str">
        <f t="shared" si="20"/>
        <v>13:0040</v>
      </c>
      <c r="D227" s="1" t="str">
        <f t="shared" si="21"/>
        <v>13:0026</v>
      </c>
      <c r="E227" t="s">
        <v>927</v>
      </c>
      <c r="F227" t="s">
        <v>931</v>
      </c>
      <c r="H227">
        <v>47.401217099999997</v>
      </c>
      <c r="I227">
        <v>-65.799670199999994</v>
      </c>
      <c r="J227" s="1" t="str">
        <f t="shared" si="24"/>
        <v>Basal till</v>
      </c>
      <c r="K227" s="1" t="str">
        <f t="shared" si="22"/>
        <v>&lt;63 micron</v>
      </c>
      <c r="P227">
        <v>6.41</v>
      </c>
      <c r="Q227">
        <v>0.12</v>
      </c>
      <c r="W227">
        <v>550</v>
      </c>
      <c r="AA227">
        <v>2.2999999999999998</v>
      </c>
      <c r="AB227">
        <v>21</v>
      </c>
      <c r="AC227">
        <v>100</v>
      </c>
      <c r="AD227">
        <v>24</v>
      </c>
      <c r="AG227">
        <v>45</v>
      </c>
      <c r="AI227">
        <v>17</v>
      </c>
      <c r="AJ227">
        <v>75</v>
      </c>
      <c r="AK227">
        <v>95</v>
      </c>
      <c r="AN227">
        <v>110</v>
      </c>
      <c r="AO227">
        <v>300</v>
      </c>
      <c r="AP227">
        <v>93</v>
      </c>
      <c r="AQ227">
        <v>6.6</v>
      </c>
      <c r="AR227">
        <v>3.5</v>
      </c>
      <c r="AS227">
        <v>1.3</v>
      </c>
      <c r="AT227">
        <v>6.3</v>
      </c>
      <c r="AU227">
        <v>1.3</v>
      </c>
      <c r="AV227">
        <v>38</v>
      </c>
      <c r="AW227">
        <v>0.55000000000000004</v>
      </c>
      <c r="AX227">
        <v>35</v>
      </c>
      <c r="AY227">
        <v>9.4</v>
      </c>
      <c r="AZ227">
        <v>7</v>
      </c>
      <c r="BA227">
        <v>1.1000000000000001</v>
      </c>
      <c r="BB227">
        <v>0.54</v>
      </c>
      <c r="BC227">
        <v>38</v>
      </c>
      <c r="BD227">
        <v>3.6</v>
      </c>
      <c r="BE227">
        <v>0.1</v>
      </c>
      <c r="BF227">
        <v>-0.5</v>
      </c>
      <c r="BG227">
        <v>-0.2</v>
      </c>
      <c r="BH227">
        <v>3.4</v>
      </c>
      <c r="BI227">
        <v>19</v>
      </c>
      <c r="BJ227">
        <v>7.8</v>
      </c>
      <c r="BK227">
        <v>0.06</v>
      </c>
      <c r="BL227">
        <v>1.3</v>
      </c>
      <c r="BM227">
        <v>20</v>
      </c>
      <c r="BN227">
        <v>24</v>
      </c>
      <c r="BO227">
        <v>99</v>
      </c>
      <c r="BP227">
        <v>3.2</v>
      </c>
      <c r="BQ227">
        <v>1.4</v>
      </c>
      <c r="BR227">
        <v>13</v>
      </c>
      <c r="BS227">
        <v>0.67</v>
      </c>
      <c r="BT227">
        <v>3.7</v>
      </c>
    </row>
    <row r="228" spans="1:73" hidden="1" x14ac:dyDescent="0.3">
      <c r="A228" t="s">
        <v>932</v>
      </c>
      <c r="B228" t="s">
        <v>933</v>
      </c>
      <c r="C228" s="1" t="str">
        <f t="shared" si="20"/>
        <v>13:0040</v>
      </c>
      <c r="D228" s="1" t="str">
        <f t="shared" si="21"/>
        <v>13:0026</v>
      </c>
      <c r="E228" t="s">
        <v>934</v>
      </c>
      <c r="F228" t="s">
        <v>935</v>
      </c>
      <c r="H228">
        <v>47.418337299999997</v>
      </c>
      <c r="I228">
        <v>-65.743712200000004</v>
      </c>
      <c r="J228" s="1" t="str">
        <f t="shared" si="24"/>
        <v>Basal till</v>
      </c>
      <c r="K228" s="1" t="str">
        <f t="shared" si="22"/>
        <v>&lt;63 micron</v>
      </c>
      <c r="P228">
        <v>6.61</v>
      </c>
      <c r="Q228">
        <v>0.06</v>
      </c>
      <c r="W228">
        <v>570</v>
      </c>
      <c r="AA228">
        <v>2.8</v>
      </c>
      <c r="AB228">
        <v>17</v>
      </c>
      <c r="AC228">
        <v>93</v>
      </c>
      <c r="AD228">
        <v>28</v>
      </c>
      <c r="AG228">
        <v>34</v>
      </c>
      <c r="AI228">
        <v>17</v>
      </c>
      <c r="AJ228">
        <v>74</v>
      </c>
      <c r="AK228">
        <v>100</v>
      </c>
      <c r="AN228">
        <v>91</v>
      </c>
      <c r="AO228">
        <v>360</v>
      </c>
      <c r="AP228">
        <v>93</v>
      </c>
      <c r="AQ228">
        <v>7.4</v>
      </c>
      <c r="AR228">
        <v>4</v>
      </c>
      <c r="AS228">
        <v>1.3</v>
      </c>
      <c r="AT228">
        <v>7</v>
      </c>
      <c r="AU228">
        <v>1.5</v>
      </c>
      <c r="AV228">
        <v>40</v>
      </c>
      <c r="AW228">
        <v>0.6</v>
      </c>
      <c r="AX228">
        <v>37</v>
      </c>
      <c r="AY228">
        <v>10</v>
      </c>
      <c r="AZ228">
        <v>7.3</v>
      </c>
      <c r="BA228">
        <v>1.2</v>
      </c>
      <c r="BB228">
        <v>0.56000000000000005</v>
      </c>
      <c r="BC228">
        <v>38</v>
      </c>
      <c r="BD228">
        <v>3.9</v>
      </c>
      <c r="BE228">
        <v>0.2</v>
      </c>
      <c r="BF228">
        <v>-0.5</v>
      </c>
      <c r="BG228">
        <v>-0.2</v>
      </c>
      <c r="BH228">
        <v>5.2</v>
      </c>
      <c r="BI228">
        <v>22</v>
      </c>
      <c r="BJ228">
        <v>9</v>
      </c>
      <c r="BK228">
        <v>0.08</v>
      </c>
      <c r="BL228">
        <v>1</v>
      </c>
      <c r="BM228">
        <v>22</v>
      </c>
      <c r="BN228">
        <v>25</v>
      </c>
      <c r="BO228">
        <v>130</v>
      </c>
      <c r="BP228">
        <v>4</v>
      </c>
      <c r="BQ228">
        <v>1.6</v>
      </c>
      <c r="BR228">
        <v>14</v>
      </c>
      <c r="BS228">
        <v>0.81</v>
      </c>
      <c r="BT228">
        <v>4</v>
      </c>
    </row>
    <row r="229" spans="1:73" hidden="1" x14ac:dyDescent="0.3">
      <c r="A229" t="s">
        <v>936</v>
      </c>
      <c r="B229" t="s">
        <v>937</v>
      </c>
      <c r="C229" s="1" t="str">
        <f t="shared" si="20"/>
        <v>13:0040</v>
      </c>
      <c r="D229" s="1" t="str">
        <f t="shared" si="21"/>
        <v>13:0026</v>
      </c>
      <c r="E229" t="s">
        <v>938</v>
      </c>
      <c r="F229" t="s">
        <v>939</v>
      </c>
      <c r="H229">
        <v>47.423905900000001</v>
      </c>
      <c r="I229">
        <v>-65.740023699999995</v>
      </c>
      <c r="J229" s="1" t="str">
        <f t="shared" si="24"/>
        <v>Basal till</v>
      </c>
      <c r="K229" s="1" t="str">
        <f t="shared" si="22"/>
        <v>&lt;63 micron</v>
      </c>
      <c r="P229">
        <v>7.03</v>
      </c>
      <c r="Q229">
        <v>0.12</v>
      </c>
      <c r="W229">
        <v>670</v>
      </c>
      <c r="AA229">
        <v>3.3</v>
      </c>
      <c r="AB229">
        <v>22</v>
      </c>
      <c r="AC229">
        <v>93</v>
      </c>
      <c r="AD229">
        <v>35</v>
      </c>
      <c r="AG229">
        <v>41</v>
      </c>
      <c r="AI229">
        <v>19</v>
      </c>
      <c r="AJ229">
        <v>81</v>
      </c>
      <c r="AK229">
        <v>110</v>
      </c>
      <c r="AN229">
        <v>94</v>
      </c>
      <c r="AO229">
        <v>420</v>
      </c>
      <c r="AP229">
        <v>110</v>
      </c>
      <c r="AQ229">
        <v>7</v>
      </c>
      <c r="AR229">
        <v>4</v>
      </c>
      <c r="AS229">
        <v>1.5</v>
      </c>
      <c r="AT229">
        <v>7</v>
      </c>
      <c r="AU229">
        <v>1.4</v>
      </c>
      <c r="AV229">
        <v>50</v>
      </c>
      <c r="AW229">
        <v>0.62</v>
      </c>
      <c r="AX229">
        <v>39</v>
      </c>
      <c r="AY229">
        <v>12</v>
      </c>
      <c r="AZ229">
        <v>7.9</v>
      </c>
      <c r="BA229">
        <v>1.3</v>
      </c>
      <c r="BB229">
        <v>0.6</v>
      </c>
      <c r="BC229">
        <v>42</v>
      </c>
      <c r="BD229">
        <v>4</v>
      </c>
      <c r="BE229">
        <v>0.1</v>
      </c>
      <c r="BF229">
        <v>-0.5</v>
      </c>
      <c r="BG229">
        <v>-0.2</v>
      </c>
      <c r="BH229">
        <v>6.1</v>
      </c>
      <c r="BI229">
        <v>24</v>
      </c>
      <c r="BJ229">
        <v>9.6999999999999993</v>
      </c>
      <c r="BK229">
        <v>0.05</v>
      </c>
      <c r="BL229">
        <v>0.7</v>
      </c>
      <c r="BM229">
        <v>24</v>
      </c>
      <c r="BN229">
        <v>24</v>
      </c>
      <c r="BO229">
        <v>170</v>
      </c>
      <c r="BP229">
        <v>4.4000000000000004</v>
      </c>
      <c r="BQ229">
        <v>1.7</v>
      </c>
      <c r="BR229">
        <v>18</v>
      </c>
      <c r="BS229">
        <v>0.86</v>
      </c>
      <c r="BT229">
        <v>4.4000000000000004</v>
      </c>
    </row>
    <row r="230" spans="1:73" hidden="1" x14ac:dyDescent="0.3">
      <c r="A230" t="s">
        <v>940</v>
      </c>
      <c r="B230" t="s">
        <v>941</v>
      </c>
      <c r="C230" s="1" t="str">
        <f t="shared" si="20"/>
        <v>13:0040</v>
      </c>
      <c r="D230" s="1" t="str">
        <f t="shared" si="21"/>
        <v>13:0026</v>
      </c>
      <c r="E230" t="s">
        <v>942</v>
      </c>
      <c r="F230" t="s">
        <v>943</v>
      </c>
      <c r="H230">
        <v>47.383026100000002</v>
      </c>
      <c r="I230">
        <v>-65.7998324</v>
      </c>
      <c r="J230" s="1" t="str">
        <f t="shared" si="24"/>
        <v>Basal till</v>
      </c>
      <c r="K230" s="1" t="str">
        <f t="shared" si="22"/>
        <v>&lt;63 micron</v>
      </c>
      <c r="P230">
        <v>7.39</v>
      </c>
      <c r="Q230">
        <v>0.12</v>
      </c>
      <c r="W230">
        <v>650</v>
      </c>
      <c r="AA230">
        <v>3.2</v>
      </c>
      <c r="AB230">
        <v>24</v>
      </c>
      <c r="AC230">
        <v>93</v>
      </c>
      <c r="AD230">
        <v>29</v>
      </c>
      <c r="AG230">
        <v>39</v>
      </c>
      <c r="AI230">
        <v>19</v>
      </c>
      <c r="AJ230">
        <v>88</v>
      </c>
      <c r="AK230">
        <v>110</v>
      </c>
      <c r="AN230">
        <v>93</v>
      </c>
      <c r="AO230">
        <v>440</v>
      </c>
      <c r="AP230">
        <v>93</v>
      </c>
      <c r="AQ230">
        <v>7.2</v>
      </c>
      <c r="AR230">
        <v>4.2</v>
      </c>
      <c r="AS230">
        <v>1.4</v>
      </c>
      <c r="AT230">
        <v>7.1</v>
      </c>
      <c r="AU230">
        <v>1.5</v>
      </c>
      <c r="AV230">
        <v>38</v>
      </c>
      <c r="AW230">
        <v>0.7</v>
      </c>
      <c r="AX230">
        <v>32</v>
      </c>
      <c r="AY230">
        <v>9.4</v>
      </c>
      <c r="AZ230">
        <v>7.1</v>
      </c>
      <c r="BA230">
        <v>1.3</v>
      </c>
      <c r="BB230">
        <v>0.63</v>
      </c>
      <c r="BC230">
        <v>42</v>
      </c>
      <c r="BD230">
        <v>4.2</v>
      </c>
      <c r="BE230">
        <v>-0.1</v>
      </c>
      <c r="BF230">
        <v>-0.5</v>
      </c>
      <c r="BG230">
        <v>-0.2</v>
      </c>
      <c r="BH230">
        <v>4.4000000000000004</v>
      </c>
      <c r="BI230">
        <v>22</v>
      </c>
      <c r="BJ230">
        <v>11</v>
      </c>
      <c r="BK230">
        <v>7.0000000000000007E-2</v>
      </c>
      <c r="BL230">
        <v>1</v>
      </c>
      <c r="BM230">
        <v>23</v>
      </c>
      <c r="BN230">
        <v>35</v>
      </c>
      <c r="BO230">
        <v>140</v>
      </c>
      <c r="BP230">
        <v>5</v>
      </c>
      <c r="BQ230">
        <v>1.8</v>
      </c>
      <c r="BR230">
        <v>17</v>
      </c>
      <c r="BS230">
        <v>0.84</v>
      </c>
      <c r="BT230">
        <v>3.8</v>
      </c>
    </row>
    <row r="231" spans="1:73" hidden="1" x14ac:dyDescent="0.3">
      <c r="A231" t="s">
        <v>944</v>
      </c>
      <c r="B231" t="s">
        <v>945</v>
      </c>
      <c r="C231" s="1" t="str">
        <f t="shared" si="20"/>
        <v>13:0040</v>
      </c>
      <c r="D231" s="1" t="str">
        <f t="shared" si="21"/>
        <v>13:0026</v>
      </c>
      <c r="E231" t="s">
        <v>946</v>
      </c>
      <c r="F231" t="s">
        <v>947</v>
      </c>
      <c r="H231">
        <v>47.465499800000003</v>
      </c>
      <c r="I231">
        <v>-65.6656026</v>
      </c>
      <c r="J231" s="1" t="str">
        <f t="shared" si="24"/>
        <v>Basal till</v>
      </c>
      <c r="K231" s="1" t="str">
        <f t="shared" si="22"/>
        <v>&lt;63 micron</v>
      </c>
      <c r="P231">
        <v>6.3</v>
      </c>
      <c r="Q231">
        <v>0.04</v>
      </c>
      <c r="W231">
        <v>240</v>
      </c>
      <c r="AA231">
        <v>1.9</v>
      </c>
      <c r="AB231">
        <v>34</v>
      </c>
      <c r="AC231">
        <v>160</v>
      </c>
      <c r="AD231">
        <v>19</v>
      </c>
      <c r="AG231">
        <v>100</v>
      </c>
      <c r="AI231">
        <v>14</v>
      </c>
      <c r="AJ231">
        <v>36</v>
      </c>
      <c r="AK231">
        <v>87</v>
      </c>
      <c r="AN231">
        <v>63</v>
      </c>
      <c r="AO231">
        <v>610</v>
      </c>
      <c r="AP231">
        <v>130</v>
      </c>
      <c r="AQ231">
        <v>7.4</v>
      </c>
      <c r="AR231">
        <v>4.2</v>
      </c>
      <c r="AS231">
        <v>1.8</v>
      </c>
      <c r="AT231">
        <v>7.5</v>
      </c>
      <c r="AU231">
        <v>1.6</v>
      </c>
      <c r="AV231">
        <v>46</v>
      </c>
      <c r="AW231">
        <v>0.7</v>
      </c>
      <c r="AX231">
        <v>40</v>
      </c>
      <c r="AY231">
        <v>11</v>
      </c>
      <c r="AZ231">
        <v>9</v>
      </c>
      <c r="BA231">
        <v>1.3</v>
      </c>
      <c r="BB231">
        <v>0.62</v>
      </c>
      <c r="BC231">
        <v>37</v>
      </c>
      <c r="BD231">
        <v>4.2</v>
      </c>
      <c r="BE231">
        <v>0.1</v>
      </c>
      <c r="BF231">
        <v>-0.5</v>
      </c>
      <c r="BG231">
        <v>-0.2</v>
      </c>
      <c r="BH231">
        <v>10</v>
      </c>
      <c r="BI231">
        <v>14</v>
      </c>
      <c r="BJ231">
        <v>14</v>
      </c>
      <c r="BK231">
        <v>-0.05</v>
      </c>
      <c r="BL231">
        <v>-0.2</v>
      </c>
      <c r="BM231">
        <v>19</v>
      </c>
      <c r="BN231">
        <v>20</v>
      </c>
      <c r="BO231">
        <v>83</v>
      </c>
      <c r="BP231">
        <v>1.7</v>
      </c>
      <c r="BQ231">
        <v>1.4</v>
      </c>
      <c r="BR231">
        <v>13</v>
      </c>
      <c r="BS231">
        <v>0.56000000000000005</v>
      </c>
      <c r="BT231">
        <v>3.1</v>
      </c>
    </row>
    <row r="232" spans="1:73" hidden="1" x14ac:dyDescent="0.3">
      <c r="A232" t="s">
        <v>948</v>
      </c>
      <c r="B232" t="s">
        <v>949</v>
      </c>
      <c r="C232" s="1" t="str">
        <f t="shared" si="20"/>
        <v>13:0040</v>
      </c>
      <c r="D232" s="1" t="str">
        <f t="shared" si="21"/>
        <v>13:0026</v>
      </c>
      <c r="E232" t="s">
        <v>950</v>
      </c>
      <c r="F232" t="s">
        <v>951</v>
      </c>
      <c r="H232">
        <v>47.463928699999997</v>
      </c>
      <c r="I232">
        <v>-65.695062100000001</v>
      </c>
      <c r="J232" s="1" t="str">
        <f t="shared" si="24"/>
        <v>Basal till</v>
      </c>
      <c r="K232" s="1" t="str">
        <f t="shared" si="22"/>
        <v>&lt;63 micron</v>
      </c>
      <c r="P232">
        <v>5.98</v>
      </c>
      <c r="Q232">
        <v>0.08</v>
      </c>
      <c r="W232">
        <v>510</v>
      </c>
      <c r="AA232">
        <v>2.6</v>
      </c>
      <c r="AB232">
        <v>21</v>
      </c>
      <c r="AC232">
        <v>93</v>
      </c>
      <c r="AD232">
        <v>31</v>
      </c>
      <c r="AG232">
        <v>40</v>
      </c>
      <c r="AI232">
        <v>15</v>
      </c>
      <c r="AJ232">
        <v>78</v>
      </c>
      <c r="AK232">
        <v>91</v>
      </c>
      <c r="AN232">
        <v>370</v>
      </c>
      <c r="AO232">
        <v>540</v>
      </c>
      <c r="AP232">
        <v>110</v>
      </c>
      <c r="AQ232">
        <v>7.4</v>
      </c>
      <c r="AR232">
        <v>4.3</v>
      </c>
      <c r="AS232">
        <v>1.5</v>
      </c>
      <c r="AT232">
        <v>7.5</v>
      </c>
      <c r="AU232">
        <v>1.6</v>
      </c>
      <c r="AV232">
        <v>43</v>
      </c>
      <c r="AW232">
        <v>0.7</v>
      </c>
      <c r="AX232">
        <v>37</v>
      </c>
      <c r="AY232">
        <v>11</v>
      </c>
      <c r="AZ232">
        <v>7.7</v>
      </c>
      <c r="BA232">
        <v>1.3</v>
      </c>
      <c r="BB232">
        <v>0.66</v>
      </c>
      <c r="BC232">
        <v>42</v>
      </c>
      <c r="BD232">
        <v>4.5</v>
      </c>
      <c r="BE232">
        <v>-0.1</v>
      </c>
      <c r="BF232">
        <v>-0.5</v>
      </c>
      <c r="BG232">
        <v>-0.2</v>
      </c>
      <c r="BH232">
        <v>4.4000000000000004</v>
      </c>
      <c r="BI232">
        <v>17</v>
      </c>
      <c r="BJ232">
        <v>13</v>
      </c>
      <c r="BK232">
        <v>0.05</v>
      </c>
      <c r="BL232">
        <v>0.4</v>
      </c>
      <c r="BM232">
        <v>22</v>
      </c>
      <c r="BN232">
        <v>22</v>
      </c>
      <c r="BO232">
        <v>110</v>
      </c>
      <c r="BP232">
        <v>4.5</v>
      </c>
      <c r="BQ232">
        <v>1.7</v>
      </c>
      <c r="BR232">
        <v>16</v>
      </c>
      <c r="BS232">
        <v>0.7</v>
      </c>
      <c r="BT232">
        <v>3.8</v>
      </c>
    </row>
    <row r="233" spans="1:73" hidden="1" x14ac:dyDescent="0.3">
      <c r="A233" t="s">
        <v>952</v>
      </c>
      <c r="B233" t="s">
        <v>953</v>
      </c>
      <c r="C233" s="1" t="str">
        <f t="shared" si="20"/>
        <v>13:0040</v>
      </c>
      <c r="D233" s="1" t="str">
        <f t="shared" si="21"/>
        <v>13:0026</v>
      </c>
      <c r="E233" t="s">
        <v>954</v>
      </c>
      <c r="F233" t="s">
        <v>955</v>
      </c>
      <c r="H233">
        <v>47.253104200000003</v>
      </c>
      <c r="I233">
        <v>-65.778472800000003</v>
      </c>
      <c r="J233" s="1" t="str">
        <f t="shared" si="24"/>
        <v>Basal till</v>
      </c>
      <c r="K233" s="1" t="str">
        <f t="shared" si="22"/>
        <v>&lt;63 micron</v>
      </c>
      <c r="P233">
        <v>7.69</v>
      </c>
      <c r="Q233">
        <v>7.0000000000000007E-2</v>
      </c>
      <c r="W233">
        <v>410</v>
      </c>
      <c r="AA233">
        <v>2.2999999999999998</v>
      </c>
      <c r="AB233">
        <v>28</v>
      </c>
      <c r="AC233">
        <v>180</v>
      </c>
      <c r="AD233">
        <v>16</v>
      </c>
      <c r="AG233">
        <v>88</v>
      </c>
      <c r="AI233">
        <v>16</v>
      </c>
      <c r="AJ233">
        <v>72</v>
      </c>
      <c r="AK233">
        <v>110</v>
      </c>
      <c r="AN233">
        <v>110</v>
      </c>
      <c r="AO233">
        <v>430</v>
      </c>
      <c r="AP233">
        <v>82</v>
      </c>
      <c r="AQ233">
        <v>6.1</v>
      </c>
      <c r="AR233">
        <v>3.5</v>
      </c>
      <c r="AS233">
        <v>1.4</v>
      </c>
      <c r="AT233">
        <v>6.3</v>
      </c>
      <c r="AU233">
        <v>1.3</v>
      </c>
      <c r="AV233">
        <v>38</v>
      </c>
      <c r="AW233">
        <v>0.59</v>
      </c>
      <c r="AX233">
        <v>34</v>
      </c>
      <c r="AY233">
        <v>9.4</v>
      </c>
      <c r="AZ233">
        <v>7.1</v>
      </c>
      <c r="BA233">
        <v>1.1000000000000001</v>
      </c>
      <c r="BB233">
        <v>0.55000000000000004</v>
      </c>
      <c r="BC233">
        <v>35</v>
      </c>
      <c r="BD233">
        <v>3.9</v>
      </c>
      <c r="BE233">
        <v>0.5</v>
      </c>
      <c r="BF233">
        <v>-0.5</v>
      </c>
      <c r="BG233">
        <v>-0.2</v>
      </c>
      <c r="BH233">
        <v>5.6</v>
      </c>
      <c r="BI233">
        <v>20</v>
      </c>
      <c r="BJ233">
        <v>11</v>
      </c>
      <c r="BK233">
        <v>0.09</v>
      </c>
      <c r="BL233">
        <v>2.2000000000000002</v>
      </c>
      <c r="BM233">
        <v>20</v>
      </c>
      <c r="BN233">
        <v>17</v>
      </c>
      <c r="BO233">
        <v>97</v>
      </c>
      <c r="BP233">
        <v>3.6</v>
      </c>
      <c r="BQ233">
        <v>1.4</v>
      </c>
      <c r="BR233">
        <v>13</v>
      </c>
      <c r="BS233">
        <v>0.71</v>
      </c>
      <c r="BT233">
        <v>4.9000000000000004</v>
      </c>
    </row>
    <row r="234" spans="1:73" hidden="1" x14ac:dyDescent="0.3">
      <c r="A234" t="s">
        <v>956</v>
      </c>
      <c r="B234" t="s">
        <v>957</v>
      </c>
      <c r="C234" s="1" t="str">
        <f t="shared" si="20"/>
        <v>13:0040</v>
      </c>
      <c r="D234" s="1" t="str">
        <f t="shared" si="21"/>
        <v>13:0026</v>
      </c>
      <c r="E234" t="s">
        <v>958</v>
      </c>
      <c r="F234" t="s">
        <v>959</v>
      </c>
      <c r="H234">
        <v>47.333251099999998</v>
      </c>
      <c r="I234">
        <v>-65.794352399999994</v>
      </c>
      <c r="J234" s="1" t="str">
        <f t="shared" si="24"/>
        <v>Basal till</v>
      </c>
      <c r="K234" s="1" t="str">
        <f t="shared" si="22"/>
        <v>&lt;63 micron</v>
      </c>
      <c r="P234">
        <v>5.12</v>
      </c>
      <c r="Q234">
        <v>0.06</v>
      </c>
      <c r="W234">
        <v>640</v>
      </c>
      <c r="AA234">
        <v>3.4</v>
      </c>
      <c r="AB234">
        <v>17</v>
      </c>
      <c r="AC234">
        <v>69</v>
      </c>
      <c r="AD234">
        <v>17</v>
      </c>
      <c r="AG234">
        <v>29</v>
      </c>
      <c r="AI234">
        <v>15</v>
      </c>
      <c r="AJ234">
        <v>120</v>
      </c>
      <c r="AK234">
        <v>70</v>
      </c>
      <c r="AN234">
        <v>60</v>
      </c>
      <c r="AO234">
        <v>500</v>
      </c>
      <c r="AP234">
        <v>110</v>
      </c>
      <c r="AQ234">
        <v>7.8</v>
      </c>
      <c r="AR234">
        <v>4.5</v>
      </c>
      <c r="AS234">
        <v>1.3</v>
      </c>
      <c r="AT234">
        <v>7.2</v>
      </c>
      <c r="AU234">
        <v>1.7</v>
      </c>
      <c r="AV234">
        <v>42</v>
      </c>
      <c r="AW234">
        <v>0.75</v>
      </c>
      <c r="AX234">
        <v>33</v>
      </c>
      <c r="AY234">
        <v>10</v>
      </c>
      <c r="AZ234">
        <v>7.5</v>
      </c>
      <c r="BA234">
        <v>1.3</v>
      </c>
      <c r="BB234">
        <v>0.72</v>
      </c>
      <c r="BC234">
        <v>46</v>
      </c>
      <c r="BD234">
        <v>5</v>
      </c>
      <c r="BE234">
        <v>0.3</v>
      </c>
      <c r="BF234">
        <v>-0.5</v>
      </c>
      <c r="BG234">
        <v>-0.2</v>
      </c>
      <c r="BH234">
        <v>5.3</v>
      </c>
      <c r="BI234">
        <v>20</v>
      </c>
      <c r="BJ234">
        <v>12</v>
      </c>
      <c r="BK234">
        <v>-0.05</v>
      </c>
      <c r="BL234">
        <v>0.5</v>
      </c>
      <c r="BM234">
        <v>22</v>
      </c>
      <c r="BN234">
        <v>22</v>
      </c>
      <c r="BO234">
        <v>140</v>
      </c>
      <c r="BP234">
        <v>4.9000000000000004</v>
      </c>
      <c r="BQ234">
        <v>2</v>
      </c>
      <c r="BR234">
        <v>21</v>
      </c>
      <c r="BS234">
        <v>0.76</v>
      </c>
      <c r="BT234">
        <v>5.4</v>
      </c>
    </row>
    <row r="235" spans="1:73" x14ac:dyDescent="0.3">
      <c r="A235" t="s">
        <v>960</v>
      </c>
      <c r="B235" t="s">
        <v>961</v>
      </c>
      <c r="C235" s="1" t="str">
        <f t="shared" si="20"/>
        <v>13:0040</v>
      </c>
      <c r="D235" s="1" t="str">
        <f t="shared" ref="D235:D266" si="25">HYPERLINK("http://geochem.nrcan.gc.ca/cdogs/content/svy/svy210037_e.htm", "21:0037")</f>
        <v>21:0037</v>
      </c>
      <c r="E235" t="s">
        <v>962</v>
      </c>
      <c r="F235" t="s">
        <v>963</v>
      </c>
      <c r="H235">
        <v>47.462063000000001</v>
      </c>
      <c r="I235">
        <v>-65.911114900000001</v>
      </c>
      <c r="J235" s="1" t="str">
        <f t="shared" ref="J235:J266" si="26">HYPERLINK("http://geochem.nrcan.gc.ca/cdogs/content/kwd/kwd020044_e.htm", "Till")</f>
        <v>Till</v>
      </c>
      <c r="K235" s="1" t="str">
        <f t="shared" si="22"/>
        <v>&lt;63 micron</v>
      </c>
      <c r="P235">
        <v>7.18</v>
      </c>
      <c r="Q235">
        <v>0.13</v>
      </c>
      <c r="W235">
        <v>530</v>
      </c>
      <c r="Y235">
        <v>-5</v>
      </c>
      <c r="AA235">
        <v>2.2000000000000002</v>
      </c>
      <c r="AB235">
        <v>15</v>
      </c>
      <c r="AC235">
        <v>93</v>
      </c>
      <c r="AD235">
        <v>36</v>
      </c>
      <c r="AE235">
        <v>-10</v>
      </c>
      <c r="AG235">
        <v>41</v>
      </c>
      <c r="AH235">
        <v>-10</v>
      </c>
      <c r="AI235">
        <v>19</v>
      </c>
      <c r="AJ235">
        <v>70</v>
      </c>
      <c r="AK235">
        <v>140</v>
      </c>
      <c r="AL235">
        <v>-5</v>
      </c>
      <c r="AM235">
        <v>-0.5</v>
      </c>
      <c r="AN235">
        <v>84</v>
      </c>
      <c r="AO235">
        <v>270</v>
      </c>
      <c r="AP235">
        <v>92</v>
      </c>
      <c r="AQ235">
        <v>6.5</v>
      </c>
      <c r="AR235">
        <v>3.7</v>
      </c>
      <c r="AS235">
        <v>1.3</v>
      </c>
      <c r="AT235">
        <v>6.8</v>
      </c>
      <c r="AU235">
        <v>1.4</v>
      </c>
      <c r="AV235">
        <v>41</v>
      </c>
      <c r="AW235">
        <v>0.55000000000000004</v>
      </c>
      <c r="AX235">
        <v>39</v>
      </c>
      <c r="AY235">
        <v>10</v>
      </c>
      <c r="AZ235">
        <v>7.5</v>
      </c>
      <c r="BA235">
        <v>1.1000000000000001</v>
      </c>
      <c r="BB235">
        <v>0.56999999999999995</v>
      </c>
      <c r="BC235">
        <v>36</v>
      </c>
      <c r="BD235">
        <v>3.7</v>
      </c>
      <c r="BE235">
        <v>0.4</v>
      </c>
      <c r="BF235">
        <v>-0.5</v>
      </c>
      <c r="BG235">
        <v>-0.2</v>
      </c>
      <c r="BH235">
        <v>4.3</v>
      </c>
      <c r="BI235">
        <v>21</v>
      </c>
      <c r="BJ235">
        <v>7.1</v>
      </c>
      <c r="BK235">
        <v>0.08</v>
      </c>
      <c r="BL235">
        <v>1.9</v>
      </c>
      <c r="BM235">
        <v>22</v>
      </c>
      <c r="BN235">
        <v>25</v>
      </c>
      <c r="BO235">
        <v>110</v>
      </c>
      <c r="BP235">
        <v>3.2</v>
      </c>
      <c r="BQ235">
        <v>1.2</v>
      </c>
      <c r="BR235">
        <v>12</v>
      </c>
      <c r="BS235">
        <v>0.66</v>
      </c>
      <c r="BT235">
        <v>3.7</v>
      </c>
      <c r="BU235">
        <v>-0.5</v>
      </c>
    </row>
    <row r="236" spans="1:73" x14ac:dyDescent="0.3">
      <c r="A236" t="s">
        <v>964</v>
      </c>
      <c r="B236" t="s">
        <v>965</v>
      </c>
      <c r="C236" s="1" t="str">
        <f t="shared" si="20"/>
        <v>13:0040</v>
      </c>
      <c r="D236" s="1" t="str">
        <f t="shared" si="25"/>
        <v>21:0037</v>
      </c>
      <c r="E236" t="s">
        <v>966</v>
      </c>
      <c r="F236" t="s">
        <v>967</v>
      </c>
      <c r="H236">
        <v>47.449700900000003</v>
      </c>
      <c r="I236">
        <v>-65.562189700000005</v>
      </c>
      <c r="J236" s="1" t="str">
        <f t="shared" si="26"/>
        <v>Till</v>
      </c>
      <c r="K236" s="1" t="str">
        <f t="shared" si="22"/>
        <v>&lt;63 micron</v>
      </c>
      <c r="P236">
        <v>6.97</v>
      </c>
      <c r="Q236">
        <v>0.11</v>
      </c>
      <c r="W236">
        <v>750</v>
      </c>
      <c r="Y236">
        <v>-5</v>
      </c>
      <c r="AA236">
        <v>2.9</v>
      </c>
      <c r="AB236">
        <v>15</v>
      </c>
      <c r="AC236">
        <v>100</v>
      </c>
      <c r="AD236">
        <v>31</v>
      </c>
      <c r="AE236">
        <v>-10</v>
      </c>
      <c r="AG236">
        <v>46</v>
      </c>
      <c r="AH236">
        <v>-10</v>
      </c>
      <c r="AI236">
        <v>18</v>
      </c>
      <c r="AJ236">
        <v>71</v>
      </c>
      <c r="AK236">
        <v>120</v>
      </c>
      <c r="AL236">
        <v>-5</v>
      </c>
      <c r="AM236">
        <v>-0.5</v>
      </c>
      <c r="AN236">
        <v>81</v>
      </c>
      <c r="AO236">
        <v>320</v>
      </c>
      <c r="AP236">
        <v>110</v>
      </c>
      <c r="AQ236">
        <v>8.4</v>
      </c>
      <c r="AR236">
        <v>4.7</v>
      </c>
      <c r="AS236">
        <v>1.7</v>
      </c>
      <c r="AT236">
        <v>9.1</v>
      </c>
      <c r="AU236">
        <v>1.7</v>
      </c>
      <c r="AV236">
        <v>56</v>
      </c>
      <c r="AW236">
        <v>0.73</v>
      </c>
      <c r="AX236">
        <v>51</v>
      </c>
      <c r="AY236">
        <v>14</v>
      </c>
      <c r="AZ236">
        <v>10</v>
      </c>
      <c r="BA236">
        <v>1.5</v>
      </c>
      <c r="BB236">
        <v>0.74</v>
      </c>
      <c r="BC236">
        <v>51</v>
      </c>
      <c r="BD236">
        <v>4.5999999999999996</v>
      </c>
      <c r="BE236">
        <v>0.5</v>
      </c>
      <c r="BF236">
        <v>1.1000000000000001</v>
      </c>
      <c r="BG236">
        <v>-0.2</v>
      </c>
      <c r="BH236">
        <v>8.1999999999999993</v>
      </c>
      <c r="BI236">
        <v>25</v>
      </c>
      <c r="BJ236">
        <v>8.8000000000000007</v>
      </c>
      <c r="BK236">
        <v>0.09</v>
      </c>
      <c r="BL236">
        <v>1</v>
      </c>
      <c r="BM236">
        <v>24</v>
      </c>
      <c r="BN236">
        <v>27</v>
      </c>
      <c r="BO236">
        <v>160</v>
      </c>
      <c r="BP236">
        <v>5.7</v>
      </c>
      <c r="BQ236">
        <v>1.3</v>
      </c>
      <c r="BR236">
        <v>16</v>
      </c>
      <c r="BS236">
        <v>0.81</v>
      </c>
      <c r="BT236">
        <v>4.0999999999999996</v>
      </c>
      <c r="BU236">
        <v>-0.5</v>
      </c>
    </row>
    <row r="237" spans="1:73" x14ac:dyDescent="0.3">
      <c r="A237" t="s">
        <v>968</v>
      </c>
      <c r="B237" t="s">
        <v>969</v>
      </c>
      <c r="C237" s="1" t="str">
        <f t="shared" si="20"/>
        <v>13:0040</v>
      </c>
      <c r="D237" s="1" t="str">
        <f t="shared" si="25"/>
        <v>21:0037</v>
      </c>
      <c r="E237" t="s">
        <v>970</v>
      </c>
      <c r="F237" t="s">
        <v>971</v>
      </c>
      <c r="H237">
        <v>47.346463900000003</v>
      </c>
      <c r="I237">
        <v>-65.837882500000006</v>
      </c>
      <c r="J237" s="1" t="str">
        <f t="shared" si="26"/>
        <v>Till</v>
      </c>
      <c r="K237" s="1" t="str">
        <f t="shared" si="22"/>
        <v>&lt;63 micron</v>
      </c>
      <c r="P237">
        <v>7.46</v>
      </c>
      <c r="Q237">
        <v>0.09</v>
      </c>
      <c r="W237">
        <v>710</v>
      </c>
      <c r="Y237">
        <v>-5</v>
      </c>
      <c r="AA237">
        <v>3.2</v>
      </c>
      <c r="AB237">
        <v>11</v>
      </c>
      <c r="AC237">
        <v>95</v>
      </c>
      <c r="AD237">
        <v>44</v>
      </c>
      <c r="AE237">
        <v>-10</v>
      </c>
      <c r="AG237">
        <v>34</v>
      </c>
      <c r="AH237">
        <v>-10</v>
      </c>
      <c r="AI237">
        <v>19</v>
      </c>
      <c r="AJ237">
        <v>74</v>
      </c>
      <c r="AK237">
        <v>130</v>
      </c>
      <c r="AL237">
        <v>-5</v>
      </c>
      <c r="AM237">
        <v>-0.5</v>
      </c>
      <c r="AN237">
        <v>110</v>
      </c>
      <c r="AO237">
        <v>350</v>
      </c>
      <c r="AP237">
        <v>110</v>
      </c>
      <c r="AQ237">
        <v>7.7</v>
      </c>
      <c r="AR237">
        <v>4.7</v>
      </c>
      <c r="AS237">
        <v>1.5</v>
      </c>
      <c r="AT237">
        <v>8.8000000000000007</v>
      </c>
      <c r="AU237">
        <v>1.7</v>
      </c>
      <c r="AV237">
        <v>53</v>
      </c>
      <c r="AW237">
        <v>0.74</v>
      </c>
      <c r="AX237">
        <v>48</v>
      </c>
      <c r="AY237">
        <v>13</v>
      </c>
      <c r="AZ237">
        <v>9.3000000000000007</v>
      </c>
      <c r="BA237">
        <v>1.3</v>
      </c>
      <c r="BB237">
        <v>0.7</v>
      </c>
      <c r="BC237">
        <v>45</v>
      </c>
      <c r="BD237">
        <v>4.8</v>
      </c>
      <c r="BE237">
        <v>18</v>
      </c>
      <c r="BF237">
        <v>0.6</v>
      </c>
      <c r="BG237">
        <v>2.2999999999999998</v>
      </c>
      <c r="BH237">
        <v>5.2</v>
      </c>
      <c r="BI237">
        <v>25</v>
      </c>
      <c r="BJ237">
        <v>9.3000000000000007</v>
      </c>
      <c r="BK237">
        <v>0.11</v>
      </c>
      <c r="BL237">
        <v>1.6</v>
      </c>
      <c r="BM237">
        <v>25</v>
      </c>
      <c r="BN237">
        <v>34</v>
      </c>
      <c r="BO237">
        <v>160</v>
      </c>
      <c r="BP237">
        <v>5.6</v>
      </c>
      <c r="BQ237">
        <v>1.5</v>
      </c>
      <c r="BR237">
        <v>17</v>
      </c>
      <c r="BS237">
        <v>0.81</v>
      </c>
      <c r="BT237">
        <v>4.3</v>
      </c>
      <c r="BU237">
        <v>-0.5</v>
      </c>
    </row>
    <row r="238" spans="1:73" x14ac:dyDescent="0.3">
      <c r="A238" t="s">
        <v>972</v>
      </c>
      <c r="B238" t="s">
        <v>973</v>
      </c>
      <c r="C238" s="1" t="str">
        <f t="shared" si="20"/>
        <v>13:0040</v>
      </c>
      <c r="D238" s="1" t="str">
        <f t="shared" si="25"/>
        <v>21:0037</v>
      </c>
      <c r="E238" t="s">
        <v>974</v>
      </c>
      <c r="F238" t="s">
        <v>975</v>
      </c>
      <c r="H238">
        <v>47.461251099999998</v>
      </c>
      <c r="I238">
        <v>-65.724634899999998</v>
      </c>
      <c r="J238" s="1" t="str">
        <f t="shared" si="26"/>
        <v>Till</v>
      </c>
      <c r="K238" s="1" t="str">
        <f t="shared" si="22"/>
        <v>&lt;63 micron</v>
      </c>
      <c r="P238">
        <v>6.91</v>
      </c>
      <c r="Q238">
        <v>0.11</v>
      </c>
      <c r="W238">
        <v>700</v>
      </c>
      <c r="Y238">
        <v>-5</v>
      </c>
      <c r="AA238">
        <v>3</v>
      </c>
      <c r="AB238">
        <v>12</v>
      </c>
      <c r="AC238">
        <v>86</v>
      </c>
      <c r="AD238">
        <v>31</v>
      </c>
      <c r="AE238">
        <v>-10</v>
      </c>
      <c r="AG238">
        <v>37</v>
      </c>
      <c r="AH238">
        <v>-10</v>
      </c>
      <c r="AI238">
        <v>18</v>
      </c>
      <c r="AJ238">
        <v>74</v>
      </c>
      <c r="AK238">
        <v>120</v>
      </c>
      <c r="AL238">
        <v>-5</v>
      </c>
      <c r="AM238">
        <v>-0.5</v>
      </c>
      <c r="AN238">
        <v>79</v>
      </c>
      <c r="AO238">
        <v>220</v>
      </c>
      <c r="AP238">
        <v>95</v>
      </c>
      <c r="AQ238">
        <v>8.1</v>
      </c>
      <c r="AR238">
        <v>4.5999999999999996</v>
      </c>
      <c r="AS238">
        <v>1.5</v>
      </c>
      <c r="AT238">
        <v>9.4</v>
      </c>
      <c r="AU238">
        <v>1.8</v>
      </c>
      <c r="AV238">
        <v>49</v>
      </c>
      <c r="AW238">
        <v>0.69</v>
      </c>
      <c r="AX238">
        <v>48</v>
      </c>
      <c r="AY238">
        <v>12</v>
      </c>
      <c r="AZ238">
        <v>9.5</v>
      </c>
      <c r="BA238">
        <v>1.3</v>
      </c>
      <c r="BB238">
        <v>0.73</v>
      </c>
      <c r="BC238">
        <v>46</v>
      </c>
      <c r="BD238">
        <v>4.7</v>
      </c>
      <c r="BE238">
        <v>0.3</v>
      </c>
      <c r="BF238">
        <v>0.7</v>
      </c>
      <c r="BG238">
        <v>-0.2</v>
      </c>
      <c r="BH238">
        <v>5</v>
      </c>
      <c r="BI238">
        <v>23</v>
      </c>
      <c r="BJ238">
        <v>6.2</v>
      </c>
      <c r="BK238">
        <v>7.0000000000000007E-2</v>
      </c>
      <c r="BL238">
        <v>1.2</v>
      </c>
      <c r="BM238">
        <v>21</v>
      </c>
      <c r="BN238">
        <v>30</v>
      </c>
      <c r="BO238">
        <v>150</v>
      </c>
      <c r="BP238">
        <v>3.8</v>
      </c>
      <c r="BQ238">
        <v>1.3</v>
      </c>
      <c r="BR238">
        <v>14</v>
      </c>
      <c r="BS238">
        <v>0.81</v>
      </c>
      <c r="BT238">
        <v>4.2</v>
      </c>
      <c r="BU238">
        <v>-0.5</v>
      </c>
    </row>
    <row r="239" spans="1:73" x14ac:dyDescent="0.3">
      <c r="A239" t="s">
        <v>976</v>
      </c>
      <c r="B239" t="s">
        <v>977</v>
      </c>
      <c r="C239" s="1" t="str">
        <f t="shared" si="20"/>
        <v>13:0040</v>
      </c>
      <c r="D239" s="1" t="str">
        <f t="shared" si="25"/>
        <v>21:0037</v>
      </c>
      <c r="E239" t="s">
        <v>978</v>
      </c>
      <c r="F239" t="s">
        <v>979</v>
      </c>
      <c r="H239">
        <v>47.477991299999999</v>
      </c>
      <c r="I239">
        <v>-65.850272799999999</v>
      </c>
      <c r="J239" s="1" t="str">
        <f t="shared" si="26"/>
        <v>Till</v>
      </c>
      <c r="K239" s="1" t="str">
        <f t="shared" si="22"/>
        <v>&lt;63 micron</v>
      </c>
      <c r="P239">
        <v>8.26</v>
      </c>
      <c r="Q239">
        <v>0.15</v>
      </c>
      <c r="W239">
        <v>680</v>
      </c>
      <c r="Y239">
        <v>-5</v>
      </c>
      <c r="AA239">
        <v>2.8</v>
      </c>
      <c r="AB239">
        <v>17</v>
      </c>
      <c r="AC239">
        <v>97</v>
      </c>
      <c r="AD239">
        <v>51</v>
      </c>
      <c r="AE239">
        <v>-10</v>
      </c>
      <c r="AG239">
        <v>45</v>
      </c>
      <c r="AH239">
        <v>-10</v>
      </c>
      <c r="AI239">
        <v>21</v>
      </c>
      <c r="AJ239">
        <v>61</v>
      </c>
      <c r="AK239">
        <v>150</v>
      </c>
      <c r="AL239">
        <v>-5</v>
      </c>
      <c r="AM239">
        <v>-0.5</v>
      </c>
      <c r="AN239">
        <v>140</v>
      </c>
      <c r="AO239">
        <v>270</v>
      </c>
      <c r="AP239">
        <v>95</v>
      </c>
      <c r="AQ239">
        <v>6.6</v>
      </c>
      <c r="AR239">
        <v>3.7</v>
      </c>
      <c r="AS239">
        <v>1.4</v>
      </c>
      <c r="AT239">
        <v>7</v>
      </c>
      <c r="AU239">
        <v>1.4</v>
      </c>
      <c r="AV239">
        <v>44</v>
      </c>
      <c r="AW239">
        <v>0.6</v>
      </c>
      <c r="AX239">
        <v>43</v>
      </c>
      <c r="AY239">
        <v>11</v>
      </c>
      <c r="AZ239">
        <v>8.3000000000000007</v>
      </c>
      <c r="BA239">
        <v>1.1000000000000001</v>
      </c>
      <c r="BB239">
        <v>0.6</v>
      </c>
      <c r="BC239">
        <v>37</v>
      </c>
      <c r="BD239">
        <v>4</v>
      </c>
      <c r="BE239">
        <v>0.8</v>
      </c>
      <c r="BF239">
        <v>0.6</v>
      </c>
      <c r="BG239">
        <v>0.4</v>
      </c>
      <c r="BH239">
        <v>4.9000000000000004</v>
      </c>
      <c r="BI239">
        <v>22</v>
      </c>
      <c r="BJ239">
        <v>7.1</v>
      </c>
      <c r="BK239">
        <v>7.0000000000000007E-2</v>
      </c>
      <c r="BL239">
        <v>2</v>
      </c>
      <c r="BM239">
        <v>21</v>
      </c>
      <c r="BN239">
        <v>30</v>
      </c>
      <c r="BO239">
        <v>130</v>
      </c>
      <c r="BP239">
        <v>3.5</v>
      </c>
      <c r="BQ239">
        <v>0.8</v>
      </c>
      <c r="BR239">
        <v>13</v>
      </c>
      <c r="BS239">
        <v>0.77</v>
      </c>
      <c r="BT239">
        <v>3.9</v>
      </c>
      <c r="BU239">
        <v>-0.5</v>
      </c>
    </row>
    <row r="240" spans="1:73" x14ac:dyDescent="0.3">
      <c r="A240" t="s">
        <v>980</v>
      </c>
      <c r="B240" t="s">
        <v>981</v>
      </c>
      <c r="C240" s="1" t="str">
        <f t="shared" si="20"/>
        <v>13:0040</v>
      </c>
      <c r="D240" s="1" t="str">
        <f t="shared" si="25"/>
        <v>21:0037</v>
      </c>
      <c r="E240" t="s">
        <v>982</v>
      </c>
      <c r="F240" t="s">
        <v>983</v>
      </c>
      <c r="H240">
        <v>47.473488600000003</v>
      </c>
      <c r="I240">
        <v>-65.749158399999999</v>
      </c>
      <c r="J240" s="1" t="str">
        <f t="shared" si="26"/>
        <v>Till</v>
      </c>
      <c r="K240" s="1" t="str">
        <f t="shared" si="22"/>
        <v>&lt;63 micron</v>
      </c>
      <c r="P240">
        <v>6.38</v>
      </c>
      <c r="Q240">
        <v>0.1</v>
      </c>
      <c r="W240">
        <v>630</v>
      </c>
      <c r="Y240">
        <v>-5</v>
      </c>
      <c r="AA240">
        <v>2.8</v>
      </c>
      <c r="AB240">
        <v>13</v>
      </c>
      <c r="AC240">
        <v>84</v>
      </c>
      <c r="AD240">
        <v>27</v>
      </c>
      <c r="AE240">
        <v>-10</v>
      </c>
      <c r="AG240">
        <v>31</v>
      </c>
      <c r="AH240">
        <v>-10</v>
      </c>
      <c r="AI240">
        <v>17</v>
      </c>
      <c r="AJ240">
        <v>75</v>
      </c>
      <c r="AK240">
        <v>110</v>
      </c>
      <c r="AL240">
        <v>-5</v>
      </c>
      <c r="AM240">
        <v>-0.5</v>
      </c>
      <c r="AN240">
        <v>82</v>
      </c>
      <c r="AO240">
        <v>320</v>
      </c>
      <c r="AP240">
        <v>95</v>
      </c>
      <c r="AQ240">
        <v>7.2</v>
      </c>
      <c r="AR240">
        <v>4.2</v>
      </c>
      <c r="AS240">
        <v>1.3</v>
      </c>
      <c r="AT240">
        <v>7.6</v>
      </c>
      <c r="AU240">
        <v>1.5</v>
      </c>
      <c r="AV240">
        <v>42</v>
      </c>
      <c r="AW240">
        <v>0.64</v>
      </c>
      <c r="AX240">
        <v>41</v>
      </c>
      <c r="AY240">
        <v>11</v>
      </c>
      <c r="AZ240">
        <v>8.1999999999999993</v>
      </c>
      <c r="BA240">
        <v>1.2</v>
      </c>
      <c r="BB240">
        <v>0.67</v>
      </c>
      <c r="BC240">
        <v>39</v>
      </c>
      <c r="BD240">
        <v>4.3</v>
      </c>
      <c r="BE240">
        <v>1</v>
      </c>
      <c r="BF240">
        <v>0.5</v>
      </c>
      <c r="BG240">
        <v>-0.2</v>
      </c>
      <c r="BH240">
        <v>4.4000000000000004</v>
      </c>
      <c r="BI240">
        <v>23</v>
      </c>
      <c r="BJ240">
        <v>8.4</v>
      </c>
      <c r="BK240">
        <v>0.1</v>
      </c>
      <c r="BL240">
        <v>1.3</v>
      </c>
      <c r="BM240">
        <v>25</v>
      </c>
      <c r="BN240">
        <v>41</v>
      </c>
      <c r="BO240">
        <v>140</v>
      </c>
      <c r="BP240">
        <v>6</v>
      </c>
      <c r="BQ240">
        <v>1.6</v>
      </c>
      <c r="BR240">
        <v>14</v>
      </c>
      <c r="BS240">
        <v>0.71</v>
      </c>
      <c r="BT240">
        <v>4</v>
      </c>
      <c r="BU240">
        <v>-0.5</v>
      </c>
    </row>
    <row r="241" spans="1:73" x14ac:dyDescent="0.3">
      <c r="A241" t="s">
        <v>984</v>
      </c>
      <c r="B241" t="s">
        <v>985</v>
      </c>
      <c r="C241" s="1" t="str">
        <f t="shared" si="20"/>
        <v>13:0040</v>
      </c>
      <c r="D241" s="1" t="str">
        <f t="shared" si="25"/>
        <v>21:0037</v>
      </c>
      <c r="E241" t="s">
        <v>986</v>
      </c>
      <c r="F241" t="s">
        <v>987</v>
      </c>
      <c r="H241">
        <v>47.467423599999996</v>
      </c>
      <c r="I241">
        <v>-65.758131500000005</v>
      </c>
      <c r="J241" s="1" t="str">
        <f t="shared" si="26"/>
        <v>Till</v>
      </c>
      <c r="K241" s="1" t="str">
        <f t="shared" si="22"/>
        <v>&lt;63 micron</v>
      </c>
      <c r="P241">
        <v>6.03</v>
      </c>
      <c r="Q241">
        <v>7.0000000000000007E-2</v>
      </c>
      <c r="W241">
        <v>520</v>
      </c>
      <c r="Y241">
        <v>-5</v>
      </c>
      <c r="AA241">
        <v>3</v>
      </c>
      <c r="AB241">
        <v>9</v>
      </c>
      <c r="AC241">
        <v>80</v>
      </c>
      <c r="AD241">
        <v>29</v>
      </c>
      <c r="AE241">
        <v>-10</v>
      </c>
      <c r="AG241">
        <v>28</v>
      </c>
      <c r="AH241">
        <v>-10</v>
      </c>
      <c r="AI241">
        <v>15</v>
      </c>
      <c r="AJ241">
        <v>80</v>
      </c>
      <c r="AK241">
        <v>110</v>
      </c>
      <c r="AL241">
        <v>-5</v>
      </c>
      <c r="AM241">
        <v>-0.5</v>
      </c>
      <c r="AN241">
        <v>110</v>
      </c>
      <c r="AO241">
        <v>360</v>
      </c>
      <c r="AP241">
        <v>93</v>
      </c>
      <c r="AQ241">
        <v>7</v>
      </c>
      <c r="AR241">
        <v>4.2</v>
      </c>
      <c r="AS241">
        <v>1.3</v>
      </c>
      <c r="AT241">
        <v>7</v>
      </c>
      <c r="AU241">
        <v>1.5</v>
      </c>
      <c r="AV241">
        <v>39</v>
      </c>
      <c r="AW241">
        <v>0.64</v>
      </c>
      <c r="AX241">
        <v>38</v>
      </c>
      <c r="AY241">
        <v>10</v>
      </c>
      <c r="AZ241">
        <v>7.2</v>
      </c>
      <c r="BA241">
        <v>1.1000000000000001</v>
      </c>
      <c r="BB241">
        <v>0.64</v>
      </c>
      <c r="BC241">
        <v>41</v>
      </c>
      <c r="BD241">
        <v>4.2</v>
      </c>
      <c r="BE241">
        <v>2.2999999999999998</v>
      </c>
      <c r="BF241">
        <v>0.6</v>
      </c>
      <c r="BG241">
        <v>-0.2</v>
      </c>
      <c r="BH241">
        <v>4.4000000000000004</v>
      </c>
      <c r="BI241">
        <v>20</v>
      </c>
      <c r="BJ241">
        <v>9.3000000000000007</v>
      </c>
      <c r="BK241">
        <v>0.13</v>
      </c>
      <c r="BL241">
        <v>1.5</v>
      </c>
      <c r="BM241">
        <v>27</v>
      </c>
      <c r="BN241">
        <v>41</v>
      </c>
      <c r="BO241">
        <v>120</v>
      </c>
      <c r="BP241">
        <v>7.6</v>
      </c>
      <c r="BQ241">
        <v>1.8</v>
      </c>
      <c r="BR241">
        <v>14</v>
      </c>
      <c r="BS241">
        <v>0.68</v>
      </c>
      <c r="BT241">
        <v>4.8</v>
      </c>
      <c r="BU241">
        <v>-0.5</v>
      </c>
    </row>
    <row r="242" spans="1:73" x14ac:dyDescent="0.3">
      <c r="A242" t="s">
        <v>988</v>
      </c>
      <c r="B242" t="s">
        <v>989</v>
      </c>
      <c r="C242" s="1" t="str">
        <f t="shared" si="20"/>
        <v>13:0040</v>
      </c>
      <c r="D242" s="1" t="str">
        <f t="shared" si="25"/>
        <v>21:0037</v>
      </c>
      <c r="E242" t="s">
        <v>990</v>
      </c>
      <c r="F242" t="s">
        <v>991</v>
      </c>
      <c r="H242">
        <v>47.4597531</v>
      </c>
      <c r="I242">
        <v>-65.768345100000005</v>
      </c>
      <c r="J242" s="1" t="str">
        <f t="shared" si="26"/>
        <v>Till</v>
      </c>
      <c r="K242" s="1" t="str">
        <f t="shared" si="22"/>
        <v>&lt;63 micron</v>
      </c>
      <c r="P242">
        <v>6.68</v>
      </c>
      <c r="Q242">
        <v>0.13</v>
      </c>
      <c r="W242">
        <v>490</v>
      </c>
      <c r="Y242">
        <v>-5</v>
      </c>
      <c r="AA242">
        <v>2.6</v>
      </c>
      <c r="AB242">
        <v>15</v>
      </c>
      <c r="AC242">
        <v>81</v>
      </c>
      <c r="AD242">
        <v>27</v>
      </c>
      <c r="AE242">
        <v>-10</v>
      </c>
      <c r="AG242">
        <v>29</v>
      </c>
      <c r="AH242">
        <v>-10</v>
      </c>
      <c r="AI242">
        <v>16</v>
      </c>
      <c r="AJ242">
        <v>74</v>
      </c>
      <c r="AK242">
        <v>110</v>
      </c>
      <c r="AL242">
        <v>-5</v>
      </c>
      <c r="AM242">
        <v>-0.5</v>
      </c>
      <c r="AN242">
        <v>98</v>
      </c>
      <c r="AO242">
        <v>360</v>
      </c>
      <c r="AP242">
        <v>95</v>
      </c>
      <c r="AQ242">
        <v>7.5</v>
      </c>
      <c r="AR242">
        <v>4.5</v>
      </c>
      <c r="AS242">
        <v>1.3</v>
      </c>
      <c r="AT242">
        <v>7.6</v>
      </c>
      <c r="AU242">
        <v>1.6</v>
      </c>
      <c r="AV242">
        <v>41</v>
      </c>
      <c r="AW242">
        <v>0.7</v>
      </c>
      <c r="AX242">
        <v>40</v>
      </c>
      <c r="AY242">
        <v>11</v>
      </c>
      <c r="AZ242">
        <v>7.8</v>
      </c>
      <c r="BA242">
        <v>1.2</v>
      </c>
      <c r="BB242">
        <v>0.66</v>
      </c>
      <c r="BC242">
        <v>42</v>
      </c>
      <c r="BD242">
        <v>4.7</v>
      </c>
      <c r="BE242">
        <v>0.9</v>
      </c>
      <c r="BF242">
        <v>0.8</v>
      </c>
      <c r="BG242">
        <v>-0.2</v>
      </c>
      <c r="BH242">
        <v>4.4000000000000004</v>
      </c>
      <c r="BI242">
        <v>21</v>
      </c>
      <c r="BJ242">
        <v>9.5</v>
      </c>
      <c r="BK242">
        <v>7.0000000000000007E-2</v>
      </c>
      <c r="BL242">
        <v>2.5</v>
      </c>
      <c r="BM242">
        <v>26</v>
      </c>
      <c r="BN242">
        <v>43</v>
      </c>
      <c r="BO242">
        <v>130</v>
      </c>
      <c r="BP242">
        <v>3.8</v>
      </c>
      <c r="BQ242">
        <v>1.7</v>
      </c>
      <c r="BR242">
        <v>14</v>
      </c>
      <c r="BS242">
        <v>0.71</v>
      </c>
      <c r="BT242">
        <v>5.8</v>
      </c>
      <c r="BU242">
        <v>-0.5</v>
      </c>
    </row>
    <row r="243" spans="1:73" x14ac:dyDescent="0.3">
      <c r="A243" t="s">
        <v>992</v>
      </c>
      <c r="B243" t="s">
        <v>993</v>
      </c>
      <c r="C243" s="1" t="str">
        <f t="shared" si="20"/>
        <v>13:0040</v>
      </c>
      <c r="D243" s="1" t="str">
        <f t="shared" si="25"/>
        <v>21:0037</v>
      </c>
      <c r="E243" t="s">
        <v>994</v>
      </c>
      <c r="F243" t="s">
        <v>995</v>
      </c>
      <c r="H243">
        <v>47.451854900000001</v>
      </c>
      <c r="I243">
        <v>-65.797117600000007</v>
      </c>
      <c r="J243" s="1" t="str">
        <f t="shared" si="26"/>
        <v>Till</v>
      </c>
      <c r="K243" s="1" t="str">
        <f t="shared" si="22"/>
        <v>&lt;63 micron</v>
      </c>
      <c r="P243">
        <v>8.39</v>
      </c>
      <c r="Q243">
        <v>0.12</v>
      </c>
      <c r="W243">
        <v>700</v>
      </c>
      <c r="Y243">
        <v>-5</v>
      </c>
      <c r="AA243">
        <v>3.4</v>
      </c>
      <c r="AB243">
        <v>24</v>
      </c>
      <c r="AC243">
        <v>92</v>
      </c>
      <c r="AD243">
        <v>170</v>
      </c>
      <c r="AE243">
        <v>-10</v>
      </c>
      <c r="AG243">
        <v>34</v>
      </c>
      <c r="AH243">
        <v>440</v>
      </c>
      <c r="AI243">
        <v>19</v>
      </c>
      <c r="AJ243">
        <v>68</v>
      </c>
      <c r="AK243">
        <v>120</v>
      </c>
      <c r="AL243">
        <v>-5</v>
      </c>
      <c r="AM243">
        <v>-0.5</v>
      </c>
      <c r="AN243">
        <v>170</v>
      </c>
      <c r="AO243">
        <v>310</v>
      </c>
      <c r="AP243">
        <v>130</v>
      </c>
      <c r="AQ243">
        <v>8</v>
      </c>
      <c r="AR243">
        <v>4.4000000000000004</v>
      </c>
      <c r="AS243">
        <v>1.5</v>
      </c>
      <c r="AT243">
        <v>8.5</v>
      </c>
      <c r="AU243">
        <v>1.6</v>
      </c>
      <c r="AV243">
        <v>55</v>
      </c>
      <c r="AW243">
        <v>0.73</v>
      </c>
      <c r="AX243">
        <v>45</v>
      </c>
      <c r="AY243">
        <v>12</v>
      </c>
      <c r="AZ243">
        <v>8.9</v>
      </c>
      <c r="BA243">
        <v>1.3</v>
      </c>
      <c r="BB243">
        <v>0.71</v>
      </c>
      <c r="BC243">
        <v>42</v>
      </c>
      <c r="BD243">
        <v>4.7</v>
      </c>
      <c r="BE243">
        <v>1.8</v>
      </c>
      <c r="BF243">
        <v>2.2999999999999998</v>
      </c>
      <c r="BG243">
        <v>-0.2</v>
      </c>
      <c r="BH243">
        <v>7.4</v>
      </c>
      <c r="BI243">
        <v>25</v>
      </c>
      <c r="BJ243">
        <v>8.8000000000000007</v>
      </c>
      <c r="BK243">
        <v>0.38</v>
      </c>
      <c r="BL243">
        <v>4.2</v>
      </c>
      <c r="BM243">
        <v>23</v>
      </c>
      <c r="BN243">
        <v>200</v>
      </c>
      <c r="BO243">
        <v>160</v>
      </c>
      <c r="BP243">
        <v>6.9</v>
      </c>
      <c r="BQ243">
        <v>1.5</v>
      </c>
      <c r="BR243">
        <v>18</v>
      </c>
      <c r="BS243">
        <v>1</v>
      </c>
      <c r="BT243">
        <v>5.7</v>
      </c>
      <c r="BU243">
        <v>-0.5</v>
      </c>
    </row>
    <row r="244" spans="1:73" x14ac:dyDescent="0.3">
      <c r="A244" t="s">
        <v>996</v>
      </c>
      <c r="B244" t="s">
        <v>997</v>
      </c>
      <c r="C244" s="1" t="str">
        <f t="shared" si="20"/>
        <v>13:0040</v>
      </c>
      <c r="D244" s="1" t="str">
        <f t="shared" si="25"/>
        <v>21:0037</v>
      </c>
      <c r="E244" t="s">
        <v>998</v>
      </c>
      <c r="F244" t="s">
        <v>999</v>
      </c>
      <c r="H244">
        <v>47.435583100000002</v>
      </c>
      <c r="I244">
        <v>-65.836706300000003</v>
      </c>
      <c r="J244" s="1" t="str">
        <f t="shared" si="26"/>
        <v>Till</v>
      </c>
      <c r="K244" s="1" t="str">
        <f t="shared" si="22"/>
        <v>&lt;63 micron</v>
      </c>
      <c r="P244">
        <v>6.3</v>
      </c>
      <c r="Q244">
        <v>0.05</v>
      </c>
      <c r="W244">
        <v>440</v>
      </c>
      <c r="Y244">
        <v>-5</v>
      </c>
      <c r="AA244">
        <v>1.9</v>
      </c>
      <c r="AB244">
        <v>8</v>
      </c>
      <c r="AC244">
        <v>79</v>
      </c>
      <c r="AD244">
        <v>31</v>
      </c>
      <c r="AE244">
        <v>-10</v>
      </c>
      <c r="AG244">
        <v>29</v>
      </c>
      <c r="AH244">
        <v>-10</v>
      </c>
      <c r="AI244">
        <v>15</v>
      </c>
      <c r="AJ244">
        <v>59</v>
      </c>
      <c r="AK244">
        <v>93</v>
      </c>
      <c r="AL244">
        <v>-5</v>
      </c>
      <c r="AM244">
        <v>-0.5</v>
      </c>
      <c r="AN244">
        <v>65</v>
      </c>
      <c r="AO244">
        <v>230</v>
      </c>
      <c r="AP244">
        <v>80</v>
      </c>
      <c r="AQ244">
        <v>6.3</v>
      </c>
      <c r="AR244">
        <v>3.6</v>
      </c>
      <c r="AS244">
        <v>1.3</v>
      </c>
      <c r="AT244">
        <v>6.9</v>
      </c>
      <c r="AU244">
        <v>1.3</v>
      </c>
      <c r="AV244">
        <v>41</v>
      </c>
      <c r="AW244">
        <v>0.51</v>
      </c>
      <c r="AX244">
        <v>40</v>
      </c>
      <c r="AY244">
        <v>11</v>
      </c>
      <c r="AZ244">
        <v>7.3</v>
      </c>
      <c r="BA244">
        <v>1.1000000000000001</v>
      </c>
      <c r="BB244">
        <v>0.53</v>
      </c>
      <c r="BC244">
        <v>37</v>
      </c>
      <c r="BD244">
        <v>3.5</v>
      </c>
      <c r="BE244">
        <v>0.3</v>
      </c>
      <c r="BF244">
        <v>0.8</v>
      </c>
      <c r="BG244">
        <v>-0.2</v>
      </c>
      <c r="BH244">
        <v>3.6</v>
      </c>
      <c r="BI244">
        <v>19</v>
      </c>
      <c r="BJ244">
        <v>6.1</v>
      </c>
      <c r="BK244">
        <v>7.0000000000000007E-2</v>
      </c>
      <c r="BL244">
        <v>1.6</v>
      </c>
      <c r="BM244">
        <v>21</v>
      </c>
      <c r="BN244">
        <v>28</v>
      </c>
      <c r="BO244">
        <v>96</v>
      </c>
      <c r="BP244">
        <v>2.8</v>
      </c>
      <c r="BQ244">
        <v>1.1000000000000001</v>
      </c>
      <c r="BR244">
        <v>12</v>
      </c>
      <c r="BS244">
        <v>0.56000000000000005</v>
      </c>
      <c r="BT244">
        <v>3.3</v>
      </c>
      <c r="BU244">
        <v>-0.5</v>
      </c>
    </row>
    <row r="245" spans="1:73" x14ac:dyDescent="0.3">
      <c r="A245" t="s">
        <v>1000</v>
      </c>
      <c r="B245" t="s">
        <v>1001</v>
      </c>
      <c r="C245" s="1" t="str">
        <f t="shared" si="20"/>
        <v>13:0040</v>
      </c>
      <c r="D245" s="1" t="str">
        <f t="shared" si="25"/>
        <v>21:0037</v>
      </c>
      <c r="E245" t="s">
        <v>1002</v>
      </c>
      <c r="F245" t="s">
        <v>1003</v>
      </c>
      <c r="H245">
        <v>47.440902199999996</v>
      </c>
      <c r="I245">
        <v>-65.821738600000003</v>
      </c>
      <c r="J245" s="1" t="str">
        <f t="shared" si="26"/>
        <v>Till</v>
      </c>
      <c r="K245" s="1" t="str">
        <f t="shared" si="22"/>
        <v>&lt;63 micron</v>
      </c>
      <c r="P245">
        <v>6.06</v>
      </c>
      <c r="Q245">
        <v>0.09</v>
      </c>
      <c r="W245">
        <v>520</v>
      </c>
      <c r="Y245">
        <v>-5</v>
      </c>
      <c r="AA245">
        <v>2.2000000000000002</v>
      </c>
      <c r="AB245">
        <v>15</v>
      </c>
      <c r="AC245">
        <v>77</v>
      </c>
      <c r="AD245">
        <v>34</v>
      </c>
      <c r="AE245">
        <v>-10</v>
      </c>
      <c r="AG245">
        <v>36</v>
      </c>
      <c r="AH245">
        <v>-10</v>
      </c>
      <c r="AI245">
        <v>16</v>
      </c>
      <c r="AJ245">
        <v>65</v>
      </c>
      <c r="AK245">
        <v>100</v>
      </c>
      <c r="AL245">
        <v>-5</v>
      </c>
      <c r="AM245">
        <v>-0.5</v>
      </c>
      <c r="AN245">
        <v>99</v>
      </c>
      <c r="AO245">
        <v>250</v>
      </c>
      <c r="AP245">
        <v>95</v>
      </c>
      <c r="AQ245">
        <v>6.7</v>
      </c>
      <c r="AR245">
        <v>3.6</v>
      </c>
      <c r="AS245">
        <v>1.3</v>
      </c>
      <c r="AT245">
        <v>6.9</v>
      </c>
      <c r="AU245">
        <v>1.4</v>
      </c>
      <c r="AV245">
        <v>39</v>
      </c>
      <c r="AW245">
        <v>0.54</v>
      </c>
      <c r="AX245">
        <v>37</v>
      </c>
      <c r="AY245">
        <v>10</v>
      </c>
      <c r="AZ245">
        <v>7.7</v>
      </c>
      <c r="BA245">
        <v>1.1000000000000001</v>
      </c>
      <c r="BB245">
        <v>0.59</v>
      </c>
      <c r="BC245">
        <v>36</v>
      </c>
      <c r="BD245">
        <v>3.7</v>
      </c>
      <c r="BE245">
        <v>1.3</v>
      </c>
      <c r="BF245">
        <v>-0.5</v>
      </c>
      <c r="BG245">
        <v>-0.2</v>
      </c>
      <c r="BH245">
        <v>3.6</v>
      </c>
      <c r="BI245">
        <v>19</v>
      </c>
      <c r="BJ245">
        <v>6.9</v>
      </c>
      <c r="BK245">
        <v>0.09</v>
      </c>
      <c r="BL245">
        <v>2.1</v>
      </c>
      <c r="BM245">
        <v>21</v>
      </c>
      <c r="BN245">
        <v>30</v>
      </c>
      <c r="BO245">
        <v>110</v>
      </c>
      <c r="BP245">
        <v>7</v>
      </c>
      <c r="BQ245">
        <v>1.1000000000000001</v>
      </c>
      <c r="BR245">
        <v>12</v>
      </c>
      <c r="BS245">
        <v>0.63</v>
      </c>
      <c r="BT245">
        <v>3.4</v>
      </c>
      <c r="BU245">
        <v>-0.5</v>
      </c>
    </row>
    <row r="246" spans="1:73" x14ac:dyDescent="0.3">
      <c r="A246" t="s">
        <v>1004</v>
      </c>
      <c r="B246" t="s">
        <v>1005</v>
      </c>
      <c r="C246" s="1" t="str">
        <f t="shared" si="20"/>
        <v>13:0040</v>
      </c>
      <c r="D246" s="1" t="str">
        <f t="shared" si="25"/>
        <v>21:0037</v>
      </c>
      <c r="E246" t="s">
        <v>1006</v>
      </c>
      <c r="F246" t="s">
        <v>1007</v>
      </c>
      <c r="H246">
        <v>47.444308399999997</v>
      </c>
      <c r="I246">
        <v>-65.811308800000006</v>
      </c>
      <c r="J246" s="1" t="str">
        <f t="shared" si="26"/>
        <v>Till</v>
      </c>
      <c r="K246" s="1" t="str">
        <f t="shared" si="22"/>
        <v>&lt;63 micron</v>
      </c>
      <c r="P246">
        <v>7.63</v>
      </c>
      <c r="Q246">
        <v>7.0000000000000007E-2</v>
      </c>
      <c r="W246">
        <v>610</v>
      </c>
      <c r="Y246">
        <v>-5</v>
      </c>
      <c r="AA246">
        <v>2.1</v>
      </c>
      <c r="AB246">
        <v>9</v>
      </c>
      <c r="AC246">
        <v>85</v>
      </c>
      <c r="AD246">
        <v>81</v>
      </c>
      <c r="AE246">
        <v>-10</v>
      </c>
      <c r="AG246">
        <v>29</v>
      </c>
      <c r="AH246">
        <v>-10</v>
      </c>
      <c r="AI246">
        <v>17</v>
      </c>
      <c r="AJ246">
        <v>72</v>
      </c>
      <c r="AK246">
        <v>110</v>
      </c>
      <c r="AL246">
        <v>-5</v>
      </c>
      <c r="AM246">
        <v>-0.5</v>
      </c>
      <c r="AN246">
        <v>87</v>
      </c>
      <c r="AO246">
        <v>240</v>
      </c>
      <c r="AP246">
        <v>100</v>
      </c>
      <c r="AQ246">
        <v>5.8</v>
      </c>
      <c r="AR246">
        <v>3.3</v>
      </c>
      <c r="AS246">
        <v>1</v>
      </c>
      <c r="AT246">
        <v>5.5</v>
      </c>
      <c r="AU246">
        <v>1.2</v>
      </c>
      <c r="AV246">
        <v>56</v>
      </c>
      <c r="AW246">
        <v>0.54</v>
      </c>
      <c r="AX246">
        <v>37</v>
      </c>
      <c r="AY246">
        <v>11</v>
      </c>
      <c r="AZ246">
        <v>7.2</v>
      </c>
      <c r="BA246">
        <v>0.87</v>
      </c>
      <c r="BB246">
        <v>0.5</v>
      </c>
      <c r="BC246">
        <v>32</v>
      </c>
      <c r="BD246">
        <v>3.5</v>
      </c>
      <c r="BE246">
        <v>1.1000000000000001</v>
      </c>
      <c r="BF246">
        <v>1.8</v>
      </c>
      <c r="BG246">
        <v>-0.2</v>
      </c>
      <c r="BH246">
        <v>4.5</v>
      </c>
      <c r="BI246">
        <v>21</v>
      </c>
      <c r="BJ246">
        <v>6.6</v>
      </c>
      <c r="BK246">
        <v>0.16</v>
      </c>
      <c r="BL246">
        <v>2.1</v>
      </c>
      <c r="BM246">
        <v>21</v>
      </c>
      <c r="BN246">
        <v>58</v>
      </c>
      <c r="BO246">
        <v>120</v>
      </c>
      <c r="BP246">
        <v>23</v>
      </c>
      <c r="BQ246">
        <v>0.8</v>
      </c>
      <c r="BR246">
        <v>18</v>
      </c>
      <c r="BS246">
        <v>0.71</v>
      </c>
      <c r="BT246">
        <v>3.9</v>
      </c>
      <c r="BU246">
        <v>-0.5</v>
      </c>
    </row>
    <row r="247" spans="1:73" x14ac:dyDescent="0.3">
      <c r="A247" t="s">
        <v>1008</v>
      </c>
      <c r="B247" t="s">
        <v>1009</v>
      </c>
      <c r="C247" s="1" t="str">
        <f t="shared" si="20"/>
        <v>13:0040</v>
      </c>
      <c r="D247" s="1" t="str">
        <f t="shared" si="25"/>
        <v>21:0037</v>
      </c>
      <c r="E247" t="s">
        <v>1010</v>
      </c>
      <c r="F247" t="s">
        <v>1011</v>
      </c>
      <c r="H247">
        <v>47.468598399999998</v>
      </c>
      <c r="I247">
        <v>-65.737290799999997</v>
      </c>
      <c r="J247" s="1" t="str">
        <f t="shared" si="26"/>
        <v>Till</v>
      </c>
      <c r="K247" s="1" t="str">
        <f t="shared" si="22"/>
        <v>&lt;63 micron</v>
      </c>
      <c r="P247">
        <v>5.37</v>
      </c>
      <c r="Q247">
        <v>0.08</v>
      </c>
      <c r="W247">
        <v>530</v>
      </c>
      <c r="Y247">
        <v>-5</v>
      </c>
      <c r="AA247">
        <v>2.7</v>
      </c>
      <c r="AB247">
        <v>11</v>
      </c>
      <c r="AC247">
        <v>74</v>
      </c>
      <c r="AD247">
        <v>27</v>
      </c>
      <c r="AE247">
        <v>-10</v>
      </c>
      <c r="AG247">
        <v>27</v>
      </c>
      <c r="AH247">
        <v>-10</v>
      </c>
      <c r="AI247">
        <v>15</v>
      </c>
      <c r="AJ247">
        <v>79</v>
      </c>
      <c r="AK247">
        <v>96</v>
      </c>
      <c r="AL247">
        <v>-5</v>
      </c>
      <c r="AM247">
        <v>-0.5</v>
      </c>
      <c r="AN247">
        <v>75</v>
      </c>
      <c r="AO247">
        <v>390</v>
      </c>
      <c r="AP247">
        <v>110</v>
      </c>
      <c r="AQ247">
        <v>8.3000000000000007</v>
      </c>
      <c r="AR247">
        <v>4.5</v>
      </c>
      <c r="AS247">
        <v>1.4</v>
      </c>
      <c r="AT247">
        <v>8</v>
      </c>
      <c r="AU247">
        <v>1.8</v>
      </c>
      <c r="AV247">
        <v>46</v>
      </c>
      <c r="AW247">
        <v>0.74</v>
      </c>
      <c r="AX247">
        <v>44</v>
      </c>
      <c r="AY247">
        <v>12</v>
      </c>
      <c r="AZ247">
        <v>8.9</v>
      </c>
      <c r="BA247">
        <v>1.3</v>
      </c>
      <c r="BB247">
        <v>0.72</v>
      </c>
      <c r="BC247">
        <v>48</v>
      </c>
      <c r="BD247">
        <v>4.9000000000000004</v>
      </c>
      <c r="BE247">
        <v>1.3</v>
      </c>
      <c r="BF247">
        <v>0.6</v>
      </c>
      <c r="BG247">
        <v>-0.2</v>
      </c>
      <c r="BH247">
        <v>3.9</v>
      </c>
      <c r="BI247">
        <v>21</v>
      </c>
      <c r="BJ247">
        <v>10</v>
      </c>
      <c r="BK247">
        <v>7.0000000000000007E-2</v>
      </c>
      <c r="BL247">
        <v>1.1000000000000001</v>
      </c>
      <c r="BM247">
        <v>26</v>
      </c>
      <c r="BN247">
        <v>30</v>
      </c>
      <c r="BO247">
        <v>120</v>
      </c>
      <c r="BP247">
        <v>4.5999999999999996</v>
      </c>
      <c r="BQ247">
        <v>1.5</v>
      </c>
      <c r="BR247">
        <v>14</v>
      </c>
      <c r="BS247">
        <v>0.62</v>
      </c>
      <c r="BT247">
        <v>7.2</v>
      </c>
      <c r="BU247">
        <v>-0.5</v>
      </c>
    </row>
    <row r="248" spans="1:73" x14ac:dyDescent="0.3">
      <c r="A248" t="s">
        <v>1012</v>
      </c>
      <c r="B248" t="s">
        <v>1013</v>
      </c>
      <c r="C248" s="1" t="str">
        <f t="shared" si="20"/>
        <v>13:0040</v>
      </c>
      <c r="D248" s="1" t="str">
        <f t="shared" si="25"/>
        <v>21:0037</v>
      </c>
      <c r="E248" t="s">
        <v>1010</v>
      </c>
      <c r="F248" t="s">
        <v>1014</v>
      </c>
      <c r="H248">
        <v>47.468598399999998</v>
      </c>
      <c r="I248">
        <v>-65.737290799999997</v>
      </c>
      <c r="J248" s="1" t="str">
        <f t="shared" si="26"/>
        <v>Till</v>
      </c>
      <c r="K248" s="1" t="str">
        <f t="shared" si="22"/>
        <v>&lt;63 micron</v>
      </c>
      <c r="P248">
        <v>5.32</v>
      </c>
      <c r="Q248">
        <v>7.0000000000000007E-2</v>
      </c>
      <c r="W248">
        <v>540</v>
      </c>
      <c r="Y248">
        <v>-5</v>
      </c>
      <c r="AA248">
        <v>2.8</v>
      </c>
      <c r="AB248">
        <v>10</v>
      </c>
      <c r="AC248">
        <v>76</v>
      </c>
      <c r="AD248">
        <v>27</v>
      </c>
      <c r="AE248">
        <v>-10</v>
      </c>
      <c r="AG248">
        <v>27</v>
      </c>
      <c r="AH248">
        <v>-10</v>
      </c>
      <c r="AI248">
        <v>16</v>
      </c>
      <c r="AJ248">
        <v>80</v>
      </c>
      <c r="AK248">
        <v>97</v>
      </c>
      <c r="AL248">
        <v>-5</v>
      </c>
      <c r="AM248">
        <v>-0.5</v>
      </c>
      <c r="AN248">
        <v>77</v>
      </c>
      <c r="AO248">
        <v>390</v>
      </c>
      <c r="AP248">
        <v>100</v>
      </c>
      <c r="AQ248">
        <v>8.1999999999999993</v>
      </c>
      <c r="AR248">
        <v>4.5</v>
      </c>
      <c r="AS248">
        <v>1.5</v>
      </c>
      <c r="AT248">
        <v>7.7</v>
      </c>
      <c r="AU248">
        <v>1.7</v>
      </c>
      <c r="AV248">
        <v>45</v>
      </c>
      <c r="AW248">
        <v>0.7</v>
      </c>
      <c r="AX248">
        <v>43</v>
      </c>
      <c r="AY248">
        <v>12</v>
      </c>
      <c r="AZ248">
        <v>9.1999999999999993</v>
      </c>
      <c r="BA248">
        <v>1.3</v>
      </c>
      <c r="BB248">
        <v>0.69</v>
      </c>
      <c r="BC248">
        <v>46</v>
      </c>
      <c r="BD248">
        <v>4.7</v>
      </c>
      <c r="BE248">
        <v>0.7</v>
      </c>
      <c r="BF248">
        <v>0.5</v>
      </c>
      <c r="BG248">
        <v>-0.2</v>
      </c>
      <c r="BH248">
        <v>3.9</v>
      </c>
      <c r="BI248">
        <v>20</v>
      </c>
      <c r="BJ248">
        <v>10</v>
      </c>
      <c r="BK248">
        <v>0.06</v>
      </c>
      <c r="BL248">
        <v>1.2</v>
      </c>
      <c r="BM248">
        <v>26</v>
      </c>
      <c r="BN248">
        <v>30</v>
      </c>
      <c r="BO248">
        <v>120</v>
      </c>
      <c r="BP248">
        <v>5.3</v>
      </c>
      <c r="BQ248">
        <v>1.5</v>
      </c>
      <c r="BR248">
        <v>14</v>
      </c>
      <c r="BS248">
        <v>0.67</v>
      </c>
      <c r="BT248">
        <v>7.2</v>
      </c>
      <c r="BU248">
        <v>-0.5</v>
      </c>
    </row>
    <row r="249" spans="1:73" x14ac:dyDescent="0.3">
      <c r="A249" t="s">
        <v>1015</v>
      </c>
      <c r="B249" t="s">
        <v>1016</v>
      </c>
      <c r="C249" s="1" t="str">
        <f t="shared" si="20"/>
        <v>13:0040</v>
      </c>
      <c r="D249" s="1" t="str">
        <f t="shared" si="25"/>
        <v>21:0037</v>
      </c>
      <c r="E249" t="s">
        <v>1017</v>
      </c>
      <c r="F249" t="s">
        <v>1018</v>
      </c>
      <c r="H249">
        <v>47.453512600000003</v>
      </c>
      <c r="I249">
        <v>-65.718927899999997</v>
      </c>
      <c r="J249" s="1" t="str">
        <f t="shared" si="26"/>
        <v>Till</v>
      </c>
      <c r="K249" s="1" t="str">
        <f t="shared" si="22"/>
        <v>&lt;63 micron</v>
      </c>
      <c r="P249">
        <v>6.17</v>
      </c>
      <c r="Q249">
        <v>0.08</v>
      </c>
      <c r="W249">
        <v>580</v>
      </c>
      <c r="Y249">
        <v>-5</v>
      </c>
      <c r="AA249">
        <v>2.8</v>
      </c>
      <c r="AB249">
        <v>12</v>
      </c>
      <c r="AC249">
        <v>82</v>
      </c>
      <c r="AD249">
        <v>30</v>
      </c>
      <c r="AE249">
        <v>-10</v>
      </c>
      <c r="AG249">
        <v>34</v>
      </c>
      <c r="AH249">
        <v>-10</v>
      </c>
      <c r="AI249">
        <v>15</v>
      </c>
      <c r="AJ249">
        <v>71</v>
      </c>
      <c r="AK249">
        <v>110</v>
      </c>
      <c r="AL249">
        <v>-5</v>
      </c>
      <c r="AM249">
        <v>-0.5</v>
      </c>
      <c r="AN249">
        <v>71</v>
      </c>
      <c r="AO249">
        <v>380</v>
      </c>
      <c r="AP249">
        <v>100</v>
      </c>
      <c r="AQ249">
        <v>6.9</v>
      </c>
      <c r="AR249">
        <v>4</v>
      </c>
      <c r="AS249">
        <v>1.3</v>
      </c>
      <c r="AT249">
        <v>6.9</v>
      </c>
      <c r="AU249">
        <v>1.4</v>
      </c>
      <c r="AV249">
        <v>44</v>
      </c>
      <c r="AW249">
        <v>0.64</v>
      </c>
      <c r="AX249">
        <v>38</v>
      </c>
      <c r="AY249">
        <v>11</v>
      </c>
      <c r="AZ249">
        <v>7.6</v>
      </c>
      <c r="BA249">
        <v>1.1000000000000001</v>
      </c>
      <c r="BB249">
        <v>0.61</v>
      </c>
      <c r="BC249">
        <v>37</v>
      </c>
      <c r="BD249">
        <v>4.3</v>
      </c>
      <c r="BE249">
        <v>1</v>
      </c>
      <c r="BF249">
        <v>0.5</v>
      </c>
      <c r="BG249">
        <v>-0.2</v>
      </c>
      <c r="BH249">
        <v>5.7</v>
      </c>
      <c r="BI249">
        <v>23</v>
      </c>
      <c r="BJ249">
        <v>10</v>
      </c>
      <c r="BK249">
        <v>7.0000000000000007E-2</v>
      </c>
      <c r="BL249">
        <v>1.7</v>
      </c>
      <c r="BM249">
        <v>26</v>
      </c>
      <c r="BN249">
        <v>27</v>
      </c>
      <c r="BO249">
        <v>160</v>
      </c>
      <c r="BP249">
        <v>6</v>
      </c>
      <c r="BQ249">
        <v>0.9</v>
      </c>
      <c r="BR249">
        <v>16</v>
      </c>
      <c r="BS249">
        <v>0.8</v>
      </c>
      <c r="BT249">
        <v>4.0999999999999996</v>
      </c>
      <c r="BU249">
        <v>-0.5</v>
      </c>
    </row>
    <row r="250" spans="1:73" x14ac:dyDescent="0.3">
      <c r="A250" t="s">
        <v>1019</v>
      </c>
      <c r="B250" t="s">
        <v>1020</v>
      </c>
      <c r="C250" s="1" t="str">
        <f t="shared" si="20"/>
        <v>13:0040</v>
      </c>
      <c r="D250" s="1" t="str">
        <f t="shared" si="25"/>
        <v>21:0037</v>
      </c>
      <c r="E250" t="s">
        <v>1021</v>
      </c>
      <c r="F250" t="s">
        <v>1022</v>
      </c>
      <c r="H250">
        <v>47.445596199999997</v>
      </c>
      <c r="I250">
        <v>-65.711223599999997</v>
      </c>
      <c r="J250" s="1" t="str">
        <f t="shared" si="26"/>
        <v>Till</v>
      </c>
      <c r="K250" s="1" t="str">
        <f t="shared" si="22"/>
        <v>&lt;63 micron</v>
      </c>
      <c r="P250">
        <v>6.5</v>
      </c>
      <c r="Q250">
        <v>0.1</v>
      </c>
      <c r="W250">
        <v>640</v>
      </c>
      <c r="Y250">
        <v>-5</v>
      </c>
      <c r="AA250">
        <v>3.3</v>
      </c>
      <c r="AB250">
        <v>17</v>
      </c>
      <c r="AC250">
        <v>77</v>
      </c>
      <c r="AD250">
        <v>33</v>
      </c>
      <c r="AE250">
        <v>-10</v>
      </c>
      <c r="AG250">
        <v>34</v>
      </c>
      <c r="AH250">
        <v>-10</v>
      </c>
      <c r="AI250">
        <v>16</v>
      </c>
      <c r="AJ250">
        <v>79</v>
      </c>
      <c r="AK250">
        <v>110</v>
      </c>
      <c r="AL250">
        <v>-5</v>
      </c>
      <c r="AM250">
        <v>-0.5</v>
      </c>
      <c r="AN250">
        <v>81</v>
      </c>
      <c r="AO250">
        <v>330</v>
      </c>
      <c r="AP250">
        <v>130</v>
      </c>
      <c r="AQ250">
        <v>8.1</v>
      </c>
      <c r="AR250">
        <v>4.5</v>
      </c>
      <c r="AS250">
        <v>1.8</v>
      </c>
      <c r="AT250">
        <v>8.4</v>
      </c>
      <c r="AU250">
        <v>1.7</v>
      </c>
      <c r="AV250">
        <v>61</v>
      </c>
      <c r="AW250">
        <v>0.77</v>
      </c>
      <c r="AX250">
        <v>54</v>
      </c>
      <c r="AY250">
        <v>15</v>
      </c>
      <c r="AZ250">
        <v>10</v>
      </c>
      <c r="BA250">
        <v>1.3</v>
      </c>
      <c r="BB250">
        <v>0.71</v>
      </c>
      <c r="BC250">
        <v>47</v>
      </c>
      <c r="BD250">
        <v>4.9000000000000004</v>
      </c>
      <c r="BE250">
        <v>0.3</v>
      </c>
      <c r="BF250">
        <v>0.9</v>
      </c>
      <c r="BG250">
        <v>-0.2</v>
      </c>
      <c r="BH250">
        <v>6.1</v>
      </c>
      <c r="BI250">
        <v>25</v>
      </c>
      <c r="BJ250">
        <v>9.4</v>
      </c>
      <c r="BK250">
        <v>7.0000000000000007E-2</v>
      </c>
      <c r="BL250">
        <v>1.2</v>
      </c>
      <c r="BM250">
        <v>25</v>
      </c>
      <c r="BN250">
        <v>30</v>
      </c>
      <c r="BO250">
        <v>180</v>
      </c>
      <c r="BP250">
        <v>5.7</v>
      </c>
      <c r="BQ250">
        <v>0.7</v>
      </c>
      <c r="BR250">
        <v>19</v>
      </c>
      <c r="BS250">
        <v>0.84</v>
      </c>
      <c r="BT250">
        <v>5</v>
      </c>
      <c r="BU250">
        <v>-0.5</v>
      </c>
    </row>
    <row r="251" spans="1:73" x14ac:dyDescent="0.3">
      <c r="A251" t="s">
        <v>1023</v>
      </c>
      <c r="B251" t="s">
        <v>1024</v>
      </c>
      <c r="C251" s="1" t="str">
        <f t="shared" si="20"/>
        <v>13:0040</v>
      </c>
      <c r="D251" s="1" t="str">
        <f t="shared" si="25"/>
        <v>21:0037</v>
      </c>
      <c r="E251" t="s">
        <v>1025</v>
      </c>
      <c r="F251" t="s">
        <v>1026</v>
      </c>
      <c r="H251">
        <v>47.456243299999997</v>
      </c>
      <c r="I251">
        <v>-65.874305800000002</v>
      </c>
      <c r="J251" s="1" t="str">
        <f t="shared" si="26"/>
        <v>Till</v>
      </c>
      <c r="K251" s="1" t="str">
        <f t="shared" si="22"/>
        <v>&lt;63 micron</v>
      </c>
      <c r="P251">
        <v>7.58</v>
      </c>
      <c r="Q251">
        <v>0.12</v>
      </c>
      <c r="W251">
        <v>620</v>
      </c>
      <c r="Y251">
        <v>-5</v>
      </c>
      <c r="AA251">
        <v>2.5</v>
      </c>
      <c r="AB251">
        <v>16</v>
      </c>
      <c r="AC251">
        <v>90</v>
      </c>
      <c r="AD251">
        <v>52</v>
      </c>
      <c r="AE251">
        <v>-10</v>
      </c>
      <c r="AG251">
        <v>37</v>
      </c>
      <c r="AH251">
        <v>-10</v>
      </c>
      <c r="AI251">
        <v>19</v>
      </c>
      <c r="AJ251">
        <v>60</v>
      </c>
      <c r="AK251">
        <v>120</v>
      </c>
      <c r="AL251">
        <v>-5</v>
      </c>
      <c r="AM251">
        <v>-0.5</v>
      </c>
      <c r="AN251">
        <v>87</v>
      </c>
      <c r="AO251">
        <v>360</v>
      </c>
      <c r="AP251">
        <v>110</v>
      </c>
      <c r="AQ251">
        <v>7.8</v>
      </c>
      <c r="AR251">
        <v>4.2</v>
      </c>
      <c r="AS251">
        <v>1.7</v>
      </c>
      <c r="AT251">
        <v>8</v>
      </c>
      <c r="AU251">
        <v>1.6</v>
      </c>
      <c r="AV251">
        <v>50</v>
      </c>
      <c r="AW251">
        <v>0.68</v>
      </c>
      <c r="AX251">
        <v>45</v>
      </c>
      <c r="AY251">
        <v>12</v>
      </c>
      <c r="AZ251">
        <v>9.3000000000000007</v>
      </c>
      <c r="BA251">
        <v>1.2</v>
      </c>
      <c r="BB251">
        <v>0.7</v>
      </c>
      <c r="BC251">
        <v>41</v>
      </c>
      <c r="BD251">
        <v>4.5</v>
      </c>
      <c r="BE251">
        <v>0.5</v>
      </c>
      <c r="BF251">
        <v>0.7</v>
      </c>
      <c r="BG251">
        <v>0.2</v>
      </c>
      <c r="BH251">
        <v>3.9</v>
      </c>
      <c r="BI251">
        <v>20</v>
      </c>
      <c r="BJ251">
        <v>9.5</v>
      </c>
      <c r="BK251">
        <v>0.08</v>
      </c>
      <c r="BL251">
        <v>2.2000000000000002</v>
      </c>
      <c r="BM251">
        <v>23</v>
      </c>
      <c r="BN251">
        <v>29</v>
      </c>
      <c r="BO251">
        <v>130</v>
      </c>
      <c r="BP251">
        <v>6.2</v>
      </c>
      <c r="BQ251">
        <v>1.2</v>
      </c>
      <c r="BR251">
        <v>15</v>
      </c>
      <c r="BS251">
        <v>0.71</v>
      </c>
      <c r="BT251">
        <v>4.4000000000000004</v>
      </c>
      <c r="BU251">
        <v>-0.5</v>
      </c>
    </row>
    <row r="252" spans="1:73" x14ac:dyDescent="0.3">
      <c r="A252" t="s">
        <v>1027</v>
      </c>
      <c r="B252" t="s">
        <v>1028</v>
      </c>
      <c r="C252" s="1" t="str">
        <f t="shared" si="20"/>
        <v>13:0040</v>
      </c>
      <c r="D252" s="1" t="str">
        <f t="shared" si="25"/>
        <v>21:0037</v>
      </c>
      <c r="E252" t="s">
        <v>1029</v>
      </c>
      <c r="F252" t="s">
        <v>1030</v>
      </c>
      <c r="H252">
        <v>47.464081399999998</v>
      </c>
      <c r="I252">
        <v>-65.884686099999996</v>
      </c>
      <c r="J252" s="1" t="str">
        <f t="shared" si="26"/>
        <v>Till</v>
      </c>
      <c r="K252" s="1" t="str">
        <f t="shared" si="22"/>
        <v>&lt;63 micron</v>
      </c>
      <c r="P252">
        <v>8.15</v>
      </c>
      <c r="Q252">
        <v>0.13</v>
      </c>
      <c r="W252">
        <v>600</v>
      </c>
      <c r="Y252">
        <v>-5</v>
      </c>
      <c r="AA252">
        <v>2.5</v>
      </c>
      <c r="AB252">
        <v>19</v>
      </c>
      <c r="AC252">
        <v>85</v>
      </c>
      <c r="AD252">
        <v>45</v>
      </c>
      <c r="AE252">
        <v>-10</v>
      </c>
      <c r="AG252">
        <v>38</v>
      </c>
      <c r="AH252">
        <v>-10</v>
      </c>
      <c r="AI252">
        <v>20</v>
      </c>
      <c r="AJ252">
        <v>66</v>
      </c>
      <c r="AK252">
        <v>130</v>
      </c>
      <c r="AL252">
        <v>-5</v>
      </c>
      <c r="AM252">
        <v>-0.5</v>
      </c>
      <c r="AN252">
        <v>97</v>
      </c>
      <c r="AO252">
        <v>310</v>
      </c>
      <c r="AP252">
        <v>110</v>
      </c>
      <c r="AQ252">
        <v>7.6</v>
      </c>
      <c r="AR252">
        <v>4.0999999999999996</v>
      </c>
      <c r="AS252">
        <v>1.7</v>
      </c>
      <c r="AT252">
        <v>8.3000000000000007</v>
      </c>
      <c r="AU252">
        <v>1.5</v>
      </c>
      <c r="AV252">
        <v>50</v>
      </c>
      <c r="AW252">
        <v>0.66</v>
      </c>
      <c r="AX252">
        <v>46</v>
      </c>
      <c r="AY252">
        <v>13</v>
      </c>
      <c r="AZ252">
        <v>9.6999999999999993</v>
      </c>
      <c r="BA252">
        <v>1.2</v>
      </c>
      <c r="BB252">
        <v>0.65</v>
      </c>
      <c r="BC252">
        <v>43</v>
      </c>
      <c r="BD252">
        <v>4.5</v>
      </c>
      <c r="BE252">
        <v>0.3</v>
      </c>
      <c r="BF252">
        <v>0.9</v>
      </c>
      <c r="BG252">
        <v>0.2</v>
      </c>
      <c r="BH252">
        <v>4.3</v>
      </c>
      <c r="BI252">
        <v>22</v>
      </c>
      <c r="BJ252">
        <v>8.3000000000000007</v>
      </c>
      <c r="BK252">
        <v>7.0000000000000007E-2</v>
      </c>
      <c r="BL252">
        <v>2</v>
      </c>
      <c r="BM252">
        <v>22</v>
      </c>
      <c r="BN252">
        <v>28</v>
      </c>
      <c r="BO252">
        <v>130</v>
      </c>
      <c r="BP252">
        <v>4</v>
      </c>
      <c r="BQ252">
        <v>1.1000000000000001</v>
      </c>
      <c r="BR252">
        <v>14</v>
      </c>
      <c r="BS252">
        <v>0.74</v>
      </c>
      <c r="BT252">
        <v>3.8</v>
      </c>
      <c r="BU252">
        <v>-0.5</v>
      </c>
    </row>
    <row r="253" spans="1:73" x14ac:dyDescent="0.3">
      <c r="A253" t="s">
        <v>1031</v>
      </c>
      <c r="B253" t="s">
        <v>1032</v>
      </c>
      <c r="C253" s="1" t="str">
        <f t="shared" si="20"/>
        <v>13:0040</v>
      </c>
      <c r="D253" s="1" t="str">
        <f t="shared" si="25"/>
        <v>21:0037</v>
      </c>
      <c r="E253" t="s">
        <v>1033</v>
      </c>
      <c r="F253" t="s">
        <v>1034</v>
      </c>
      <c r="H253">
        <v>47.47137</v>
      </c>
      <c r="I253">
        <v>-65.863186400000004</v>
      </c>
      <c r="J253" s="1" t="str">
        <f t="shared" si="26"/>
        <v>Till</v>
      </c>
      <c r="K253" s="1" t="str">
        <f t="shared" si="22"/>
        <v>&lt;63 micron</v>
      </c>
      <c r="P253">
        <v>6.62</v>
      </c>
      <c r="Q253">
        <v>0.16</v>
      </c>
      <c r="W253">
        <v>730</v>
      </c>
      <c r="Y253">
        <v>-5</v>
      </c>
      <c r="AA253">
        <v>3.9</v>
      </c>
      <c r="AB253">
        <v>35</v>
      </c>
      <c r="AC253">
        <v>120</v>
      </c>
      <c r="AD253">
        <v>180</v>
      </c>
      <c r="AE253">
        <v>-10</v>
      </c>
      <c r="AG253">
        <v>46</v>
      </c>
      <c r="AH253">
        <v>140</v>
      </c>
      <c r="AI253">
        <v>24</v>
      </c>
      <c r="AJ253">
        <v>85</v>
      </c>
      <c r="AK253">
        <v>290</v>
      </c>
      <c r="AL253">
        <v>-5</v>
      </c>
      <c r="AM253">
        <v>-0.5</v>
      </c>
      <c r="AN253">
        <v>160</v>
      </c>
      <c r="AO253">
        <v>250</v>
      </c>
      <c r="AP253">
        <v>150</v>
      </c>
      <c r="AQ253">
        <v>9.6999999999999993</v>
      </c>
      <c r="AR253">
        <v>5.3</v>
      </c>
      <c r="AS253">
        <v>2.1</v>
      </c>
      <c r="AT253">
        <v>10</v>
      </c>
      <c r="AU253">
        <v>1.9</v>
      </c>
      <c r="AV253">
        <v>77</v>
      </c>
      <c r="AW253">
        <v>0.9</v>
      </c>
      <c r="AX253">
        <v>65</v>
      </c>
      <c r="AY253">
        <v>19</v>
      </c>
      <c r="AZ253">
        <v>12</v>
      </c>
      <c r="BA253">
        <v>1.5</v>
      </c>
      <c r="BB253">
        <v>0.87</v>
      </c>
      <c r="BC253">
        <v>54</v>
      </c>
      <c r="BD253">
        <v>5.9</v>
      </c>
      <c r="BE253">
        <v>0.6</v>
      </c>
      <c r="BF253">
        <v>1.1000000000000001</v>
      </c>
      <c r="BG253">
        <v>0.4</v>
      </c>
      <c r="BH253">
        <v>9.1</v>
      </c>
      <c r="BI253">
        <v>34</v>
      </c>
      <c r="BJ253">
        <v>7.2</v>
      </c>
      <c r="BK253">
        <v>0.09</v>
      </c>
      <c r="BL253">
        <v>30</v>
      </c>
      <c r="BM253">
        <v>30</v>
      </c>
      <c r="BN253">
        <v>200</v>
      </c>
      <c r="BO253">
        <v>210</v>
      </c>
      <c r="BP253">
        <v>4</v>
      </c>
      <c r="BQ253">
        <v>0.7</v>
      </c>
      <c r="BR253">
        <v>26</v>
      </c>
      <c r="BS253">
        <v>0.92</v>
      </c>
      <c r="BT253">
        <v>12</v>
      </c>
      <c r="BU253">
        <v>-0.5</v>
      </c>
    </row>
    <row r="254" spans="1:73" x14ac:dyDescent="0.3">
      <c r="A254" t="s">
        <v>1035</v>
      </c>
      <c r="B254" t="s">
        <v>1036</v>
      </c>
      <c r="C254" s="1" t="str">
        <f t="shared" si="20"/>
        <v>13:0040</v>
      </c>
      <c r="D254" s="1" t="str">
        <f t="shared" si="25"/>
        <v>21:0037</v>
      </c>
      <c r="E254" t="s">
        <v>1037</v>
      </c>
      <c r="F254" t="s">
        <v>1038</v>
      </c>
      <c r="H254">
        <v>47.486677100000001</v>
      </c>
      <c r="I254">
        <v>-65.844768900000005</v>
      </c>
      <c r="J254" s="1" t="str">
        <f t="shared" si="26"/>
        <v>Till</v>
      </c>
      <c r="K254" s="1" t="str">
        <f t="shared" si="22"/>
        <v>&lt;63 micron</v>
      </c>
      <c r="P254">
        <v>7.78</v>
      </c>
      <c r="Q254">
        <v>0.06</v>
      </c>
      <c r="W254">
        <v>600</v>
      </c>
      <c r="Y254">
        <v>-5</v>
      </c>
      <c r="AA254">
        <v>2.6</v>
      </c>
      <c r="AB254">
        <v>9</v>
      </c>
      <c r="AC254">
        <v>97</v>
      </c>
      <c r="AD254">
        <v>40</v>
      </c>
      <c r="AE254">
        <v>-10</v>
      </c>
      <c r="AG254">
        <v>30</v>
      </c>
      <c r="AH254">
        <v>-10</v>
      </c>
      <c r="AI254">
        <v>18</v>
      </c>
      <c r="AJ254">
        <v>67</v>
      </c>
      <c r="AK254">
        <v>120</v>
      </c>
      <c r="AL254">
        <v>-5</v>
      </c>
      <c r="AM254">
        <v>-0.5</v>
      </c>
      <c r="AN254">
        <v>110</v>
      </c>
      <c r="AO254">
        <v>360</v>
      </c>
      <c r="AP254">
        <v>120</v>
      </c>
      <c r="AQ254">
        <v>8.6</v>
      </c>
      <c r="AR254">
        <v>4.5</v>
      </c>
      <c r="AS254">
        <v>1.9</v>
      </c>
      <c r="AT254">
        <v>8.4</v>
      </c>
      <c r="AU254">
        <v>1.7</v>
      </c>
      <c r="AV254">
        <v>58</v>
      </c>
      <c r="AW254">
        <v>0.73</v>
      </c>
      <c r="AX254">
        <v>50</v>
      </c>
      <c r="AY254">
        <v>15</v>
      </c>
      <c r="AZ254">
        <v>10</v>
      </c>
      <c r="BA254">
        <v>1.3</v>
      </c>
      <c r="BB254">
        <v>0.75</v>
      </c>
      <c r="BC254">
        <v>47</v>
      </c>
      <c r="BD254">
        <v>4.9000000000000004</v>
      </c>
      <c r="BE254">
        <v>0.5</v>
      </c>
      <c r="BF254">
        <v>0.6</v>
      </c>
      <c r="BG254">
        <v>0.3</v>
      </c>
      <c r="BH254">
        <v>4.8</v>
      </c>
      <c r="BI254">
        <v>24</v>
      </c>
      <c r="BJ254">
        <v>10</v>
      </c>
      <c r="BK254">
        <v>0.08</v>
      </c>
      <c r="BL254">
        <v>3.1</v>
      </c>
      <c r="BM254">
        <v>27</v>
      </c>
      <c r="BN254">
        <v>39</v>
      </c>
      <c r="BO254">
        <v>150</v>
      </c>
      <c r="BP254">
        <v>4.0999999999999996</v>
      </c>
      <c r="BQ254">
        <v>1.3</v>
      </c>
      <c r="BR254">
        <v>18</v>
      </c>
      <c r="BS254">
        <v>0.85</v>
      </c>
      <c r="BT254">
        <v>4.0999999999999996</v>
      </c>
      <c r="BU254">
        <v>-0.5</v>
      </c>
    </row>
    <row r="255" spans="1:73" x14ac:dyDescent="0.3">
      <c r="A255" t="s">
        <v>1039</v>
      </c>
      <c r="B255" t="s">
        <v>1040</v>
      </c>
      <c r="C255" s="1" t="str">
        <f t="shared" si="20"/>
        <v>13:0040</v>
      </c>
      <c r="D255" s="1" t="str">
        <f t="shared" si="25"/>
        <v>21:0037</v>
      </c>
      <c r="E255" t="s">
        <v>1041</v>
      </c>
      <c r="F255" t="s">
        <v>1042</v>
      </c>
      <c r="H255">
        <v>47.491449799999998</v>
      </c>
      <c r="I255">
        <v>-65.833741399999994</v>
      </c>
      <c r="J255" s="1" t="str">
        <f t="shared" si="26"/>
        <v>Till</v>
      </c>
      <c r="K255" s="1" t="str">
        <f t="shared" si="22"/>
        <v>&lt;63 micron</v>
      </c>
      <c r="P255">
        <v>5.95</v>
      </c>
      <c r="Q255">
        <v>0.11</v>
      </c>
      <c r="W255">
        <v>560</v>
      </c>
      <c r="Y255">
        <v>-5</v>
      </c>
      <c r="AA255">
        <v>2.2999999999999998</v>
      </c>
      <c r="AB255">
        <v>13</v>
      </c>
      <c r="AC255">
        <v>90</v>
      </c>
      <c r="AD255">
        <v>27</v>
      </c>
      <c r="AE255">
        <v>-10</v>
      </c>
      <c r="AG255">
        <v>38</v>
      </c>
      <c r="AH255">
        <v>-10</v>
      </c>
      <c r="AI255">
        <v>17</v>
      </c>
      <c r="AJ255">
        <v>79</v>
      </c>
      <c r="AK255">
        <v>110</v>
      </c>
      <c r="AL255">
        <v>-5</v>
      </c>
      <c r="AM255">
        <v>-0.5</v>
      </c>
      <c r="AN255">
        <v>95</v>
      </c>
      <c r="AO255">
        <v>290</v>
      </c>
      <c r="AP255">
        <v>95</v>
      </c>
      <c r="AQ255">
        <v>7.3</v>
      </c>
      <c r="AR255">
        <v>4.0999999999999996</v>
      </c>
      <c r="AS255">
        <v>1.5</v>
      </c>
      <c r="AT255">
        <v>7.5</v>
      </c>
      <c r="AU255">
        <v>1.5</v>
      </c>
      <c r="AV255">
        <v>43</v>
      </c>
      <c r="AW255">
        <v>0.64</v>
      </c>
      <c r="AX255">
        <v>41</v>
      </c>
      <c r="AY255">
        <v>11</v>
      </c>
      <c r="AZ255">
        <v>8.6999999999999993</v>
      </c>
      <c r="BA255">
        <v>1.1000000000000001</v>
      </c>
      <c r="BB255">
        <v>0.65</v>
      </c>
      <c r="BC255">
        <v>42</v>
      </c>
      <c r="BD255">
        <v>4.0999999999999996</v>
      </c>
      <c r="BE255">
        <v>0.4</v>
      </c>
      <c r="BF255">
        <v>0.7</v>
      </c>
      <c r="BG255">
        <v>-0.2</v>
      </c>
      <c r="BH255">
        <v>3.5</v>
      </c>
      <c r="BI255">
        <v>20</v>
      </c>
      <c r="BJ255">
        <v>7.5</v>
      </c>
      <c r="BK255">
        <v>7.0000000000000007E-2</v>
      </c>
      <c r="BL255">
        <v>2.4</v>
      </c>
      <c r="BM255">
        <v>23</v>
      </c>
      <c r="BN255">
        <v>32</v>
      </c>
      <c r="BO255">
        <v>110</v>
      </c>
      <c r="BP255">
        <v>3.4</v>
      </c>
      <c r="BQ255">
        <v>1</v>
      </c>
      <c r="BR255">
        <v>12</v>
      </c>
      <c r="BS255">
        <v>0.68</v>
      </c>
      <c r="BT255">
        <v>4</v>
      </c>
      <c r="BU255">
        <v>-0.5</v>
      </c>
    </row>
    <row r="256" spans="1:73" x14ac:dyDescent="0.3">
      <c r="A256" t="s">
        <v>1043</v>
      </c>
      <c r="B256" t="s">
        <v>1044</v>
      </c>
      <c r="C256" s="1" t="str">
        <f t="shared" si="20"/>
        <v>13:0040</v>
      </c>
      <c r="D256" s="1" t="str">
        <f t="shared" si="25"/>
        <v>21:0037</v>
      </c>
      <c r="E256" t="s">
        <v>1045</v>
      </c>
      <c r="F256" t="s">
        <v>1046</v>
      </c>
      <c r="H256">
        <v>47.433295800000003</v>
      </c>
      <c r="I256">
        <v>-65.820005300000005</v>
      </c>
      <c r="J256" s="1" t="str">
        <f t="shared" si="26"/>
        <v>Till</v>
      </c>
      <c r="K256" s="1" t="str">
        <f t="shared" si="22"/>
        <v>&lt;63 micron</v>
      </c>
      <c r="P256">
        <v>5.98</v>
      </c>
      <c r="Q256">
        <v>0.09</v>
      </c>
      <c r="W256">
        <v>520</v>
      </c>
      <c r="Y256">
        <v>-5</v>
      </c>
      <c r="AA256">
        <v>2.2000000000000002</v>
      </c>
      <c r="AB256">
        <v>16</v>
      </c>
      <c r="AC256">
        <v>82</v>
      </c>
      <c r="AD256">
        <v>29</v>
      </c>
      <c r="AE256">
        <v>-10</v>
      </c>
      <c r="AG256">
        <v>33</v>
      </c>
      <c r="AH256">
        <v>-10</v>
      </c>
      <c r="AI256">
        <v>16</v>
      </c>
      <c r="AJ256">
        <v>71</v>
      </c>
      <c r="AK256">
        <v>100</v>
      </c>
      <c r="AL256">
        <v>-5</v>
      </c>
      <c r="AM256">
        <v>-0.5</v>
      </c>
      <c r="AN256">
        <v>84</v>
      </c>
      <c r="AO256">
        <v>320</v>
      </c>
      <c r="AP256">
        <v>120</v>
      </c>
      <c r="AQ256">
        <v>8.1999999999999993</v>
      </c>
      <c r="AR256">
        <v>4.5999999999999996</v>
      </c>
      <c r="AS256">
        <v>1.6</v>
      </c>
      <c r="AT256">
        <v>8.5</v>
      </c>
      <c r="AU256">
        <v>1.6</v>
      </c>
      <c r="AV256">
        <v>50</v>
      </c>
      <c r="AW256">
        <v>0.67</v>
      </c>
      <c r="AX256">
        <v>46</v>
      </c>
      <c r="AY256">
        <v>13</v>
      </c>
      <c r="AZ256">
        <v>9.6</v>
      </c>
      <c r="BA256">
        <v>1.4</v>
      </c>
      <c r="BB256">
        <v>0.7</v>
      </c>
      <c r="BC256">
        <v>46</v>
      </c>
      <c r="BD256">
        <v>4.3</v>
      </c>
      <c r="BE256">
        <v>1.9</v>
      </c>
      <c r="BF256">
        <v>-0.5</v>
      </c>
      <c r="BG256">
        <v>-0.2</v>
      </c>
      <c r="BH256">
        <v>4.4000000000000004</v>
      </c>
      <c r="BI256">
        <v>21</v>
      </c>
      <c r="BJ256">
        <v>9</v>
      </c>
      <c r="BK256">
        <v>7.0000000000000007E-2</v>
      </c>
      <c r="BL256">
        <v>1.5</v>
      </c>
      <c r="BM256">
        <v>26</v>
      </c>
      <c r="BN256">
        <v>38</v>
      </c>
      <c r="BO256">
        <v>130</v>
      </c>
      <c r="BP256">
        <v>4.9000000000000004</v>
      </c>
      <c r="BQ256">
        <v>0.7</v>
      </c>
      <c r="BR256">
        <v>15</v>
      </c>
      <c r="BS256">
        <v>0.68</v>
      </c>
      <c r="BT256">
        <v>4</v>
      </c>
      <c r="BU256">
        <v>-0.5</v>
      </c>
    </row>
    <row r="257" spans="1:73" x14ac:dyDescent="0.3">
      <c r="A257" t="s">
        <v>1047</v>
      </c>
      <c r="B257" t="s">
        <v>1048</v>
      </c>
      <c r="C257" s="1" t="str">
        <f t="shared" si="20"/>
        <v>13:0040</v>
      </c>
      <c r="D257" s="1" t="str">
        <f t="shared" si="25"/>
        <v>21:0037</v>
      </c>
      <c r="E257" t="s">
        <v>1049</v>
      </c>
      <c r="F257" t="s">
        <v>1050</v>
      </c>
      <c r="H257">
        <v>47.401240399999999</v>
      </c>
      <c r="I257">
        <v>-65.896493599999999</v>
      </c>
      <c r="J257" s="1" t="str">
        <f t="shared" si="26"/>
        <v>Till</v>
      </c>
      <c r="K257" s="1" t="str">
        <f t="shared" si="22"/>
        <v>&lt;63 micron</v>
      </c>
      <c r="P257">
        <v>6.91</v>
      </c>
      <c r="Q257">
        <v>0.14000000000000001</v>
      </c>
      <c r="W257">
        <v>680</v>
      </c>
      <c r="Y257">
        <v>-5</v>
      </c>
      <c r="AA257">
        <v>2.7</v>
      </c>
      <c r="AB257">
        <v>20</v>
      </c>
      <c r="AC257">
        <v>74</v>
      </c>
      <c r="AD257">
        <v>45</v>
      </c>
      <c r="AE257">
        <v>-10</v>
      </c>
      <c r="AG257">
        <v>36</v>
      </c>
      <c r="AH257">
        <v>-10</v>
      </c>
      <c r="AI257">
        <v>18</v>
      </c>
      <c r="AJ257">
        <v>56</v>
      </c>
      <c r="AK257">
        <v>120</v>
      </c>
      <c r="AL257">
        <v>-5</v>
      </c>
      <c r="AM257">
        <v>-0.5</v>
      </c>
      <c r="AN257">
        <v>100</v>
      </c>
      <c r="AO257">
        <v>290</v>
      </c>
      <c r="AP257">
        <v>95</v>
      </c>
      <c r="AQ257">
        <v>7.4</v>
      </c>
      <c r="AR257">
        <v>4.0999999999999996</v>
      </c>
      <c r="AS257">
        <v>1.3</v>
      </c>
      <c r="AT257">
        <v>7.8</v>
      </c>
      <c r="AU257">
        <v>1.6</v>
      </c>
      <c r="AV257">
        <v>41</v>
      </c>
      <c r="AW257">
        <v>0.66</v>
      </c>
      <c r="AX257">
        <v>39</v>
      </c>
      <c r="AY257">
        <v>11</v>
      </c>
      <c r="AZ257">
        <v>8.3000000000000007</v>
      </c>
      <c r="BA257">
        <v>1.2</v>
      </c>
      <c r="BB257">
        <v>0.62</v>
      </c>
      <c r="BC257">
        <v>41</v>
      </c>
      <c r="BD257">
        <v>4.3</v>
      </c>
      <c r="BE257">
        <v>0.6</v>
      </c>
      <c r="BF257">
        <v>0.6</v>
      </c>
      <c r="BG257">
        <v>-0.2</v>
      </c>
      <c r="BH257">
        <v>4.0999999999999996</v>
      </c>
      <c r="BI257">
        <v>20</v>
      </c>
      <c r="BJ257">
        <v>7.4</v>
      </c>
      <c r="BK257">
        <v>0.1</v>
      </c>
      <c r="BL257">
        <v>3.2</v>
      </c>
      <c r="BM257">
        <v>18</v>
      </c>
      <c r="BN257">
        <v>50</v>
      </c>
      <c r="BO257">
        <v>120</v>
      </c>
      <c r="BP257">
        <v>3.8</v>
      </c>
      <c r="BQ257">
        <v>1.1000000000000001</v>
      </c>
      <c r="BR257">
        <v>13</v>
      </c>
      <c r="BS257">
        <v>0.79</v>
      </c>
      <c r="BT257">
        <v>4.2</v>
      </c>
      <c r="BU257">
        <v>-0.5</v>
      </c>
    </row>
    <row r="258" spans="1:73" x14ac:dyDescent="0.3">
      <c r="A258" t="s">
        <v>1051</v>
      </c>
      <c r="B258" t="s">
        <v>1052</v>
      </c>
      <c r="C258" s="1" t="str">
        <f t="shared" ref="C258:C321" si="27">HYPERLINK("http://geochem.nrcan.gc.ca/cdogs/content/bdl/bdl130040_e.htm", "13:0040")</f>
        <v>13:0040</v>
      </c>
      <c r="D258" s="1" t="str">
        <f t="shared" si="25"/>
        <v>21:0037</v>
      </c>
      <c r="E258" t="s">
        <v>1053</v>
      </c>
      <c r="F258" t="s">
        <v>1054</v>
      </c>
      <c r="H258">
        <v>47.396276999999998</v>
      </c>
      <c r="I258">
        <v>-65.914775800000001</v>
      </c>
      <c r="J258" s="1" t="str">
        <f t="shared" si="26"/>
        <v>Till</v>
      </c>
      <c r="K258" s="1" t="str">
        <f t="shared" ref="K258:K315" si="28">HYPERLINK("http://geochem.nrcan.gc.ca/cdogs/content/kwd/kwd080004_e.htm", "&lt;63 micron")</f>
        <v>&lt;63 micron</v>
      </c>
      <c r="P258">
        <v>7.17</v>
      </c>
      <c r="Q258">
        <v>0.12</v>
      </c>
      <c r="W258">
        <v>710</v>
      </c>
      <c r="Y258">
        <v>-5</v>
      </c>
      <c r="AA258">
        <v>2.5</v>
      </c>
      <c r="AB258">
        <v>12</v>
      </c>
      <c r="AC258">
        <v>76</v>
      </c>
      <c r="AD258">
        <v>49</v>
      </c>
      <c r="AE258">
        <v>-10</v>
      </c>
      <c r="AG258">
        <v>34</v>
      </c>
      <c r="AH258">
        <v>-10</v>
      </c>
      <c r="AI258">
        <v>18</v>
      </c>
      <c r="AJ258">
        <v>55</v>
      </c>
      <c r="AK258">
        <v>140</v>
      </c>
      <c r="AL258">
        <v>-5</v>
      </c>
      <c r="AM258">
        <v>-0.5</v>
      </c>
      <c r="AN258">
        <v>94</v>
      </c>
      <c r="AO258">
        <v>280</v>
      </c>
      <c r="AP258">
        <v>93</v>
      </c>
      <c r="AQ258">
        <v>6.8</v>
      </c>
      <c r="AR258">
        <v>3.8</v>
      </c>
      <c r="AS258">
        <v>1.1000000000000001</v>
      </c>
      <c r="AT258">
        <v>6.7</v>
      </c>
      <c r="AU258">
        <v>1.4</v>
      </c>
      <c r="AV258">
        <v>42</v>
      </c>
      <c r="AW258">
        <v>0.62</v>
      </c>
      <c r="AX258">
        <v>36</v>
      </c>
      <c r="AY258">
        <v>9.6999999999999993</v>
      </c>
      <c r="AZ258">
        <v>7.5</v>
      </c>
      <c r="BA258">
        <v>1.1000000000000001</v>
      </c>
      <c r="BB258">
        <v>0.59</v>
      </c>
      <c r="BC258">
        <v>41</v>
      </c>
      <c r="BD258">
        <v>4</v>
      </c>
      <c r="BE258">
        <v>0.6</v>
      </c>
      <c r="BF258">
        <v>0.5</v>
      </c>
      <c r="BG258">
        <v>-0.2</v>
      </c>
      <c r="BH258">
        <v>5</v>
      </c>
      <c r="BI258">
        <v>22</v>
      </c>
      <c r="BJ258">
        <v>7.7</v>
      </c>
      <c r="BK258">
        <v>0.1</v>
      </c>
      <c r="BL258">
        <v>7.8</v>
      </c>
      <c r="BM258">
        <v>21</v>
      </c>
      <c r="BN258">
        <v>53</v>
      </c>
      <c r="BO258">
        <v>110</v>
      </c>
      <c r="BP258">
        <v>3.6</v>
      </c>
      <c r="BQ258">
        <v>1.2</v>
      </c>
      <c r="BR258">
        <v>13</v>
      </c>
      <c r="BS258">
        <v>1.1000000000000001</v>
      </c>
      <c r="BT258">
        <v>5.5</v>
      </c>
      <c r="BU258">
        <v>-0.5</v>
      </c>
    </row>
    <row r="259" spans="1:73" x14ac:dyDescent="0.3">
      <c r="A259" t="s">
        <v>1055</v>
      </c>
      <c r="B259" t="s">
        <v>1056</v>
      </c>
      <c r="C259" s="1" t="str">
        <f t="shared" si="27"/>
        <v>13:0040</v>
      </c>
      <c r="D259" s="1" t="str">
        <f t="shared" si="25"/>
        <v>21:0037</v>
      </c>
      <c r="E259" t="s">
        <v>1057</v>
      </c>
      <c r="F259" t="s">
        <v>1058</v>
      </c>
      <c r="H259">
        <v>47.3921828</v>
      </c>
      <c r="I259">
        <v>-65.951656099999994</v>
      </c>
      <c r="J259" s="1" t="str">
        <f t="shared" si="26"/>
        <v>Till</v>
      </c>
      <c r="K259" s="1" t="str">
        <f t="shared" si="28"/>
        <v>&lt;63 micron</v>
      </c>
      <c r="P259">
        <v>9.8000000000000007</v>
      </c>
      <c r="Q259">
        <v>0.38</v>
      </c>
      <c r="W259">
        <v>570</v>
      </c>
      <c r="Y259">
        <v>-5</v>
      </c>
      <c r="AA259">
        <v>2.2999999999999998</v>
      </c>
      <c r="AB259">
        <v>110</v>
      </c>
      <c r="AC259">
        <v>190</v>
      </c>
      <c r="AD259">
        <v>100</v>
      </c>
      <c r="AE259">
        <v>-10</v>
      </c>
      <c r="AG259">
        <v>200</v>
      </c>
      <c r="AH259">
        <v>-10</v>
      </c>
      <c r="AI259">
        <v>26</v>
      </c>
      <c r="AJ259">
        <v>62</v>
      </c>
      <c r="AK259">
        <v>170</v>
      </c>
      <c r="AL259">
        <v>-5</v>
      </c>
      <c r="AM259">
        <v>-0.5</v>
      </c>
      <c r="AN259">
        <v>130</v>
      </c>
      <c r="AO259">
        <v>250</v>
      </c>
      <c r="AP259">
        <v>110</v>
      </c>
      <c r="AQ259">
        <v>8.6</v>
      </c>
      <c r="AR259">
        <v>4.7</v>
      </c>
      <c r="AS259">
        <v>1.9</v>
      </c>
      <c r="AT259">
        <v>9.1999999999999993</v>
      </c>
      <c r="AU259">
        <v>1.7</v>
      </c>
      <c r="AV259">
        <v>49</v>
      </c>
      <c r="AW259">
        <v>0.71</v>
      </c>
      <c r="AX259">
        <v>47</v>
      </c>
      <c r="AY259">
        <v>13</v>
      </c>
      <c r="AZ259">
        <v>9.5</v>
      </c>
      <c r="BA259">
        <v>1.4</v>
      </c>
      <c r="BB259">
        <v>0.73</v>
      </c>
      <c r="BC259">
        <v>51</v>
      </c>
      <c r="BD259">
        <v>4.8</v>
      </c>
      <c r="BE259">
        <v>0.8</v>
      </c>
      <c r="BF259">
        <v>-0.5</v>
      </c>
      <c r="BG259">
        <v>0.3</v>
      </c>
      <c r="BH259">
        <v>6</v>
      </c>
      <c r="BI259">
        <v>24</v>
      </c>
      <c r="BJ259">
        <v>7</v>
      </c>
      <c r="BK259">
        <v>0.13</v>
      </c>
      <c r="BL259">
        <v>5.0999999999999996</v>
      </c>
      <c r="BM259">
        <v>20</v>
      </c>
      <c r="BN259">
        <v>53</v>
      </c>
      <c r="BO259">
        <v>130</v>
      </c>
      <c r="BP259">
        <v>5.4</v>
      </c>
      <c r="BQ259">
        <v>0.6</v>
      </c>
      <c r="BR259">
        <v>13</v>
      </c>
      <c r="BS259">
        <v>1.1000000000000001</v>
      </c>
      <c r="BT259">
        <v>4.8</v>
      </c>
      <c r="BU259">
        <v>-0.5</v>
      </c>
    </row>
    <row r="260" spans="1:73" x14ac:dyDescent="0.3">
      <c r="A260" t="s">
        <v>1059</v>
      </c>
      <c r="B260" t="s">
        <v>1060</v>
      </c>
      <c r="C260" s="1" t="str">
        <f t="shared" si="27"/>
        <v>13:0040</v>
      </c>
      <c r="D260" s="1" t="str">
        <f t="shared" si="25"/>
        <v>21:0037</v>
      </c>
      <c r="E260" t="s">
        <v>1061</v>
      </c>
      <c r="F260" t="s">
        <v>1062</v>
      </c>
      <c r="H260">
        <v>47.477865100000002</v>
      </c>
      <c r="I260">
        <v>-65.996277599999999</v>
      </c>
      <c r="J260" s="1" t="str">
        <f t="shared" si="26"/>
        <v>Till</v>
      </c>
      <c r="K260" s="1" t="str">
        <f t="shared" si="28"/>
        <v>&lt;63 micron</v>
      </c>
      <c r="P260">
        <v>6.46</v>
      </c>
      <c r="Q260">
        <v>7.0000000000000007E-2</v>
      </c>
      <c r="W260">
        <v>490</v>
      </c>
      <c r="Y260">
        <v>-5</v>
      </c>
      <c r="AA260">
        <v>2.1</v>
      </c>
      <c r="AB260">
        <v>15</v>
      </c>
      <c r="AC260">
        <v>100</v>
      </c>
      <c r="AD260">
        <v>30</v>
      </c>
      <c r="AE260">
        <v>-10</v>
      </c>
      <c r="AG260">
        <v>43</v>
      </c>
      <c r="AH260">
        <v>-10</v>
      </c>
      <c r="AI260">
        <v>17</v>
      </c>
      <c r="AJ260">
        <v>72</v>
      </c>
      <c r="AK260">
        <v>110</v>
      </c>
      <c r="AL260">
        <v>-5</v>
      </c>
      <c r="AM260">
        <v>-0.5</v>
      </c>
      <c r="AN260">
        <v>91</v>
      </c>
      <c r="AO260">
        <v>300</v>
      </c>
      <c r="AP260">
        <v>77</v>
      </c>
      <c r="AQ260">
        <v>6.8</v>
      </c>
      <c r="AR260">
        <v>3.9</v>
      </c>
      <c r="AS260">
        <v>1.2</v>
      </c>
      <c r="AT260">
        <v>6.8</v>
      </c>
      <c r="AU260">
        <v>1.4</v>
      </c>
      <c r="AV260">
        <v>36</v>
      </c>
      <c r="AW260">
        <v>0.64</v>
      </c>
      <c r="AX260">
        <v>34</v>
      </c>
      <c r="AY260">
        <v>9.3000000000000007</v>
      </c>
      <c r="AZ260">
        <v>7.1</v>
      </c>
      <c r="BA260">
        <v>1.1000000000000001</v>
      </c>
      <c r="BB260">
        <v>0.6</v>
      </c>
      <c r="BC260">
        <v>40</v>
      </c>
      <c r="BD260">
        <v>4.0999999999999996</v>
      </c>
      <c r="BE260">
        <v>0.4</v>
      </c>
      <c r="BF260">
        <v>0.5</v>
      </c>
      <c r="BG260">
        <v>-0.2</v>
      </c>
      <c r="BH260">
        <v>5.3</v>
      </c>
      <c r="BI260">
        <v>23</v>
      </c>
      <c r="BJ260">
        <v>8.6</v>
      </c>
      <c r="BK260">
        <v>0.08</v>
      </c>
      <c r="BL260">
        <v>1.8</v>
      </c>
      <c r="BM260">
        <v>24</v>
      </c>
      <c r="BN260">
        <v>30</v>
      </c>
      <c r="BO260">
        <v>140</v>
      </c>
      <c r="BP260">
        <v>3.6</v>
      </c>
      <c r="BQ260">
        <v>1.3</v>
      </c>
      <c r="BR260">
        <v>13</v>
      </c>
      <c r="BS260">
        <v>0.85</v>
      </c>
      <c r="BT260">
        <v>3.9</v>
      </c>
      <c r="BU260">
        <v>-0.5</v>
      </c>
    </row>
    <row r="261" spans="1:73" x14ac:dyDescent="0.3">
      <c r="A261" t="s">
        <v>1063</v>
      </c>
      <c r="B261" t="s">
        <v>1064</v>
      </c>
      <c r="C261" s="1" t="str">
        <f t="shared" si="27"/>
        <v>13:0040</v>
      </c>
      <c r="D261" s="1" t="str">
        <f t="shared" si="25"/>
        <v>21:0037</v>
      </c>
      <c r="E261" t="s">
        <v>1065</v>
      </c>
      <c r="F261" t="s">
        <v>1066</v>
      </c>
      <c r="H261">
        <v>47.475566999999998</v>
      </c>
      <c r="I261">
        <v>-65.980882500000007</v>
      </c>
      <c r="J261" s="1" t="str">
        <f t="shared" si="26"/>
        <v>Till</v>
      </c>
      <c r="K261" s="1" t="str">
        <f t="shared" si="28"/>
        <v>&lt;63 micron</v>
      </c>
      <c r="P261">
        <v>5.89</v>
      </c>
      <c r="Q261">
        <v>0.1</v>
      </c>
      <c r="W261">
        <v>610</v>
      </c>
      <c r="Y261">
        <v>-5</v>
      </c>
      <c r="AA261">
        <v>2.4</v>
      </c>
      <c r="AB261">
        <v>13</v>
      </c>
      <c r="AC261">
        <v>90</v>
      </c>
      <c r="AD261">
        <v>29</v>
      </c>
      <c r="AE261">
        <v>-10</v>
      </c>
      <c r="AG261">
        <v>37</v>
      </c>
      <c r="AH261">
        <v>-10</v>
      </c>
      <c r="AI261">
        <v>17</v>
      </c>
      <c r="AJ261">
        <v>66</v>
      </c>
      <c r="AK261">
        <v>98</v>
      </c>
      <c r="AL261">
        <v>-5</v>
      </c>
      <c r="AM261">
        <v>-0.5</v>
      </c>
      <c r="AN261">
        <v>83</v>
      </c>
      <c r="AO261">
        <v>310</v>
      </c>
      <c r="AP261">
        <v>97</v>
      </c>
      <c r="AQ261">
        <v>7.6</v>
      </c>
      <c r="AR261">
        <v>4.2</v>
      </c>
      <c r="AS261">
        <v>1.4</v>
      </c>
      <c r="AT261">
        <v>7.9</v>
      </c>
      <c r="AU261">
        <v>1.5</v>
      </c>
      <c r="AV261">
        <v>43</v>
      </c>
      <c r="AW261">
        <v>0.64</v>
      </c>
      <c r="AX261">
        <v>41</v>
      </c>
      <c r="AY261">
        <v>11</v>
      </c>
      <c r="AZ261">
        <v>8.6999999999999993</v>
      </c>
      <c r="BA261">
        <v>1.2</v>
      </c>
      <c r="BB261">
        <v>0.66</v>
      </c>
      <c r="BC261">
        <v>46</v>
      </c>
      <c r="BD261">
        <v>4.3</v>
      </c>
      <c r="BE261">
        <v>0.6</v>
      </c>
      <c r="BF261">
        <v>0.5</v>
      </c>
      <c r="BG261">
        <v>-0.2</v>
      </c>
      <c r="BH261">
        <v>4.7</v>
      </c>
      <c r="BI261">
        <v>20</v>
      </c>
      <c r="BJ261">
        <v>8.6</v>
      </c>
      <c r="BK261">
        <v>0.09</v>
      </c>
      <c r="BL261">
        <v>1.9</v>
      </c>
      <c r="BM261">
        <v>23</v>
      </c>
      <c r="BN261">
        <v>33</v>
      </c>
      <c r="BO261">
        <v>140</v>
      </c>
      <c r="BP261">
        <v>3</v>
      </c>
      <c r="BQ261">
        <v>1.4</v>
      </c>
      <c r="BR261">
        <v>14</v>
      </c>
      <c r="BS261">
        <v>0.83</v>
      </c>
      <c r="BT261">
        <v>4</v>
      </c>
      <c r="BU261">
        <v>-0.5</v>
      </c>
    </row>
    <row r="262" spans="1:73" x14ac:dyDescent="0.3">
      <c r="A262" t="s">
        <v>1067</v>
      </c>
      <c r="B262" t="s">
        <v>1068</v>
      </c>
      <c r="C262" s="1" t="str">
        <f t="shared" si="27"/>
        <v>13:0040</v>
      </c>
      <c r="D262" s="1" t="str">
        <f t="shared" si="25"/>
        <v>21:0037</v>
      </c>
      <c r="E262" t="s">
        <v>1069</v>
      </c>
      <c r="F262" t="s">
        <v>1070</v>
      </c>
      <c r="H262">
        <v>47.473335499999997</v>
      </c>
      <c r="I262">
        <v>-65.962837899999997</v>
      </c>
      <c r="J262" s="1" t="str">
        <f t="shared" si="26"/>
        <v>Till</v>
      </c>
      <c r="K262" s="1" t="str">
        <f t="shared" si="28"/>
        <v>&lt;63 micron</v>
      </c>
      <c r="P262">
        <v>7.38</v>
      </c>
      <c r="Q262">
        <v>0.15</v>
      </c>
      <c r="W262">
        <v>550</v>
      </c>
      <c r="Y262">
        <v>-5</v>
      </c>
      <c r="AA262">
        <v>2.5</v>
      </c>
      <c r="AB262">
        <v>22</v>
      </c>
      <c r="AC262">
        <v>120</v>
      </c>
      <c r="AD262">
        <v>54</v>
      </c>
      <c r="AE262">
        <v>-10</v>
      </c>
      <c r="AG262">
        <v>62</v>
      </c>
      <c r="AH262">
        <v>-10</v>
      </c>
      <c r="AI262">
        <v>20</v>
      </c>
      <c r="AJ262">
        <v>78</v>
      </c>
      <c r="AK262">
        <v>140</v>
      </c>
      <c r="AL262">
        <v>-5</v>
      </c>
      <c r="AM262">
        <v>-0.5</v>
      </c>
      <c r="AN262">
        <v>79</v>
      </c>
      <c r="AO262">
        <v>260</v>
      </c>
      <c r="AP262">
        <v>96</v>
      </c>
      <c r="AQ262">
        <v>6.9</v>
      </c>
      <c r="AR262">
        <v>4</v>
      </c>
      <c r="AS262">
        <v>1.3</v>
      </c>
      <c r="AT262">
        <v>7.3</v>
      </c>
      <c r="AU262">
        <v>1.4</v>
      </c>
      <c r="AV262">
        <v>39</v>
      </c>
      <c r="AW262">
        <v>0.59</v>
      </c>
      <c r="AX262">
        <v>37</v>
      </c>
      <c r="AY262">
        <v>11</v>
      </c>
      <c r="AZ262">
        <v>8</v>
      </c>
      <c r="BA262">
        <v>1.2</v>
      </c>
      <c r="BB262">
        <v>0.6</v>
      </c>
      <c r="BC262">
        <v>38</v>
      </c>
      <c r="BD262">
        <v>4</v>
      </c>
      <c r="BE262">
        <v>0.5</v>
      </c>
      <c r="BF262">
        <v>0.6</v>
      </c>
      <c r="BG262">
        <v>-0.2</v>
      </c>
      <c r="BH262">
        <v>5.0999999999999996</v>
      </c>
      <c r="BI262">
        <v>23</v>
      </c>
      <c r="BJ262">
        <v>7.4</v>
      </c>
      <c r="BK262">
        <v>0.1</v>
      </c>
      <c r="BL262">
        <v>1.8</v>
      </c>
      <c r="BM262">
        <v>21</v>
      </c>
      <c r="BN262">
        <v>28</v>
      </c>
      <c r="BO262">
        <v>140</v>
      </c>
      <c r="BP262">
        <v>3.6</v>
      </c>
      <c r="BQ262">
        <v>1</v>
      </c>
      <c r="BR262">
        <v>14</v>
      </c>
      <c r="BS262">
        <v>0.87</v>
      </c>
      <c r="BT262">
        <v>4.0999999999999996</v>
      </c>
      <c r="BU262">
        <v>-0.5</v>
      </c>
    </row>
    <row r="263" spans="1:73" x14ac:dyDescent="0.3">
      <c r="A263" t="s">
        <v>1071</v>
      </c>
      <c r="B263" t="s">
        <v>1072</v>
      </c>
      <c r="C263" s="1" t="str">
        <f t="shared" si="27"/>
        <v>13:0040</v>
      </c>
      <c r="D263" s="1" t="str">
        <f t="shared" si="25"/>
        <v>21:0037</v>
      </c>
      <c r="E263" t="s">
        <v>1073</v>
      </c>
      <c r="F263" t="s">
        <v>1074</v>
      </c>
      <c r="H263">
        <v>47.481825899999997</v>
      </c>
      <c r="I263">
        <v>-65.930128499999995</v>
      </c>
      <c r="J263" s="1" t="str">
        <f t="shared" si="26"/>
        <v>Till</v>
      </c>
      <c r="K263" s="1" t="str">
        <f t="shared" si="28"/>
        <v>&lt;63 micron</v>
      </c>
      <c r="P263">
        <v>7.42</v>
      </c>
      <c r="Q263">
        <v>0.16</v>
      </c>
      <c r="W263">
        <v>530</v>
      </c>
      <c r="Y263">
        <v>-5</v>
      </c>
      <c r="AA263">
        <v>2.2999999999999998</v>
      </c>
      <c r="AB263">
        <v>21</v>
      </c>
      <c r="AC263">
        <v>120</v>
      </c>
      <c r="AD263">
        <v>51</v>
      </c>
      <c r="AE263">
        <v>-10</v>
      </c>
      <c r="AG263">
        <v>62</v>
      </c>
      <c r="AH263">
        <v>-10</v>
      </c>
      <c r="AI263">
        <v>20</v>
      </c>
      <c r="AJ263">
        <v>84</v>
      </c>
      <c r="AK263">
        <v>140</v>
      </c>
      <c r="AL263">
        <v>-5</v>
      </c>
      <c r="AM263">
        <v>-0.5</v>
      </c>
      <c r="AN263">
        <v>89</v>
      </c>
      <c r="AO263">
        <v>260</v>
      </c>
      <c r="AP263">
        <v>97</v>
      </c>
      <c r="AQ263">
        <v>7.3</v>
      </c>
      <c r="AR263">
        <v>4</v>
      </c>
      <c r="AS263">
        <v>1.4</v>
      </c>
      <c r="AT263">
        <v>7.6</v>
      </c>
      <c r="AU263">
        <v>1.5</v>
      </c>
      <c r="AV263">
        <v>38</v>
      </c>
      <c r="AW263">
        <v>0.61</v>
      </c>
      <c r="AX263">
        <v>36</v>
      </c>
      <c r="AY263">
        <v>9.6999999999999993</v>
      </c>
      <c r="AZ263">
        <v>8.4</v>
      </c>
      <c r="BA263">
        <v>1.3</v>
      </c>
      <c r="BB263">
        <v>0.61</v>
      </c>
      <c r="BC263">
        <v>40</v>
      </c>
      <c r="BD263">
        <v>4</v>
      </c>
      <c r="BE263">
        <v>0.7</v>
      </c>
      <c r="BF263">
        <v>-0.5</v>
      </c>
      <c r="BG263">
        <v>-0.2</v>
      </c>
      <c r="BH263">
        <v>4.3</v>
      </c>
      <c r="BI263">
        <v>22</v>
      </c>
      <c r="BJ263">
        <v>7.4</v>
      </c>
      <c r="BK263">
        <v>0.11</v>
      </c>
      <c r="BL263">
        <v>1.5</v>
      </c>
      <c r="BM263">
        <v>23</v>
      </c>
      <c r="BN263">
        <v>31</v>
      </c>
      <c r="BO263">
        <v>130</v>
      </c>
      <c r="BP263">
        <v>8.4</v>
      </c>
      <c r="BQ263">
        <v>1.1000000000000001</v>
      </c>
      <c r="BR263">
        <v>13</v>
      </c>
      <c r="BS263">
        <v>0.81</v>
      </c>
      <c r="BT263">
        <v>3.8</v>
      </c>
      <c r="BU263">
        <v>-0.5</v>
      </c>
    </row>
    <row r="264" spans="1:73" x14ac:dyDescent="0.3">
      <c r="A264" t="s">
        <v>1075</v>
      </c>
      <c r="B264" t="s">
        <v>1076</v>
      </c>
      <c r="C264" s="1" t="str">
        <f t="shared" si="27"/>
        <v>13:0040</v>
      </c>
      <c r="D264" s="1" t="str">
        <f t="shared" si="25"/>
        <v>21:0037</v>
      </c>
      <c r="E264" t="s">
        <v>1077</v>
      </c>
      <c r="F264" t="s">
        <v>1078</v>
      </c>
      <c r="H264">
        <v>47.417124899999997</v>
      </c>
      <c r="I264">
        <v>-65.926533899999995</v>
      </c>
      <c r="J264" s="1" t="str">
        <f t="shared" si="26"/>
        <v>Till</v>
      </c>
      <c r="K264" s="1" t="str">
        <f t="shared" si="28"/>
        <v>&lt;63 micron</v>
      </c>
      <c r="P264">
        <v>6.5</v>
      </c>
      <c r="Q264">
        <v>0.11</v>
      </c>
      <c r="W264">
        <v>530</v>
      </c>
      <c r="Y264">
        <v>-5</v>
      </c>
      <c r="AA264">
        <v>2.1</v>
      </c>
      <c r="AB264">
        <v>16</v>
      </c>
      <c r="AC264">
        <v>73</v>
      </c>
      <c r="AD264">
        <v>31</v>
      </c>
      <c r="AE264">
        <v>-10</v>
      </c>
      <c r="AG264">
        <v>34</v>
      </c>
      <c r="AH264">
        <v>-10</v>
      </c>
      <c r="AI264">
        <v>16</v>
      </c>
      <c r="AJ264">
        <v>70</v>
      </c>
      <c r="AK264">
        <v>110</v>
      </c>
      <c r="AL264">
        <v>-5</v>
      </c>
      <c r="AM264">
        <v>-0.5</v>
      </c>
      <c r="AN264">
        <v>86</v>
      </c>
      <c r="AO264">
        <v>290</v>
      </c>
      <c r="AP264">
        <v>96</v>
      </c>
      <c r="AQ264">
        <v>7.5</v>
      </c>
      <c r="AR264">
        <v>4</v>
      </c>
      <c r="AS264">
        <v>1.5</v>
      </c>
      <c r="AT264">
        <v>7.8</v>
      </c>
      <c r="AU264">
        <v>1.5</v>
      </c>
      <c r="AV264">
        <v>40</v>
      </c>
      <c r="AW264">
        <v>0.59</v>
      </c>
      <c r="AX264">
        <v>38</v>
      </c>
      <c r="AY264">
        <v>11</v>
      </c>
      <c r="AZ264">
        <v>8.4</v>
      </c>
      <c r="BA264">
        <v>1.3</v>
      </c>
      <c r="BB264">
        <v>0.63</v>
      </c>
      <c r="BC264">
        <v>43</v>
      </c>
      <c r="BD264">
        <v>4.0999999999999996</v>
      </c>
      <c r="BE264">
        <v>0.3</v>
      </c>
      <c r="BF264">
        <v>-0.5</v>
      </c>
      <c r="BG264">
        <v>-0.2</v>
      </c>
      <c r="BH264">
        <v>4.0999999999999996</v>
      </c>
      <c r="BI264">
        <v>19</v>
      </c>
      <c r="BJ264">
        <v>7.8</v>
      </c>
      <c r="BK264">
        <v>7.0000000000000007E-2</v>
      </c>
      <c r="BL264">
        <v>1.7</v>
      </c>
      <c r="BM264">
        <v>22</v>
      </c>
      <c r="BN264">
        <v>30</v>
      </c>
      <c r="BO264">
        <v>110</v>
      </c>
      <c r="BP264">
        <v>2.4</v>
      </c>
      <c r="BQ264">
        <v>0.5</v>
      </c>
      <c r="BR264">
        <v>13</v>
      </c>
      <c r="BS264">
        <v>0.7</v>
      </c>
      <c r="BT264">
        <v>3.6</v>
      </c>
      <c r="BU264">
        <v>-0.5</v>
      </c>
    </row>
    <row r="265" spans="1:73" x14ac:dyDescent="0.3">
      <c r="A265" t="s">
        <v>1079</v>
      </c>
      <c r="B265" t="s">
        <v>1080</v>
      </c>
      <c r="C265" s="1" t="str">
        <f t="shared" si="27"/>
        <v>13:0040</v>
      </c>
      <c r="D265" s="1" t="str">
        <f t="shared" si="25"/>
        <v>21:0037</v>
      </c>
      <c r="E265" t="s">
        <v>1081</v>
      </c>
      <c r="F265" t="s">
        <v>1082</v>
      </c>
      <c r="H265">
        <v>47.421728299999998</v>
      </c>
      <c r="I265">
        <v>-65.940048899999994</v>
      </c>
      <c r="J265" s="1" t="str">
        <f t="shared" si="26"/>
        <v>Till</v>
      </c>
      <c r="K265" s="1" t="str">
        <f t="shared" si="28"/>
        <v>&lt;63 micron</v>
      </c>
      <c r="P265">
        <v>7.02</v>
      </c>
      <c r="Q265">
        <v>0.09</v>
      </c>
      <c r="W265">
        <v>530</v>
      </c>
      <c r="Y265">
        <v>-5</v>
      </c>
      <c r="AA265">
        <v>2.2000000000000002</v>
      </c>
      <c r="AB265">
        <v>16</v>
      </c>
      <c r="AC265">
        <v>99</v>
      </c>
      <c r="AD265">
        <v>41</v>
      </c>
      <c r="AE265">
        <v>-10</v>
      </c>
      <c r="AG265">
        <v>56</v>
      </c>
      <c r="AH265">
        <v>-10</v>
      </c>
      <c r="AI265">
        <v>18</v>
      </c>
      <c r="AJ265">
        <v>56</v>
      </c>
      <c r="AK265">
        <v>110</v>
      </c>
      <c r="AL265">
        <v>-5</v>
      </c>
      <c r="AM265">
        <v>-0.5</v>
      </c>
      <c r="AN265">
        <v>88</v>
      </c>
      <c r="AO265">
        <v>250</v>
      </c>
      <c r="AP265">
        <v>110</v>
      </c>
      <c r="AQ265">
        <v>7.1</v>
      </c>
      <c r="AR265">
        <v>3.8</v>
      </c>
      <c r="AS265">
        <v>1.3</v>
      </c>
      <c r="AT265">
        <v>7.4</v>
      </c>
      <c r="AU265">
        <v>1.4</v>
      </c>
      <c r="AV265">
        <v>41</v>
      </c>
      <c r="AW265">
        <v>0.56999999999999995</v>
      </c>
      <c r="AX265">
        <v>39</v>
      </c>
      <c r="AY265">
        <v>11</v>
      </c>
      <c r="AZ265">
        <v>8.1999999999999993</v>
      </c>
      <c r="BA265">
        <v>1.2</v>
      </c>
      <c r="BB265">
        <v>0.56999999999999995</v>
      </c>
      <c r="BC265">
        <v>42</v>
      </c>
      <c r="BD265">
        <v>3.7</v>
      </c>
      <c r="BE265">
        <v>1.6</v>
      </c>
      <c r="BF265">
        <v>-0.5</v>
      </c>
      <c r="BG265">
        <v>-0.2</v>
      </c>
      <c r="BH265">
        <v>5.4</v>
      </c>
      <c r="BI265">
        <v>21</v>
      </c>
      <c r="BJ265">
        <v>6.9</v>
      </c>
      <c r="BK265">
        <v>0.11</v>
      </c>
      <c r="BL265">
        <v>2.2999999999999998</v>
      </c>
      <c r="BM265">
        <v>20</v>
      </c>
      <c r="BN265">
        <v>27</v>
      </c>
      <c r="BO265">
        <v>130</v>
      </c>
      <c r="BP265">
        <v>4.4000000000000004</v>
      </c>
      <c r="BQ265">
        <v>0.9</v>
      </c>
      <c r="BR265">
        <v>14</v>
      </c>
      <c r="BS265">
        <v>0.76</v>
      </c>
      <c r="BT265">
        <v>4.0999999999999996</v>
      </c>
      <c r="BU265">
        <v>-0.5</v>
      </c>
    </row>
    <row r="266" spans="1:73" x14ac:dyDescent="0.3">
      <c r="A266" t="s">
        <v>1083</v>
      </c>
      <c r="B266" t="s">
        <v>1084</v>
      </c>
      <c r="C266" s="1" t="str">
        <f t="shared" si="27"/>
        <v>13:0040</v>
      </c>
      <c r="D266" s="1" t="str">
        <f t="shared" si="25"/>
        <v>21:0037</v>
      </c>
      <c r="E266" t="s">
        <v>1085</v>
      </c>
      <c r="F266" t="s">
        <v>1086</v>
      </c>
      <c r="H266">
        <v>47.447469400000003</v>
      </c>
      <c r="I266">
        <v>-65.988579400000006</v>
      </c>
      <c r="J266" s="1" t="str">
        <f t="shared" si="26"/>
        <v>Till</v>
      </c>
      <c r="K266" s="1" t="str">
        <f t="shared" si="28"/>
        <v>&lt;63 micron</v>
      </c>
      <c r="P266">
        <v>5.85</v>
      </c>
      <c r="Q266">
        <v>7.0000000000000007E-2</v>
      </c>
      <c r="W266">
        <v>560</v>
      </c>
      <c r="Y266">
        <v>-5</v>
      </c>
      <c r="AA266">
        <v>2.4</v>
      </c>
      <c r="AB266">
        <v>12</v>
      </c>
      <c r="AC266">
        <v>87</v>
      </c>
      <c r="AD266">
        <v>28</v>
      </c>
      <c r="AE266">
        <v>-10</v>
      </c>
      <c r="AG266">
        <v>41</v>
      </c>
      <c r="AH266">
        <v>-10</v>
      </c>
      <c r="AI266">
        <v>17</v>
      </c>
      <c r="AJ266">
        <v>60</v>
      </c>
      <c r="AK266">
        <v>82</v>
      </c>
      <c r="AL266">
        <v>-5</v>
      </c>
      <c r="AM266">
        <v>-0.5</v>
      </c>
      <c r="AN266">
        <v>80</v>
      </c>
      <c r="AO266">
        <v>320</v>
      </c>
      <c r="AP266">
        <v>120</v>
      </c>
      <c r="AQ266">
        <v>7.6</v>
      </c>
      <c r="AR266">
        <v>4.0999999999999996</v>
      </c>
      <c r="AS266">
        <v>1.4</v>
      </c>
      <c r="AT266">
        <v>8.1</v>
      </c>
      <c r="AU266">
        <v>1.5</v>
      </c>
      <c r="AV266">
        <v>38</v>
      </c>
      <c r="AW266">
        <v>0.64</v>
      </c>
      <c r="AX266">
        <v>38</v>
      </c>
      <c r="AY266">
        <v>11</v>
      </c>
      <c r="AZ266">
        <v>8.5</v>
      </c>
      <c r="BA266">
        <v>1.3</v>
      </c>
      <c r="BB266">
        <v>0.64</v>
      </c>
      <c r="BC266">
        <v>44</v>
      </c>
      <c r="BD266">
        <v>4.2</v>
      </c>
      <c r="BE266">
        <v>0.2</v>
      </c>
      <c r="BF266">
        <v>-0.5</v>
      </c>
      <c r="BG266">
        <v>-0.2</v>
      </c>
      <c r="BH266">
        <v>3.7</v>
      </c>
      <c r="BI266">
        <v>22</v>
      </c>
      <c r="BJ266">
        <v>8.6999999999999993</v>
      </c>
      <c r="BK266">
        <v>0.06</v>
      </c>
      <c r="BL266">
        <v>1.6</v>
      </c>
      <c r="BM266">
        <v>21</v>
      </c>
      <c r="BN266">
        <v>36</v>
      </c>
      <c r="BO266">
        <v>130</v>
      </c>
      <c r="BP266">
        <v>2.9</v>
      </c>
      <c r="BQ266">
        <v>0.9</v>
      </c>
      <c r="BR266">
        <v>15</v>
      </c>
      <c r="BS266">
        <v>0.88</v>
      </c>
      <c r="BT266">
        <v>4.2</v>
      </c>
      <c r="BU266">
        <v>-0.5</v>
      </c>
    </row>
    <row r="267" spans="1:73" x14ac:dyDescent="0.3">
      <c r="A267" t="s">
        <v>1087</v>
      </c>
      <c r="B267" t="s">
        <v>1088</v>
      </c>
      <c r="C267" s="1" t="str">
        <f t="shared" si="27"/>
        <v>13:0040</v>
      </c>
      <c r="D267" s="1" t="str">
        <f t="shared" ref="D267:D298" si="29">HYPERLINK("http://geochem.nrcan.gc.ca/cdogs/content/svy/svy210037_e.htm", "21:0037")</f>
        <v>21:0037</v>
      </c>
      <c r="E267" t="s">
        <v>1089</v>
      </c>
      <c r="F267" t="s">
        <v>1090</v>
      </c>
      <c r="H267">
        <v>47.459859100000003</v>
      </c>
      <c r="I267">
        <v>-65.979330200000007</v>
      </c>
      <c r="J267" s="1" t="str">
        <f t="shared" ref="J267:J298" si="30">HYPERLINK("http://geochem.nrcan.gc.ca/cdogs/content/kwd/kwd020044_e.htm", "Till")</f>
        <v>Till</v>
      </c>
      <c r="K267" s="1" t="str">
        <f t="shared" si="28"/>
        <v>&lt;63 micron</v>
      </c>
      <c r="P267">
        <v>6.97</v>
      </c>
      <c r="Q267">
        <v>0.12</v>
      </c>
      <c r="W267">
        <v>510</v>
      </c>
      <c r="Y267">
        <v>-5</v>
      </c>
      <c r="AA267">
        <v>2.1</v>
      </c>
      <c r="AB267">
        <v>16</v>
      </c>
      <c r="AC267">
        <v>89</v>
      </c>
      <c r="AD267">
        <v>37</v>
      </c>
      <c r="AE267">
        <v>-10</v>
      </c>
      <c r="AG267">
        <v>37</v>
      </c>
      <c r="AH267">
        <v>-10</v>
      </c>
      <c r="AI267">
        <v>18</v>
      </c>
      <c r="AJ267">
        <v>77</v>
      </c>
      <c r="AK267">
        <v>130</v>
      </c>
      <c r="AL267">
        <v>-5</v>
      </c>
      <c r="AM267">
        <v>-0.5</v>
      </c>
      <c r="AN267">
        <v>81</v>
      </c>
      <c r="AO267">
        <v>280</v>
      </c>
      <c r="AP267">
        <v>96</v>
      </c>
      <c r="AQ267">
        <v>6.8</v>
      </c>
      <c r="AR267">
        <v>3.7</v>
      </c>
      <c r="AS267">
        <v>1.3</v>
      </c>
      <c r="AT267">
        <v>7.1</v>
      </c>
      <c r="AU267">
        <v>1.4</v>
      </c>
      <c r="AV267">
        <v>38</v>
      </c>
      <c r="AW267">
        <v>0.57999999999999996</v>
      </c>
      <c r="AX267">
        <v>35</v>
      </c>
      <c r="AY267">
        <v>9.6999999999999993</v>
      </c>
      <c r="AZ267">
        <v>7.5</v>
      </c>
      <c r="BA267">
        <v>1.1000000000000001</v>
      </c>
      <c r="BB267">
        <v>0.59</v>
      </c>
      <c r="BC267">
        <v>39</v>
      </c>
      <c r="BD267">
        <v>3.7</v>
      </c>
      <c r="BE267">
        <v>0.2</v>
      </c>
      <c r="BF267">
        <v>-0.5</v>
      </c>
      <c r="BG267">
        <v>-0.2</v>
      </c>
      <c r="BH267">
        <v>4.2</v>
      </c>
      <c r="BI267">
        <v>21</v>
      </c>
      <c r="BJ267">
        <v>7.5</v>
      </c>
      <c r="BK267">
        <v>0.08</v>
      </c>
      <c r="BL267">
        <v>1.6</v>
      </c>
      <c r="BM267">
        <v>23</v>
      </c>
      <c r="BN267">
        <v>28</v>
      </c>
      <c r="BO267">
        <v>120</v>
      </c>
      <c r="BP267">
        <v>2.9</v>
      </c>
      <c r="BQ267">
        <v>0.9</v>
      </c>
      <c r="BR267">
        <v>13</v>
      </c>
      <c r="BS267">
        <v>0.76</v>
      </c>
      <c r="BT267">
        <v>3.8</v>
      </c>
      <c r="BU267">
        <v>-0.5</v>
      </c>
    </row>
    <row r="268" spans="1:73" x14ac:dyDescent="0.3">
      <c r="A268" t="s">
        <v>1091</v>
      </c>
      <c r="B268" t="s">
        <v>1092</v>
      </c>
      <c r="C268" s="1" t="str">
        <f t="shared" si="27"/>
        <v>13:0040</v>
      </c>
      <c r="D268" s="1" t="str">
        <f t="shared" si="29"/>
        <v>21:0037</v>
      </c>
      <c r="E268" t="s">
        <v>1093</v>
      </c>
      <c r="F268" t="s">
        <v>1094</v>
      </c>
      <c r="H268">
        <v>47.452947299999998</v>
      </c>
      <c r="I268">
        <v>-65.985573200000005</v>
      </c>
      <c r="J268" s="1" t="str">
        <f t="shared" si="30"/>
        <v>Till</v>
      </c>
      <c r="K268" s="1" t="str">
        <f t="shared" si="28"/>
        <v>&lt;63 micron</v>
      </c>
      <c r="P268">
        <v>8.2799999999999994</v>
      </c>
      <c r="Q268">
        <v>0.1</v>
      </c>
      <c r="W268">
        <v>530</v>
      </c>
      <c r="Y268">
        <v>-5</v>
      </c>
      <c r="AA268">
        <v>2.2999999999999998</v>
      </c>
      <c r="AB268">
        <v>17</v>
      </c>
      <c r="AC268">
        <v>100</v>
      </c>
      <c r="AD268">
        <v>53</v>
      </c>
      <c r="AE268">
        <v>-10</v>
      </c>
      <c r="AG268">
        <v>46</v>
      </c>
      <c r="AH268">
        <v>-10</v>
      </c>
      <c r="AI268">
        <v>19</v>
      </c>
      <c r="AJ268">
        <v>67</v>
      </c>
      <c r="AK268">
        <v>160</v>
      </c>
      <c r="AL268">
        <v>-5</v>
      </c>
      <c r="AM268">
        <v>-0.5</v>
      </c>
      <c r="AN268">
        <v>90</v>
      </c>
      <c r="AO268">
        <v>280</v>
      </c>
      <c r="AP268">
        <v>110</v>
      </c>
      <c r="AQ268">
        <v>6.1</v>
      </c>
      <c r="AR268">
        <v>3.4</v>
      </c>
      <c r="AS268">
        <v>1.2</v>
      </c>
      <c r="AT268">
        <v>6.3</v>
      </c>
      <c r="AU268">
        <v>1.2</v>
      </c>
      <c r="AV268">
        <v>42</v>
      </c>
      <c r="AW268">
        <v>0.55000000000000004</v>
      </c>
      <c r="AX268">
        <v>39</v>
      </c>
      <c r="AY268">
        <v>11</v>
      </c>
      <c r="AZ268">
        <v>7.4</v>
      </c>
      <c r="BA268">
        <v>0.96</v>
      </c>
      <c r="BB268">
        <v>0.54</v>
      </c>
      <c r="BC268">
        <v>38</v>
      </c>
      <c r="BD268">
        <v>3.5</v>
      </c>
      <c r="BE268">
        <v>0.9</v>
      </c>
      <c r="BF268">
        <v>0.7</v>
      </c>
      <c r="BG268">
        <v>-0.2</v>
      </c>
      <c r="BH268">
        <v>5</v>
      </c>
      <c r="BI268">
        <v>23</v>
      </c>
      <c r="BJ268">
        <v>7.4</v>
      </c>
      <c r="BK268">
        <v>0.14000000000000001</v>
      </c>
      <c r="BL268">
        <v>2.9</v>
      </c>
      <c r="BM268">
        <v>23</v>
      </c>
      <c r="BN268">
        <v>29</v>
      </c>
      <c r="BO268">
        <v>140</v>
      </c>
      <c r="BP268">
        <v>15</v>
      </c>
      <c r="BQ268">
        <v>1</v>
      </c>
      <c r="BR268">
        <v>14</v>
      </c>
      <c r="BS268">
        <v>0.87</v>
      </c>
      <c r="BT268">
        <v>4.2</v>
      </c>
      <c r="BU268">
        <v>-0.5</v>
      </c>
    </row>
    <row r="269" spans="1:73" x14ac:dyDescent="0.3">
      <c r="A269" t="s">
        <v>1095</v>
      </c>
      <c r="B269" t="s">
        <v>1096</v>
      </c>
      <c r="C269" s="1" t="str">
        <f t="shared" si="27"/>
        <v>13:0040</v>
      </c>
      <c r="D269" s="1" t="str">
        <f t="shared" si="29"/>
        <v>21:0037</v>
      </c>
      <c r="E269" t="s">
        <v>1097</v>
      </c>
      <c r="F269" t="s">
        <v>1098</v>
      </c>
      <c r="H269">
        <v>47.4136691</v>
      </c>
      <c r="I269">
        <v>-65.990641999999994</v>
      </c>
      <c r="J269" s="1" t="str">
        <f t="shared" si="30"/>
        <v>Till</v>
      </c>
      <c r="K269" s="1" t="str">
        <f t="shared" si="28"/>
        <v>&lt;63 micron</v>
      </c>
      <c r="P269">
        <v>5.57</v>
      </c>
      <c r="Q269">
        <v>0.08</v>
      </c>
      <c r="W269">
        <v>500</v>
      </c>
      <c r="Y269">
        <v>-5</v>
      </c>
      <c r="AA269">
        <v>2.2000000000000002</v>
      </c>
      <c r="AB269">
        <v>12</v>
      </c>
      <c r="AC269">
        <v>72</v>
      </c>
      <c r="AD269">
        <v>27</v>
      </c>
      <c r="AE269">
        <v>-10</v>
      </c>
      <c r="AG269">
        <v>32</v>
      </c>
      <c r="AH269">
        <v>-10</v>
      </c>
      <c r="AI269">
        <v>14</v>
      </c>
      <c r="AJ269">
        <v>66</v>
      </c>
      <c r="AK269">
        <v>75</v>
      </c>
      <c r="AL269">
        <v>-5</v>
      </c>
      <c r="AM269">
        <v>-0.5</v>
      </c>
      <c r="AN269">
        <v>93</v>
      </c>
      <c r="AO269">
        <v>280</v>
      </c>
      <c r="AP269">
        <v>110</v>
      </c>
      <c r="AQ269">
        <v>7.1</v>
      </c>
      <c r="AR269">
        <v>3.9</v>
      </c>
      <c r="AS269">
        <v>0.97</v>
      </c>
      <c r="AT269">
        <v>7.3</v>
      </c>
      <c r="AU269">
        <v>1.4</v>
      </c>
      <c r="AV269">
        <v>40</v>
      </c>
      <c r="AW269">
        <v>0.56999999999999995</v>
      </c>
      <c r="AX269">
        <v>39</v>
      </c>
      <c r="AY269">
        <v>11</v>
      </c>
      <c r="AZ269">
        <v>7.7</v>
      </c>
      <c r="BA269">
        <v>1.2</v>
      </c>
      <c r="BB269">
        <v>0.6</v>
      </c>
      <c r="BC269">
        <v>43</v>
      </c>
      <c r="BD269">
        <v>3.8</v>
      </c>
      <c r="BE269">
        <v>0.6</v>
      </c>
      <c r="BF269">
        <v>-0.5</v>
      </c>
      <c r="BG269">
        <v>-0.2</v>
      </c>
      <c r="BH269">
        <v>6.8</v>
      </c>
      <c r="BI269">
        <v>20</v>
      </c>
      <c r="BJ269">
        <v>7.4</v>
      </c>
      <c r="BK269">
        <v>0.1</v>
      </c>
      <c r="BL269">
        <v>1.5</v>
      </c>
      <c r="BM269">
        <v>20</v>
      </c>
      <c r="BN269">
        <v>32</v>
      </c>
      <c r="BO269">
        <v>140</v>
      </c>
      <c r="BP269">
        <v>5.9</v>
      </c>
      <c r="BQ269">
        <v>0.8</v>
      </c>
      <c r="BR269">
        <v>17</v>
      </c>
      <c r="BS269">
        <v>0.83</v>
      </c>
      <c r="BT269">
        <v>4.3</v>
      </c>
      <c r="BU269">
        <v>-0.5</v>
      </c>
    </row>
    <row r="270" spans="1:73" x14ac:dyDescent="0.3">
      <c r="A270" t="s">
        <v>1099</v>
      </c>
      <c r="B270" t="s">
        <v>1100</v>
      </c>
      <c r="C270" s="1" t="str">
        <f t="shared" si="27"/>
        <v>13:0040</v>
      </c>
      <c r="D270" s="1" t="str">
        <f t="shared" si="29"/>
        <v>21:0037</v>
      </c>
      <c r="E270" t="s">
        <v>1101</v>
      </c>
      <c r="F270" t="s">
        <v>1102</v>
      </c>
      <c r="H270">
        <v>47.405668200000001</v>
      </c>
      <c r="I270">
        <v>-65.986874799999995</v>
      </c>
      <c r="J270" s="1" t="str">
        <f t="shared" si="30"/>
        <v>Till</v>
      </c>
      <c r="K270" s="1" t="str">
        <f t="shared" si="28"/>
        <v>&lt;63 micron</v>
      </c>
      <c r="P270">
        <v>7.53</v>
      </c>
      <c r="Q270">
        <v>0.11</v>
      </c>
      <c r="W270">
        <v>630</v>
      </c>
      <c r="Y270">
        <v>-5</v>
      </c>
      <c r="AA270">
        <v>2.5</v>
      </c>
      <c r="AB270">
        <v>19</v>
      </c>
      <c r="AC270">
        <v>92</v>
      </c>
      <c r="AD270">
        <v>35</v>
      </c>
      <c r="AE270">
        <v>-10</v>
      </c>
      <c r="AG270">
        <v>45</v>
      </c>
      <c r="AH270">
        <v>-10</v>
      </c>
      <c r="AI270">
        <v>19</v>
      </c>
      <c r="AJ270">
        <v>63</v>
      </c>
      <c r="AK270">
        <v>120</v>
      </c>
      <c r="AL270">
        <v>-5</v>
      </c>
      <c r="AM270">
        <v>-0.5</v>
      </c>
      <c r="AN270">
        <v>89</v>
      </c>
      <c r="AO270">
        <v>290</v>
      </c>
      <c r="AP270">
        <v>97</v>
      </c>
      <c r="AQ270">
        <v>7.1</v>
      </c>
      <c r="AR270">
        <v>4</v>
      </c>
      <c r="AS270">
        <v>1.3</v>
      </c>
      <c r="AT270">
        <v>7.5</v>
      </c>
      <c r="AU270">
        <v>1.4</v>
      </c>
      <c r="AV270">
        <v>38</v>
      </c>
      <c r="AW270">
        <v>0.63</v>
      </c>
      <c r="AX270">
        <v>37</v>
      </c>
      <c r="AY270">
        <v>9.6999999999999993</v>
      </c>
      <c r="AZ270">
        <v>7.8</v>
      </c>
      <c r="BA270">
        <v>1.2</v>
      </c>
      <c r="BB270">
        <v>0.63</v>
      </c>
      <c r="BC270">
        <v>43</v>
      </c>
      <c r="BD270">
        <v>4</v>
      </c>
      <c r="BE270">
        <v>1.4</v>
      </c>
      <c r="BF270">
        <v>-0.5</v>
      </c>
      <c r="BG270">
        <v>-0.2</v>
      </c>
      <c r="BH270">
        <v>6.7</v>
      </c>
      <c r="BI270">
        <v>22</v>
      </c>
      <c r="BJ270">
        <v>7.5</v>
      </c>
      <c r="BK270">
        <v>0.12</v>
      </c>
      <c r="BL270">
        <v>1.6</v>
      </c>
      <c r="BM270">
        <v>23</v>
      </c>
      <c r="BN270">
        <v>27</v>
      </c>
      <c r="BO270">
        <v>130</v>
      </c>
      <c r="BP270">
        <v>5.9</v>
      </c>
      <c r="BQ270">
        <v>0.4</v>
      </c>
      <c r="BR270">
        <v>14</v>
      </c>
      <c r="BS270">
        <v>0.8</v>
      </c>
      <c r="BT270">
        <v>3.7</v>
      </c>
      <c r="BU270">
        <v>-0.5</v>
      </c>
    </row>
    <row r="271" spans="1:73" x14ac:dyDescent="0.3">
      <c r="A271" t="s">
        <v>1103</v>
      </c>
      <c r="B271" t="s">
        <v>1104</v>
      </c>
      <c r="C271" s="1" t="str">
        <f t="shared" si="27"/>
        <v>13:0040</v>
      </c>
      <c r="D271" s="1" t="str">
        <f t="shared" si="29"/>
        <v>21:0037</v>
      </c>
      <c r="E271" t="s">
        <v>1105</v>
      </c>
      <c r="F271" t="s">
        <v>1106</v>
      </c>
      <c r="H271">
        <v>47.388767399999999</v>
      </c>
      <c r="I271">
        <v>-65.979293299999995</v>
      </c>
      <c r="J271" s="1" t="str">
        <f t="shared" si="30"/>
        <v>Till</v>
      </c>
      <c r="K271" s="1" t="str">
        <f t="shared" si="28"/>
        <v>&lt;63 micron</v>
      </c>
      <c r="P271">
        <v>7.11</v>
      </c>
      <c r="Q271">
        <v>0.11</v>
      </c>
      <c r="W271">
        <v>650</v>
      </c>
      <c r="Y271">
        <v>-5</v>
      </c>
      <c r="AA271">
        <v>2.4</v>
      </c>
      <c r="AB271">
        <v>16</v>
      </c>
      <c r="AC271">
        <v>92</v>
      </c>
      <c r="AD271">
        <v>39</v>
      </c>
      <c r="AE271">
        <v>-10</v>
      </c>
      <c r="AG271">
        <v>42</v>
      </c>
      <c r="AH271">
        <v>-10</v>
      </c>
      <c r="AI271">
        <v>18</v>
      </c>
      <c r="AJ271">
        <v>66</v>
      </c>
      <c r="AK271">
        <v>120</v>
      </c>
      <c r="AL271">
        <v>-5</v>
      </c>
      <c r="AM271">
        <v>-0.5</v>
      </c>
      <c r="AN271">
        <v>95</v>
      </c>
      <c r="AO271">
        <v>260</v>
      </c>
      <c r="AP271">
        <v>110</v>
      </c>
      <c r="AQ271">
        <v>6.9</v>
      </c>
      <c r="AR271">
        <v>3.6</v>
      </c>
      <c r="AS271">
        <v>1.3</v>
      </c>
      <c r="AT271">
        <v>7.3</v>
      </c>
      <c r="AU271">
        <v>1.3</v>
      </c>
      <c r="AV271">
        <v>41</v>
      </c>
      <c r="AW271">
        <v>0.57999999999999996</v>
      </c>
      <c r="AX271">
        <v>39</v>
      </c>
      <c r="AY271">
        <v>11</v>
      </c>
      <c r="AZ271">
        <v>7.8</v>
      </c>
      <c r="BA271">
        <v>1.1000000000000001</v>
      </c>
      <c r="BB271">
        <v>0.56000000000000005</v>
      </c>
      <c r="BC271">
        <v>41</v>
      </c>
      <c r="BD271">
        <v>3.6</v>
      </c>
      <c r="BE271">
        <v>0.6</v>
      </c>
      <c r="BF271">
        <v>0.8</v>
      </c>
      <c r="BG271">
        <v>-0.2</v>
      </c>
      <c r="BH271">
        <v>6.4</v>
      </c>
      <c r="BI271">
        <v>22</v>
      </c>
      <c r="BJ271">
        <v>7.3</v>
      </c>
      <c r="BK271">
        <v>0.13</v>
      </c>
      <c r="BL271">
        <v>2</v>
      </c>
      <c r="BM271">
        <v>22</v>
      </c>
      <c r="BN271">
        <v>61</v>
      </c>
      <c r="BO271">
        <v>130</v>
      </c>
      <c r="BP271">
        <v>7.2</v>
      </c>
      <c r="BQ271">
        <v>1</v>
      </c>
      <c r="BR271">
        <v>14</v>
      </c>
      <c r="BS271">
        <v>0.84</v>
      </c>
      <c r="BT271">
        <v>4.0999999999999996</v>
      </c>
      <c r="BU271">
        <v>-0.5</v>
      </c>
    </row>
    <row r="272" spans="1:73" x14ac:dyDescent="0.3">
      <c r="A272" t="s">
        <v>1107</v>
      </c>
      <c r="B272" t="s">
        <v>1108</v>
      </c>
      <c r="C272" s="1" t="str">
        <f t="shared" si="27"/>
        <v>13:0040</v>
      </c>
      <c r="D272" s="1" t="str">
        <f t="shared" si="29"/>
        <v>21:0037</v>
      </c>
      <c r="E272" t="s">
        <v>1109</v>
      </c>
      <c r="F272" t="s">
        <v>1110</v>
      </c>
      <c r="H272">
        <v>47.384048499999999</v>
      </c>
      <c r="I272">
        <v>-65.970414500000004</v>
      </c>
      <c r="J272" s="1" t="str">
        <f t="shared" si="30"/>
        <v>Till</v>
      </c>
      <c r="K272" s="1" t="str">
        <f t="shared" si="28"/>
        <v>&lt;63 micron</v>
      </c>
      <c r="P272">
        <v>8.5299999999999994</v>
      </c>
      <c r="Q272">
        <v>0.19</v>
      </c>
      <c r="W272">
        <v>670</v>
      </c>
      <c r="Y272">
        <v>-5</v>
      </c>
      <c r="AA272">
        <v>2.5</v>
      </c>
      <c r="AB272">
        <v>28</v>
      </c>
      <c r="AC272">
        <v>110</v>
      </c>
      <c r="AD272">
        <v>82</v>
      </c>
      <c r="AE272">
        <v>-10</v>
      </c>
      <c r="AG272">
        <v>60</v>
      </c>
      <c r="AH272">
        <v>120</v>
      </c>
      <c r="AI272">
        <v>20</v>
      </c>
      <c r="AJ272">
        <v>64</v>
      </c>
      <c r="AK272">
        <v>140</v>
      </c>
      <c r="AL272">
        <v>-5</v>
      </c>
      <c r="AM272">
        <v>-0.5</v>
      </c>
      <c r="AN272">
        <v>180</v>
      </c>
      <c r="AO272">
        <v>270</v>
      </c>
      <c r="AP272">
        <v>110</v>
      </c>
      <c r="AQ272">
        <v>7.6</v>
      </c>
      <c r="AR272">
        <v>4.0999999999999996</v>
      </c>
      <c r="AS272">
        <v>1.6</v>
      </c>
      <c r="AT272">
        <v>7.9</v>
      </c>
      <c r="AU272">
        <v>1.5</v>
      </c>
      <c r="AV272">
        <v>45</v>
      </c>
      <c r="AW272">
        <v>0.6</v>
      </c>
      <c r="AX272">
        <v>43</v>
      </c>
      <c r="AY272">
        <v>12</v>
      </c>
      <c r="AZ272">
        <v>8.3000000000000007</v>
      </c>
      <c r="BA272">
        <v>1.2</v>
      </c>
      <c r="BB272">
        <v>0.61</v>
      </c>
      <c r="BC272">
        <v>45</v>
      </c>
      <c r="BD272">
        <v>4</v>
      </c>
      <c r="BE272">
        <v>1.9</v>
      </c>
      <c r="BF272">
        <v>0.8</v>
      </c>
      <c r="BG272">
        <v>0.2</v>
      </c>
      <c r="BH272">
        <v>6.2</v>
      </c>
      <c r="BI272">
        <v>23</v>
      </c>
      <c r="BJ272">
        <v>7.2</v>
      </c>
      <c r="BK272">
        <v>0.4</v>
      </c>
      <c r="BL272">
        <v>3.3</v>
      </c>
      <c r="BM272">
        <v>26</v>
      </c>
      <c r="BN272">
        <v>200</v>
      </c>
      <c r="BO272">
        <v>120</v>
      </c>
      <c r="BP272">
        <v>35</v>
      </c>
      <c r="BQ272">
        <v>0.8</v>
      </c>
      <c r="BR272">
        <v>12</v>
      </c>
      <c r="BS272">
        <v>1.1000000000000001</v>
      </c>
      <c r="BT272">
        <v>3.8</v>
      </c>
      <c r="BU272">
        <v>-0.5</v>
      </c>
    </row>
    <row r="273" spans="1:73" x14ac:dyDescent="0.3">
      <c r="A273" t="s">
        <v>1111</v>
      </c>
      <c r="B273" t="s">
        <v>1112</v>
      </c>
      <c r="C273" s="1" t="str">
        <f t="shared" si="27"/>
        <v>13:0040</v>
      </c>
      <c r="D273" s="1" t="str">
        <f t="shared" si="29"/>
        <v>21:0037</v>
      </c>
      <c r="E273" t="s">
        <v>1113</v>
      </c>
      <c r="F273" t="s">
        <v>1114</v>
      </c>
      <c r="H273">
        <v>47.380092900000001</v>
      </c>
      <c r="I273">
        <v>-65.9841038</v>
      </c>
      <c r="J273" s="1" t="str">
        <f t="shared" si="30"/>
        <v>Till</v>
      </c>
      <c r="K273" s="1" t="str">
        <f t="shared" si="28"/>
        <v>&lt;63 micron</v>
      </c>
      <c r="P273">
        <v>7.77</v>
      </c>
      <c r="Q273">
        <v>0.09</v>
      </c>
      <c r="W273">
        <v>570</v>
      </c>
      <c r="Y273">
        <v>-5</v>
      </c>
      <c r="AA273">
        <v>2.2999999999999998</v>
      </c>
      <c r="AB273">
        <v>21</v>
      </c>
      <c r="AC273">
        <v>90</v>
      </c>
      <c r="AD273">
        <v>57</v>
      </c>
      <c r="AE273">
        <v>-10</v>
      </c>
      <c r="AG273">
        <v>51</v>
      </c>
      <c r="AH273">
        <v>-10</v>
      </c>
      <c r="AI273">
        <v>17</v>
      </c>
      <c r="AJ273">
        <v>67</v>
      </c>
      <c r="AK273">
        <v>120</v>
      </c>
      <c r="AL273">
        <v>-5</v>
      </c>
      <c r="AM273">
        <v>-0.5</v>
      </c>
      <c r="AN273">
        <v>120</v>
      </c>
      <c r="AO273">
        <v>310</v>
      </c>
      <c r="AP273">
        <v>120</v>
      </c>
      <c r="AQ273">
        <v>7.1</v>
      </c>
      <c r="AR273">
        <v>4</v>
      </c>
      <c r="AS273">
        <v>1.5</v>
      </c>
      <c r="AT273">
        <v>7.4</v>
      </c>
      <c r="AU273">
        <v>1.4</v>
      </c>
      <c r="AV273">
        <v>46</v>
      </c>
      <c r="AW273">
        <v>0.61</v>
      </c>
      <c r="AX273">
        <v>41</v>
      </c>
      <c r="AY273">
        <v>11</v>
      </c>
      <c r="AZ273">
        <v>7.7</v>
      </c>
      <c r="BA273">
        <v>1.2</v>
      </c>
      <c r="BB273">
        <v>0.62</v>
      </c>
      <c r="BC273">
        <v>44</v>
      </c>
      <c r="BD273">
        <v>3.9</v>
      </c>
      <c r="BE273">
        <v>0.8</v>
      </c>
      <c r="BF273">
        <v>0.7</v>
      </c>
      <c r="BG273">
        <v>-0.2</v>
      </c>
      <c r="BH273">
        <v>6.1</v>
      </c>
      <c r="BI273">
        <v>21</v>
      </c>
      <c r="BJ273">
        <v>8.1</v>
      </c>
      <c r="BK273">
        <v>0.2</v>
      </c>
      <c r="BL273">
        <v>2.8</v>
      </c>
      <c r="BM273">
        <v>25</v>
      </c>
      <c r="BN273">
        <v>83</v>
      </c>
      <c r="BO273">
        <v>120</v>
      </c>
      <c r="BP273">
        <v>3.8</v>
      </c>
      <c r="BQ273">
        <v>1.5</v>
      </c>
      <c r="BR273">
        <v>13</v>
      </c>
      <c r="BS273">
        <v>0.87</v>
      </c>
      <c r="BT273">
        <v>3.9</v>
      </c>
      <c r="BU273">
        <v>-0.5</v>
      </c>
    </row>
    <row r="274" spans="1:73" x14ac:dyDescent="0.3">
      <c r="A274" t="s">
        <v>1115</v>
      </c>
      <c r="B274" t="s">
        <v>1116</v>
      </c>
      <c r="C274" s="1" t="str">
        <f t="shared" si="27"/>
        <v>13:0040</v>
      </c>
      <c r="D274" s="1" t="str">
        <f t="shared" si="29"/>
        <v>21:0037</v>
      </c>
      <c r="E274" t="s">
        <v>1117</v>
      </c>
      <c r="F274" t="s">
        <v>1118</v>
      </c>
      <c r="H274">
        <v>47.374433799999998</v>
      </c>
      <c r="I274">
        <v>-65.994051400000004</v>
      </c>
      <c r="J274" s="1" t="str">
        <f t="shared" si="30"/>
        <v>Till</v>
      </c>
      <c r="K274" s="1" t="str">
        <f t="shared" si="28"/>
        <v>&lt;63 micron</v>
      </c>
      <c r="P274">
        <v>6.99</v>
      </c>
      <c r="Q274">
        <v>0.56000000000000005</v>
      </c>
      <c r="W274">
        <v>650</v>
      </c>
      <c r="Y274">
        <v>-5</v>
      </c>
      <c r="AA274">
        <v>2.5</v>
      </c>
      <c r="AB274">
        <v>55</v>
      </c>
      <c r="AC274">
        <v>82</v>
      </c>
      <c r="AD274">
        <v>64</v>
      </c>
      <c r="AE274">
        <v>-10</v>
      </c>
      <c r="AG274">
        <v>71</v>
      </c>
      <c r="AH274">
        <v>-10</v>
      </c>
      <c r="AI274">
        <v>17</v>
      </c>
      <c r="AJ274">
        <v>69</v>
      </c>
      <c r="AK274">
        <v>110</v>
      </c>
      <c r="AL274">
        <v>-5</v>
      </c>
      <c r="AM274">
        <v>-0.5</v>
      </c>
      <c r="AN274">
        <v>110</v>
      </c>
      <c r="AO274">
        <v>280</v>
      </c>
      <c r="AP274">
        <v>110</v>
      </c>
      <c r="AQ274">
        <v>8.1</v>
      </c>
      <c r="AR274">
        <v>4.3</v>
      </c>
      <c r="AS274">
        <v>1.7</v>
      </c>
      <c r="AT274">
        <v>8.8000000000000007</v>
      </c>
      <c r="AU274">
        <v>1.6</v>
      </c>
      <c r="AV274">
        <v>47</v>
      </c>
      <c r="AW274">
        <v>0.63</v>
      </c>
      <c r="AX274">
        <v>45</v>
      </c>
      <c r="AY274">
        <v>12</v>
      </c>
      <c r="AZ274">
        <v>9.1</v>
      </c>
      <c r="BA274">
        <v>1.4</v>
      </c>
      <c r="BB274">
        <v>0.66</v>
      </c>
      <c r="BC274">
        <v>49</v>
      </c>
      <c r="BD274">
        <v>4.2</v>
      </c>
      <c r="BE274">
        <v>0.6</v>
      </c>
      <c r="BF274">
        <v>-0.5</v>
      </c>
      <c r="BG274">
        <v>0.2</v>
      </c>
      <c r="BH274">
        <v>5.6</v>
      </c>
      <c r="BI274">
        <v>20</v>
      </c>
      <c r="BJ274">
        <v>7</v>
      </c>
      <c r="BK274">
        <v>0.23</v>
      </c>
      <c r="BL274">
        <v>3.4</v>
      </c>
      <c r="BM274">
        <v>21</v>
      </c>
      <c r="BN274">
        <v>71</v>
      </c>
      <c r="BO274">
        <v>110</v>
      </c>
      <c r="BP274">
        <v>16</v>
      </c>
      <c r="BQ274">
        <v>1.2</v>
      </c>
      <c r="BR274">
        <v>13</v>
      </c>
      <c r="BS274">
        <v>0.9</v>
      </c>
      <c r="BT274">
        <v>4.7</v>
      </c>
      <c r="BU274">
        <v>-0.5</v>
      </c>
    </row>
    <row r="275" spans="1:73" x14ac:dyDescent="0.3">
      <c r="A275" t="s">
        <v>1119</v>
      </c>
      <c r="B275" t="s">
        <v>1120</v>
      </c>
      <c r="C275" s="1" t="str">
        <f t="shared" si="27"/>
        <v>13:0040</v>
      </c>
      <c r="D275" s="1" t="str">
        <f t="shared" si="29"/>
        <v>21:0037</v>
      </c>
      <c r="E275" t="s">
        <v>1121</v>
      </c>
      <c r="F275" t="s">
        <v>1122</v>
      </c>
      <c r="H275">
        <v>47.441633799999998</v>
      </c>
      <c r="I275">
        <v>-65.9358529</v>
      </c>
      <c r="J275" s="1" t="str">
        <f t="shared" si="30"/>
        <v>Till</v>
      </c>
      <c r="K275" s="1" t="str">
        <f t="shared" si="28"/>
        <v>&lt;63 micron</v>
      </c>
      <c r="P275">
        <v>7.92</v>
      </c>
      <c r="Q275">
        <v>0.13</v>
      </c>
      <c r="W275">
        <v>640</v>
      </c>
      <c r="Y275">
        <v>-5</v>
      </c>
      <c r="AA275">
        <v>2.5</v>
      </c>
      <c r="AB275">
        <v>24</v>
      </c>
      <c r="AC275">
        <v>100</v>
      </c>
      <c r="AD275">
        <v>47</v>
      </c>
      <c r="AE275">
        <v>-10</v>
      </c>
      <c r="AG275">
        <v>48</v>
      </c>
      <c r="AH275">
        <v>-10</v>
      </c>
      <c r="AI275">
        <v>21</v>
      </c>
      <c r="AJ275">
        <v>57</v>
      </c>
      <c r="AK275">
        <v>150</v>
      </c>
      <c r="AL275">
        <v>-5</v>
      </c>
      <c r="AM275">
        <v>-0.5</v>
      </c>
      <c r="AN275">
        <v>94</v>
      </c>
      <c r="AO275">
        <v>270</v>
      </c>
      <c r="AP275">
        <v>97</v>
      </c>
      <c r="AQ275">
        <v>6.8</v>
      </c>
      <c r="AR275">
        <v>3.7</v>
      </c>
      <c r="AS275">
        <v>1.3</v>
      </c>
      <c r="AT275">
        <v>7.1</v>
      </c>
      <c r="AU275">
        <v>1.3</v>
      </c>
      <c r="AV275">
        <v>43</v>
      </c>
      <c r="AW275">
        <v>0.61</v>
      </c>
      <c r="AX275">
        <v>41</v>
      </c>
      <c r="AY275">
        <v>12</v>
      </c>
      <c r="AZ275">
        <v>7.9</v>
      </c>
      <c r="BA275">
        <v>1.1000000000000001</v>
      </c>
      <c r="BB275">
        <v>0.61</v>
      </c>
      <c r="BC275">
        <v>41</v>
      </c>
      <c r="BD275">
        <v>4</v>
      </c>
      <c r="BE275">
        <v>0.4</v>
      </c>
      <c r="BF275">
        <v>-0.5</v>
      </c>
      <c r="BG275">
        <v>-0.2</v>
      </c>
      <c r="BH275">
        <v>5.7</v>
      </c>
      <c r="BI275">
        <v>24</v>
      </c>
      <c r="BJ275">
        <v>7.4</v>
      </c>
      <c r="BK275">
        <v>0.1</v>
      </c>
      <c r="BL275">
        <v>3.3</v>
      </c>
      <c r="BM275">
        <v>22</v>
      </c>
      <c r="BN275">
        <v>38</v>
      </c>
      <c r="BO275">
        <v>140</v>
      </c>
      <c r="BP275">
        <v>5.4</v>
      </c>
      <c r="BQ275">
        <v>1.2</v>
      </c>
      <c r="BR275">
        <v>14</v>
      </c>
      <c r="BS275">
        <v>0.88</v>
      </c>
      <c r="BT275">
        <v>4.5</v>
      </c>
      <c r="BU275">
        <v>-0.5</v>
      </c>
    </row>
    <row r="276" spans="1:73" x14ac:dyDescent="0.3">
      <c r="A276" t="s">
        <v>1123</v>
      </c>
      <c r="B276" t="s">
        <v>1124</v>
      </c>
      <c r="C276" s="1" t="str">
        <f t="shared" si="27"/>
        <v>13:0040</v>
      </c>
      <c r="D276" s="1" t="str">
        <f t="shared" si="29"/>
        <v>21:0037</v>
      </c>
      <c r="E276" t="s">
        <v>1125</v>
      </c>
      <c r="F276" t="s">
        <v>1126</v>
      </c>
      <c r="H276">
        <v>47.442988399999997</v>
      </c>
      <c r="I276">
        <v>-65.953172899999998</v>
      </c>
      <c r="J276" s="1" t="str">
        <f t="shared" si="30"/>
        <v>Till</v>
      </c>
      <c r="K276" s="1" t="str">
        <f t="shared" si="28"/>
        <v>&lt;63 micron</v>
      </c>
      <c r="P276">
        <v>8.94</v>
      </c>
      <c r="Q276">
        <v>0.18</v>
      </c>
      <c r="W276">
        <v>570</v>
      </c>
      <c r="Y276">
        <v>-5</v>
      </c>
      <c r="AA276">
        <v>2.5</v>
      </c>
      <c r="AB276">
        <v>26</v>
      </c>
      <c r="AC276">
        <v>130</v>
      </c>
      <c r="AD276">
        <v>59</v>
      </c>
      <c r="AE276">
        <v>-10</v>
      </c>
      <c r="AG276">
        <v>68</v>
      </c>
      <c r="AH276">
        <v>-10</v>
      </c>
      <c r="AI276">
        <v>23</v>
      </c>
      <c r="AJ276">
        <v>60</v>
      </c>
      <c r="AK276">
        <v>170</v>
      </c>
      <c r="AL276">
        <v>-5</v>
      </c>
      <c r="AM276">
        <v>-0.5</v>
      </c>
      <c r="AN276">
        <v>92</v>
      </c>
      <c r="AO276">
        <v>240</v>
      </c>
      <c r="AP276">
        <v>120</v>
      </c>
      <c r="AQ276">
        <v>8.3000000000000007</v>
      </c>
      <c r="AR276">
        <v>4.3</v>
      </c>
      <c r="AS276">
        <v>1.8</v>
      </c>
      <c r="AT276">
        <v>8.9</v>
      </c>
      <c r="AU276">
        <v>1.6</v>
      </c>
      <c r="AV276">
        <v>50</v>
      </c>
      <c r="AW276">
        <v>0.65</v>
      </c>
      <c r="AX276">
        <v>49</v>
      </c>
      <c r="AY276">
        <v>13</v>
      </c>
      <c r="AZ276">
        <v>9.5</v>
      </c>
      <c r="BA276">
        <v>1.3</v>
      </c>
      <c r="BB276">
        <v>0.67</v>
      </c>
      <c r="BC276">
        <v>49</v>
      </c>
      <c r="BD276">
        <v>4.3</v>
      </c>
      <c r="BE276">
        <v>0.4</v>
      </c>
      <c r="BF276">
        <v>0.5</v>
      </c>
      <c r="BG276">
        <v>-0.2</v>
      </c>
      <c r="BH276">
        <v>5.5</v>
      </c>
      <c r="BI276">
        <v>27</v>
      </c>
      <c r="BJ276">
        <v>7.2</v>
      </c>
      <c r="BK276">
        <v>0.14000000000000001</v>
      </c>
      <c r="BL276">
        <v>2.6</v>
      </c>
      <c r="BM276">
        <v>29</v>
      </c>
      <c r="BN276">
        <v>36</v>
      </c>
      <c r="BO276">
        <v>140</v>
      </c>
      <c r="BP276">
        <v>4</v>
      </c>
      <c r="BQ276">
        <v>1.6</v>
      </c>
      <c r="BR276">
        <v>13</v>
      </c>
      <c r="BS276">
        <v>0.85</v>
      </c>
      <c r="BT276">
        <v>3.9</v>
      </c>
      <c r="BU276">
        <v>-0.5</v>
      </c>
    </row>
    <row r="277" spans="1:73" x14ac:dyDescent="0.3">
      <c r="A277" t="s">
        <v>1127</v>
      </c>
      <c r="B277" t="s">
        <v>1128</v>
      </c>
      <c r="C277" s="1" t="str">
        <f t="shared" si="27"/>
        <v>13:0040</v>
      </c>
      <c r="D277" s="1" t="str">
        <f t="shared" si="29"/>
        <v>21:0037</v>
      </c>
      <c r="E277" t="s">
        <v>1129</v>
      </c>
      <c r="F277" t="s">
        <v>1130</v>
      </c>
      <c r="H277">
        <v>47.455935099999998</v>
      </c>
      <c r="I277">
        <v>-65.922054399999993</v>
      </c>
      <c r="J277" s="1" t="str">
        <f t="shared" si="30"/>
        <v>Till</v>
      </c>
      <c r="K277" s="1" t="str">
        <f t="shared" si="28"/>
        <v>&lt;63 micron</v>
      </c>
      <c r="P277">
        <v>7.96</v>
      </c>
      <c r="Q277">
        <v>0.11</v>
      </c>
      <c r="W277">
        <v>580</v>
      </c>
      <c r="Y277">
        <v>-5</v>
      </c>
      <c r="AA277">
        <v>2.4</v>
      </c>
      <c r="AB277">
        <v>16</v>
      </c>
      <c r="AC277">
        <v>100</v>
      </c>
      <c r="AD277">
        <v>45</v>
      </c>
      <c r="AE277">
        <v>-10</v>
      </c>
      <c r="AG277">
        <v>47</v>
      </c>
      <c r="AH277">
        <v>-10</v>
      </c>
      <c r="AI277">
        <v>20</v>
      </c>
      <c r="AJ277">
        <v>62</v>
      </c>
      <c r="AK277">
        <v>150</v>
      </c>
      <c r="AL277">
        <v>-5</v>
      </c>
      <c r="AM277">
        <v>-0.5</v>
      </c>
      <c r="AN277">
        <v>100</v>
      </c>
      <c r="AO277">
        <v>250</v>
      </c>
      <c r="AP277">
        <v>96</v>
      </c>
      <c r="AQ277">
        <v>7</v>
      </c>
      <c r="AR277">
        <v>3.8</v>
      </c>
      <c r="AS277">
        <v>1.4</v>
      </c>
      <c r="AT277">
        <v>6.9</v>
      </c>
      <c r="AU277">
        <v>1.4</v>
      </c>
      <c r="AV277">
        <v>42</v>
      </c>
      <c r="AW277">
        <v>0.56999999999999995</v>
      </c>
      <c r="AX277">
        <v>39</v>
      </c>
      <c r="AY277">
        <v>11</v>
      </c>
      <c r="AZ277">
        <v>7.7</v>
      </c>
      <c r="BA277">
        <v>1.1000000000000001</v>
      </c>
      <c r="BB277">
        <v>0.56000000000000005</v>
      </c>
      <c r="BC277">
        <v>39</v>
      </c>
      <c r="BD277">
        <v>3.7</v>
      </c>
      <c r="BE277">
        <v>0.5</v>
      </c>
      <c r="BF277">
        <v>-0.5</v>
      </c>
      <c r="BG277">
        <v>0.2</v>
      </c>
      <c r="BH277">
        <v>5.6</v>
      </c>
      <c r="BI277">
        <v>24</v>
      </c>
      <c r="BJ277">
        <v>7</v>
      </c>
      <c r="BK277">
        <v>0.09</v>
      </c>
      <c r="BL277">
        <v>2.4</v>
      </c>
      <c r="BM277">
        <v>22</v>
      </c>
      <c r="BN277">
        <v>29</v>
      </c>
      <c r="BO277">
        <v>150</v>
      </c>
      <c r="BP277">
        <v>3.3</v>
      </c>
      <c r="BQ277">
        <v>1.3</v>
      </c>
      <c r="BR277">
        <v>13</v>
      </c>
      <c r="BS277">
        <v>0.87</v>
      </c>
      <c r="BT277">
        <v>4</v>
      </c>
      <c r="BU277">
        <v>-0.5</v>
      </c>
    </row>
    <row r="278" spans="1:73" x14ac:dyDescent="0.3">
      <c r="A278" t="s">
        <v>1131</v>
      </c>
      <c r="B278" t="s">
        <v>1132</v>
      </c>
      <c r="C278" s="1" t="str">
        <f t="shared" si="27"/>
        <v>13:0040</v>
      </c>
      <c r="D278" s="1" t="str">
        <f t="shared" si="29"/>
        <v>21:0037</v>
      </c>
      <c r="E278" t="s">
        <v>1133</v>
      </c>
      <c r="F278" t="s">
        <v>1134</v>
      </c>
      <c r="H278">
        <v>47.460493999999997</v>
      </c>
      <c r="I278">
        <v>-65.954817500000004</v>
      </c>
      <c r="J278" s="1" t="str">
        <f t="shared" si="30"/>
        <v>Till</v>
      </c>
      <c r="K278" s="1" t="str">
        <f t="shared" si="28"/>
        <v>&lt;63 micron</v>
      </c>
      <c r="P278">
        <v>7.17</v>
      </c>
      <c r="Q278">
        <v>0.13</v>
      </c>
      <c r="W278">
        <v>540</v>
      </c>
      <c r="Y278">
        <v>-5</v>
      </c>
      <c r="AA278">
        <v>2.2999999999999998</v>
      </c>
      <c r="AB278">
        <v>16</v>
      </c>
      <c r="AC278">
        <v>99</v>
      </c>
      <c r="AD278">
        <v>39</v>
      </c>
      <c r="AE278">
        <v>-10</v>
      </c>
      <c r="AG278">
        <v>39</v>
      </c>
      <c r="AH278">
        <v>-10</v>
      </c>
      <c r="AI278">
        <v>19</v>
      </c>
      <c r="AJ278">
        <v>71</v>
      </c>
      <c r="AK278">
        <v>140</v>
      </c>
      <c r="AL278">
        <v>-5</v>
      </c>
      <c r="AM278">
        <v>-0.5</v>
      </c>
      <c r="AN278">
        <v>84</v>
      </c>
      <c r="AO278">
        <v>290</v>
      </c>
      <c r="AP278">
        <v>110</v>
      </c>
      <c r="AQ278">
        <v>7.1</v>
      </c>
      <c r="AR278">
        <v>3.8</v>
      </c>
      <c r="AS278">
        <v>1.4</v>
      </c>
      <c r="AT278">
        <v>7.4</v>
      </c>
      <c r="AU278">
        <v>1.4</v>
      </c>
      <c r="AV278">
        <v>43</v>
      </c>
      <c r="AW278">
        <v>0.6</v>
      </c>
      <c r="AX278">
        <v>40</v>
      </c>
      <c r="AY278">
        <v>11</v>
      </c>
      <c r="AZ278">
        <v>8.1</v>
      </c>
      <c r="BA278">
        <v>1.2</v>
      </c>
      <c r="BB278">
        <v>0.59</v>
      </c>
      <c r="BC278">
        <v>42</v>
      </c>
      <c r="BD278">
        <v>3.9</v>
      </c>
      <c r="BE278">
        <v>0.5</v>
      </c>
      <c r="BF278">
        <v>-0.5</v>
      </c>
      <c r="BG278">
        <v>-0.2</v>
      </c>
      <c r="BH278">
        <v>4.5</v>
      </c>
      <c r="BI278">
        <v>23</v>
      </c>
      <c r="BJ278">
        <v>8.1999999999999993</v>
      </c>
      <c r="BK278">
        <v>0.1</v>
      </c>
      <c r="BL278">
        <v>2.1</v>
      </c>
      <c r="BM278">
        <v>24</v>
      </c>
      <c r="BN278">
        <v>31</v>
      </c>
      <c r="BO278">
        <v>130</v>
      </c>
      <c r="BP278">
        <v>3.3</v>
      </c>
      <c r="BQ278">
        <v>1.2</v>
      </c>
      <c r="BR278">
        <v>13</v>
      </c>
      <c r="BS278">
        <v>0.81</v>
      </c>
      <c r="BT278">
        <v>4.3</v>
      </c>
      <c r="BU278">
        <v>-0.5</v>
      </c>
    </row>
    <row r="279" spans="1:73" x14ac:dyDescent="0.3">
      <c r="A279" t="s">
        <v>1135</v>
      </c>
      <c r="B279" t="s">
        <v>1136</v>
      </c>
      <c r="C279" s="1" t="str">
        <f t="shared" si="27"/>
        <v>13:0040</v>
      </c>
      <c r="D279" s="1" t="str">
        <f t="shared" si="29"/>
        <v>21:0037</v>
      </c>
      <c r="E279" t="s">
        <v>1137</v>
      </c>
      <c r="F279" t="s">
        <v>1138</v>
      </c>
      <c r="H279">
        <v>47.433446400000001</v>
      </c>
      <c r="I279">
        <v>-65.991431899999995</v>
      </c>
      <c r="J279" s="1" t="str">
        <f t="shared" si="30"/>
        <v>Till</v>
      </c>
      <c r="K279" s="1" t="str">
        <f t="shared" si="28"/>
        <v>&lt;63 micron</v>
      </c>
      <c r="P279">
        <v>7.44</v>
      </c>
      <c r="Q279">
        <v>0.13</v>
      </c>
      <c r="W279">
        <v>620</v>
      </c>
      <c r="Y279">
        <v>-5</v>
      </c>
      <c r="AA279">
        <v>2.6</v>
      </c>
      <c r="AB279">
        <v>16</v>
      </c>
      <c r="AC279">
        <v>99</v>
      </c>
      <c r="AD279">
        <v>38</v>
      </c>
      <c r="AE279">
        <v>-10</v>
      </c>
      <c r="AG279">
        <v>40</v>
      </c>
      <c r="AH279">
        <v>-10</v>
      </c>
      <c r="AI279">
        <v>20</v>
      </c>
      <c r="AJ279">
        <v>63</v>
      </c>
      <c r="AK279">
        <v>130</v>
      </c>
      <c r="AL279">
        <v>-5</v>
      </c>
      <c r="AM279">
        <v>-0.5</v>
      </c>
      <c r="AN279">
        <v>91</v>
      </c>
      <c r="AO279">
        <v>270</v>
      </c>
      <c r="AP279">
        <v>120</v>
      </c>
      <c r="AQ279">
        <v>7.9</v>
      </c>
      <c r="AR279">
        <v>4.3</v>
      </c>
      <c r="AS279">
        <v>1.4</v>
      </c>
      <c r="AT279">
        <v>8.6999999999999993</v>
      </c>
      <c r="AU279">
        <v>1.6</v>
      </c>
      <c r="AV279">
        <v>50</v>
      </c>
      <c r="AW279">
        <v>0.66</v>
      </c>
      <c r="AX279">
        <v>46</v>
      </c>
      <c r="AY279">
        <v>13</v>
      </c>
      <c r="AZ279">
        <v>9.1999999999999993</v>
      </c>
      <c r="BA279">
        <v>1.3</v>
      </c>
      <c r="BB279">
        <v>0.66</v>
      </c>
      <c r="BC279">
        <v>46</v>
      </c>
      <c r="BD279">
        <v>4.4000000000000004</v>
      </c>
      <c r="BE279">
        <v>0.2</v>
      </c>
      <c r="BF279">
        <v>-0.5</v>
      </c>
      <c r="BG279">
        <v>-0.2</v>
      </c>
      <c r="BH279">
        <v>6</v>
      </c>
      <c r="BI279">
        <v>24</v>
      </c>
      <c r="BJ279">
        <v>7.8</v>
      </c>
      <c r="BK279">
        <v>0.09</v>
      </c>
      <c r="BL279">
        <v>2</v>
      </c>
      <c r="BM279">
        <v>24</v>
      </c>
      <c r="BN279">
        <v>39</v>
      </c>
      <c r="BO279">
        <v>150</v>
      </c>
      <c r="BP279">
        <v>3.3</v>
      </c>
      <c r="BQ279">
        <v>1.2</v>
      </c>
      <c r="BR279">
        <v>15</v>
      </c>
      <c r="BS279">
        <v>0.93</v>
      </c>
      <c r="BT279">
        <v>4.4000000000000004</v>
      </c>
      <c r="BU279">
        <v>-0.5</v>
      </c>
    </row>
    <row r="280" spans="1:73" x14ac:dyDescent="0.3">
      <c r="A280" t="s">
        <v>1139</v>
      </c>
      <c r="B280" t="s">
        <v>1140</v>
      </c>
      <c r="C280" s="1" t="str">
        <f t="shared" si="27"/>
        <v>13:0040</v>
      </c>
      <c r="D280" s="1" t="str">
        <f t="shared" si="29"/>
        <v>21:0037</v>
      </c>
      <c r="E280" t="s">
        <v>1141</v>
      </c>
      <c r="F280" t="s">
        <v>1142</v>
      </c>
      <c r="H280">
        <v>47.475236899999999</v>
      </c>
      <c r="I280">
        <v>-65.825236899999993</v>
      </c>
      <c r="J280" s="1" t="str">
        <f t="shared" si="30"/>
        <v>Till</v>
      </c>
      <c r="K280" s="1" t="str">
        <f t="shared" si="28"/>
        <v>&lt;63 micron</v>
      </c>
      <c r="P280">
        <v>7.94</v>
      </c>
      <c r="Q280">
        <v>0.1</v>
      </c>
      <c r="W280">
        <v>530</v>
      </c>
      <c r="Y280">
        <v>-5</v>
      </c>
      <c r="AA280">
        <v>2.4</v>
      </c>
      <c r="AB280">
        <v>16</v>
      </c>
      <c r="AC280">
        <v>89</v>
      </c>
      <c r="AD280">
        <v>44</v>
      </c>
      <c r="AE280">
        <v>-10</v>
      </c>
      <c r="AG280">
        <v>43</v>
      </c>
      <c r="AH280">
        <v>-10</v>
      </c>
      <c r="AI280">
        <v>16</v>
      </c>
      <c r="AJ280">
        <v>58</v>
      </c>
      <c r="AK280">
        <v>120</v>
      </c>
      <c r="AL280">
        <v>-5</v>
      </c>
      <c r="AM280">
        <v>-0.5</v>
      </c>
      <c r="AN280">
        <v>140</v>
      </c>
      <c r="AO280">
        <v>250</v>
      </c>
      <c r="AP280">
        <v>110</v>
      </c>
      <c r="AQ280">
        <v>7.2</v>
      </c>
      <c r="AR280">
        <v>3.9</v>
      </c>
      <c r="AS280">
        <v>1.5</v>
      </c>
      <c r="AT280">
        <v>7.8</v>
      </c>
      <c r="AU280">
        <v>1.4</v>
      </c>
      <c r="AV280">
        <v>46</v>
      </c>
      <c r="AW280">
        <v>0.61</v>
      </c>
      <c r="AX280">
        <v>42</v>
      </c>
      <c r="AY280">
        <v>12</v>
      </c>
      <c r="AZ280">
        <v>8.5</v>
      </c>
      <c r="BA280">
        <v>1.2</v>
      </c>
      <c r="BB280">
        <v>0.6</v>
      </c>
      <c r="BC280">
        <v>42</v>
      </c>
      <c r="BD280">
        <v>4</v>
      </c>
      <c r="BE280">
        <v>0.8</v>
      </c>
      <c r="BF280">
        <v>-0.5</v>
      </c>
      <c r="BG280">
        <v>0.3</v>
      </c>
      <c r="BH280">
        <v>6.3</v>
      </c>
      <c r="BI280">
        <v>23</v>
      </c>
      <c r="BJ280">
        <v>7</v>
      </c>
      <c r="BK280">
        <v>0.14000000000000001</v>
      </c>
      <c r="BL280">
        <v>2.7</v>
      </c>
      <c r="BM280">
        <v>22</v>
      </c>
      <c r="BN280">
        <v>53</v>
      </c>
      <c r="BO280">
        <v>160</v>
      </c>
      <c r="BP280">
        <v>6.3</v>
      </c>
      <c r="BQ280">
        <v>1</v>
      </c>
      <c r="BR280">
        <v>15</v>
      </c>
      <c r="BS280">
        <v>0.93</v>
      </c>
      <c r="BT280">
        <v>4.5</v>
      </c>
      <c r="BU280">
        <v>-0.5</v>
      </c>
    </row>
    <row r="281" spans="1:73" x14ac:dyDescent="0.3">
      <c r="A281" t="s">
        <v>1143</v>
      </c>
      <c r="B281" t="s">
        <v>1144</v>
      </c>
      <c r="C281" s="1" t="str">
        <f t="shared" si="27"/>
        <v>13:0040</v>
      </c>
      <c r="D281" s="1" t="str">
        <f t="shared" si="29"/>
        <v>21:0037</v>
      </c>
      <c r="E281" t="s">
        <v>1145</v>
      </c>
      <c r="F281" t="s">
        <v>1146</v>
      </c>
      <c r="H281">
        <v>47.426754699999996</v>
      </c>
      <c r="I281">
        <v>-65.756004500000003</v>
      </c>
      <c r="J281" s="1" t="str">
        <f t="shared" si="30"/>
        <v>Till</v>
      </c>
      <c r="K281" s="1" t="str">
        <f t="shared" si="28"/>
        <v>&lt;63 micron</v>
      </c>
      <c r="P281">
        <v>7.42</v>
      </c>
      <c r="Q281">
        <v>7.0000000000000007E-2</v>
      </c>
      <c r="W281">
        <v>640</v>
      </c>
      <c r="Y281">
        <v>-5</v>
      </c>
      <c r="AA281">
        <v>3</v>
      </c>
      <c r="AB281">
        <v>12</v>
      </c>
      <c r="AC281">
        <v>100</v>
      </c>
      <c r="AD281">
        <v>41</v>
      </c>
      <c r="AE281">
        <v>-10</v>
      </c>
      <c r="AG281">
        <v>43</v>
      </c>
      <c r="AH281">
        <v>-10</v>
      </c>
      <c r="AI281">
        <v>19</v>
      </c>
      <c r="AJ281">
        <v>62</v>
      </c>
      <c r="AK281">
        <v>130</v>
      </c>
      <c r="AL281">
        <v>-5</v>
      </c>
      <c r="AM281">
        <v>-0.5</v>
      </c>
      <c r="AN281">
        <v>92</v>
      </c>
      <c r="AO281">
        <v>310</v>
      </c>
      <c r="AP281">
        <v>96</v>
      </c>
      <c r="AQ281">
        <v>6.3</v>
      </c>
      <c r="AR281">
        <v>3.5</v>
      </c>
      <c r="AS281">
        <v>1.3</v>
      </c>
      <c r="AT281">
        <v>6.7</v>
      </c>
      <c r="AU281">
        <v>1.3</v>
      </c>
      <c r="AV281">
        <v>43</v>
      </c>
      <c r="AW281">
        <v>0.61</v>
      </c>
      <c r="AX281">
        <v>40</v>
      </c>
      <c r="AY281">
        <v>11</v>
      </c>
      <c r="AZ281">
        <v>7.9</v>
      </c>
      <c r="BA281">
        <v>1.1000000000000001</v>
      </c>
      <c r="BB281">
        <v>0.56999999999999995</v>
      </c>
      <c r="BC281">
        <v>37</v>
      </c>
      <c r="BD281">
        <v>3.9</v>
      </c>
      <c r="BE281">
        <v>0.3</v>
      </c>
      <c r="BF281">
        <v>-0.5</v>
      </c>
      <c r="BG281">
        <v>-0.2</v>
      </c>
      <c r="BH281">
        <v>6.5</v>
      </c>
      <c r="BI281">
        <v>27</v>
      </c>
      <c r="BJ281">
        <v>8.3000000000000007</v>
      </c>
      <c r="BK281">
        <v>0.1</v>
      </c>
      <c r="BL281">
        <v>1.1000000000000001</v>
      </c>
      <c r="BM281">
        <v>23</v>
      </c>
      <c r="BN281">
        <v>34</v>
      </c>
      <c r="BO281">
        <v>190</v>
      </c>
      <c r="BP281">
        <v>4.5</v>
      </c>
      <c r="BQ281">
        <v>0.5</v>
      </c>
      <c r="BR281">
        <v>16</v>
      </c>
      <c r="BS281">
        <v>0.95</v>
      </c>
      <c r="BT281">
        <v>4.3</v>
      </c>
      <c r="BU281">
        <v>-0.5</v>
      </c>
    </row>
    <row r="282" spans="1:73" x14ac:dyDescent="0.3">
      <c r="A282" t="s">
        <v>1147</v>
      </c>
      <c r="B282" t="s">
        <v>1148</v>
      </c>
      <c r="C282" s="1" t="str">
        <f t="shared" si="27"/>
        <v>13:0040</v>
      </c>
      <c r="D282" s="1" t="str">
        <f t="shared" si="29"/>
        <v>21:0037</v>
      </c>
      <c r="E282" t="s">
        <v>1149</v>
      </c>
      <c r="F282" t="s">
        <v>1150</v>
      </c>
      <c r="H282">
        <v>47.437842000000003</v>
      </c>
      <c r="I282">
        <v>-65.743983600000007</v>
      </c>
      <c r="J282" s="1" t="str">
        <f t="shared" si="30"/>
        <v>Till</v>
      </c>
      <c r="K282" s="1" t="str">
        <f t="shared" si="28"/>
        <v>&lt;63 micron</v>
      </c>
      <c r="P282">
        <v>7.31</v>
      </c>
      <c r="Q282">
        <v>0.11</v>
      </c>
      <c r="W282">
        <v>680</v>
      </c>
      <c r="Y282">
        <v>-5</v>
      </c>
      <c r="AA282">
        <v>3.2</v>
      </c>
      <c r="AB282">
        <v>16</v>
      </c>
      <c r="AC282">
        <v>93</v>
      </c>
      <c r="AD282">
        <v>46</v>
      </c>
      <c r="AE282">
        <v>-10</v>
      </c>
      <c r="AG282">
        <v>41</v>
      </c>
      <c r="AH282">
        <v>-10</v>
      </c>
      <c r="AI282">
        <v>19</v>
      </c>
      <c r="AJ282">
        <v>65</v>
      </c>
      <c r="AK282">
        <v>130</v>
      </c>
      <c r="AL282">
        <v>-5</v>
      </c>
      <c r="AM282">
        <v>-0.5</v>
      </c>
      <c r="AN282">
        <v>92</v>
      </c>
      <c r="AO282">
        <v>330</v>
      </c>
      <c r="AP282">
        <v>130</v>
      </c>
      <c r="AQ282">
        <v>7.2</v>
      </c>
      <c r="AR282">
        <v>4.2</v>
      </c>
      <c r="AS282">
        <v>1.5</v>
      </c>
      <c r="AT282">
        <v>7.8</v>
      </c>
      <c r="AU282">
        <v>1.5</v>
      </c>
      <c r="AV282">
        <v>50</v>
      </c>
      <c r="AW282">
        <v>0.65</v>
      </c>
      <c r="AX282">
        <v>44</v>
      </c>
      <c r="AY282">
        <v>13</v>
      </c>
      <c r="AZ282">
        <v>8.8000000000000007</v>
      </c>
      <c r="BA282">
        <v>1.2</v>
      </c>
      <c r="BB282">
        <v>0.64</v>
      </c>
      <c r="BC282">
        <v>44</v>
      </c>
      <c r="BD282">
        <v>4.4000000000000004</v>
      </c>
      <c r="BE282">
        <v>0.5</v>
      </c>
      <c r="BF282">
        <v>0.8</v>
      </c>
      <c r="BG282">
        <v>-0.2</v>
      </c>
      <c r="BH282">
        <v>6.8</v>
      </c>
      <c r="BI282">
        <v>29</v>
      </c>
      <c r="BJ282">
        <v>9.5</v>
      </c>
      <c r="BK282">
        <v>0.09</v>
      </c>
      <c r="BL282">
        <v>1.6</v>
      </c>
      <c r="BM282">
        <v>26</v>
      </c>
      <c r="BN282">
        <v>37</v>
      </c>
      <c r="BO282">
        <v>190</v>
      </c>
      <c r="BP282">
        <v>4.4000000000000004</v>
      </c>
      <c r="BQ282">
        <v>0.4</v>
      </c>
      <c r="BR282">
        <v>20</v>
      </c>
      <c r="BS282">
        <v>1.1000000000000001</v>
      </c>
      <c r="BT282">
        <v>5.3</v>
      </c>
      <c r="BU282">
        <v>-0.5</v>
      </c>
    </row>
    <row r="283" spans="1:73" x14ac:dyDescent="0.3">
      <c r="A283" t="s">
        <v>1151</v>
      </c>
      <c r="B283" t="s">
        <v>1152</v>
      </c>
      <c r="C283" s="1" t="str">
        <f t="shared" si="27"/>
        <v>13:0040</v>
      </c>
      <c r="D283" s="1" t="str">
        <f t="shared" si="29"/>
        <v>21:0037</v>
      </c>
      <c r="E283" t="s">
        <v>1153</v>
      </c>
      <c r="F283" t="s">
        <v>1154</v>
      </c>
      <c r="H283">
        <v>47.361732000000003</v>
      </c>
      <c r="I283">
        <v>-65.980749599999996</v>
      </c>
      <c r="J283" s="1" t="str">
        <f t="shared" si="30"/>
        <v>Till</v>
      </c>
      <c r="K283" s="1" t="str">
        <f t="shared" si="28"/>
        <v>&lt;63 micron</v>
      </c>
      <c r="P283">
        <v>4.84</v>
      </c>
      <c r="Q283">
        <v>0.05</v>
      </c>
      <c r="W283">
        <v>650</v>
      </c>
      <c r="Y283">
        <v>-5</v>
      </c>
      <c r="AA283">
        <v>2.7</v>
      </c>
      <c r="AB283">
        <v>9</v>
      </c>
      <c r="AC283">
        <v>34</v>
      </c>
      <c r="AD283">
        <v>14</v>
      </c>
      <c r="AE283">
        <v>-10</v>
      </c>
      <c r="AG283">
        <v>11</v>
      </c>
      <c r="AH283">
        <v>-10</v>
      </c>
      <c r="AI283">
        <v>14</v>
      </c>
      <c r="AJ283">
        <v>64</v>
      </c>
      <c r="AK283">
        <v>59</v>
      </c>
      <c r="AL283">
        <v>-5</v>
      </c>
      <c r="AM283">
        <v>-0.5</v>
      </c>
      <c r="AN283">
        <v>76</v>
      </c>
      <c r="AO283">
        <v>330</v>
      </c>
      <c r="AP283">
        <v>140</v>
      </c>
      <c r="AQ283">
        <v>8.6</v>
      </c>
      <c r="AR283">
        <v>4.7</v>
      </c>
      <c r="AS283">
        <v>1.5</v>
      </c>
      <c r="AT283">
        <v>9.3000000000000007</v>
      </c>
      <c r="AU283">
        <v>1.8</v>
      </c>
      <c r="AV283">
        <v>42</v>
      </c>
      <c r="AW283">
        <v>0.74</v>
      </c>
      <c r="AX283">
        <v>42</v>
      </c>
      <c r="AY283">
        <v>11</v>
      </c>
      <c r="AZ283">
        <v>9.1999999999999993</v>
      </c>
      <c r="BA283">
        <v>1.5</v>
      </c>
      <c r="BB283">
        <v>0.73</v>
      </c>
      <c r="BC283">
        <v>49</v>
      </c>
      <c r="BD283">
        <v>5</v>
      </c>
      <c r="BE283">
        <v>0.7</v>
      </c>
      <c r="BF283">
        <v>-0.5</v>
      </c>
      <c r="BG283">
        <v>0.6</v>
      </c>
      <c r="BH283">
        <v>4</v>
      </c>
      <c r="BI283">
        <v>19</v>
      </c>
      <c r="BJ283">
        <v>9.5</v>
      </c>
      <c r="BK283">
        <v>7.0000000000000007E-2</v>
      </c>
      <c r="BL283">
        <v>1.4</v>
      </c>
      <c r="BM283">
        <v>21</v>
      </c>
      <c r="BN283">
        <v>50</v>
      </c>
      <c r="BO283">
        <v>130</v>
      </c>
      <c r="BP283">
        <v>2.6</v>
      </c>
      <c r="BQ283">
        <v>1.2</v>
      </c>
      <c r="BR283">
        <v>15</v>
      </c>
      <c r="BS283">
        <v>1.1000000000000001</v>
      </c>
      <c r="BT283">
        <v>4.9000000000000004</v>
      </c>
      <c r="BU283">
        <v>-0.5</v>
      </c>
    </row>
    <row r="284" spans="1:73" x14ac:dyDescent="0.3">
      <c r="A284" t="s">
        <v>1155</v>
      </c>
      <c r="B284" t="s">
        <v>1156</v>
      </c>
      <c r="C284" s="1" t="str">
        <f t="shared" si="27"/>
        <v>13:0040</v>
      </c>
      <c r="D284" s="1" t="str">
        <f t="shared" si="29"/>
        <v>21:0037</v>
      </c>
      <c r="E284" t="s">
        <v>1157</v>
      </c>
      <c r="F284" t="s">
        <v>1158</v>
      </c>
      <c r="H284">
        <v>47.357671099999997</v>
      </c>
      <c r="I284">
        <v>-65.946418300000005</v>
      </c>
      <c r="J284" s="1" t="str">
        <f t="shared" si="30"/>
        <v>Till</v>
      </c>
      <c r="K284" s="1" t="str">
        <f t="shared" si="28"/>
        <v>&lt;63 micron</v>
      </c>
      <c r="P284">
        <v>5.48</v>
      </c>
      <c r="Q284">
        <v>0.06</v>
      </c>
      <c r="W284">
        <v>620</v>
      </c>
      <c r="Y284">
        <v>-5</v>
      </c>
      <c r="AA284">
        <v>2.6</v>
      </c>
      <c r="AB284">
        <v>15</v>
      </c>
      <c r="AC284">
        <v>37</v>
      </c>
      <c r="AD284">
        <v>22</v>
      </c>
      <c r="AE284">
        <v>-10</v>
      </c>
      <c r="AG284">
        <v>14</v>
      </c>
      <c r="AH284">
        <v>-10</v>
      </c>
      <c r="AI284">
        <v>16</v>
      </c>
      <c r="AJ284">
        <v>51</v>
      </c>
      <c r="AK284">
        <v>78</v>
      </c>
      <c r="AL284">
        <v>-5</v>
      </c>
      <c r="AM284">
        <v>-0.5</v>
      </c>
      <c r="AN284">
        <v>110</v>
      </c>
      <c r="AO284">
        <v>290</v>
      </c>
      <c r="AP284">
        <v>110</v>
      </c>
      <c r="AQ284">
        <v>7.4</v>
      </c>
      <c r="AR284">
        <v>4.2</v>
      </c>
      <c r="AS284">
        <v>1.3</v>
      </c>
      <c r="AT284">
        <v>7.8</v>
      </c>
      <c r="AU284">
        <v>1.5</v>
      </c>
      <c r="AV284">
        <v>43</v>
      </c>
      <c r="AW284">
        <v>0.64</v>
      </c>
      <c r="AX284">
        <v>40</v>
      </c>
      <c r="AY284">
        <v>11</v>
      </c>
      <c r="AZ284">
        <v>8.3000000000000007</v>
      </c>
      <c r="BA284">
        <v>1.3</v>
      </c>
      <c r="BB284">
        <v>0.64</v>
      </c>
      <c r="BC284">
        <v>45</v>
      </c>
      <c r="BD284">
        <v>4.3</v>
      </c>
      <c r="BE284">
        <v>1.2</v>
      </c>
      <c r="BF284">
        <v>0.9</v>
      </c>
      <c r="BG284">
        <v>-0.2</v>
      </c>
      <c r="BH284">
        <v>3.8</v>
      </c>
      <c r="BI284">
        <v>23</v>
      </c>
      <c r="BJ284">
        <v>8.6999999999999993</v>
      </c>
      <c r="BK284">
        <v>0.15</v>
      </c>
      <c r="BL284">
        <v>1.1000000000000001</v>
      </c>
      <c r="BM284">
        <v>20</v>
      </c>
      <c r="BN284">
        <v>77</v>
      </c>
      <c r="BO284">
        <v>150</v>
      </c>
      <c r="BP284">
        <v>6.4</v>
      </c>
      <c r="BQ284">
        <v>1.1000000000000001</v>
      </c>
      <c r="BR284">
        <v>17</v>
      </c>
      <c r="BS284">
        <v>1.1000000000000001</v>
      </c>
      <c r="BT284">
        <v>4.3</v>
      </c>
      <c r="BU284">
        <v>-0.5</v>
      </c>
    </row>
    <row r="285" spans="1:73" x14ac:dyDescent="0.3">
      <c r="A285" t="s">
        <v>1159</v>
      </c>
      <c r="B285" t="s">
        <v>1160</v>
      </c>
      <c r="C285" s="1" t="str">
        <f t="shared" si="27"/>
        <v>13:0040</v>
      </c>
      <c r="D285" s="1" t="str">
        <f t="shared" si="29"/>
        <v>21:0037</v>
      </c>
      <c r="E285" t="s">
        <v>1161</v>
      </c>
      <c r="F285" t="s">
        <v>1162</v>
      </c>
      <c r="H285">
        <v>47.358211500000003</v>
      </c>
      <c r="I285">
        <v>-65.9603544</v>
      </c>
      <c r="J285" s="1" t="str">
        <f t="shared" si="30"/>
        <v>Till</v>
      </c>
      <c r="K285" s="1" t="str">
        <f t="shared" si="28"/>
        <v>&lt;63 micron</v>
      </c>
      <c r="P285">
        <v>5.57</v>
      </c>
      <c r="Q285">
        <v>0.08</v>
      </c>
      <c r="W285">
        <v>630</v>
      </c>
      <c r="Y285">
        <v>-5</v>
      </c>
      <c r="AA285">
        <v>2.5</v>
      </c>
      <c r="AB285">
        <v>12</v>
      </c>
      <c r="AC285">
        <v>34</v>
      </c>
      <c r="AD285">
        <v>20</v>
      </c>
      <c r="AE285">
        <v>-10</v>
      </c>
      <c r="AG285">
        <v>10</v>
      </c>
      <c r="AH285">
        <v>-10</v>
      </c>
      <c r="AI285">
        <v>16</v>
      </c>
      <c r="AJ285">
        <v>60</v>
      </c>
      <c r="AK285">
        <v>84</v>
      </c>
      <c r="AL285">
        <v>-5</v>
      </c>
      <c r="AM285">
        <v>-0.5</v>
      </c>
      <c r="AN285">
        <v>89</v>
      </c>
      <c r="AO285">
        <v>300</v>
      </c>
      <c r="AP285">
        <v>97</v>
      </c>
      <c r="AQ285">
        <v>8</v>
      </c>
      <c r="AR285">
        <v>4.2</v>
      </c>
      <c r="AS285">
        <v>1.6</v>
      </c>
      <c r="AT285">
        <v>8.6</v>
      </c>
      <c r="AU285">
        <v>1.6</v>
      </c>
      <c r="AV285">
        <v>47</v>
      </c>
      <c r="AW285">
        <v>0.61</v>
      </c>
      <c r="AX285">
        <v>45</v>
      </c>
      <c r="AY285">
        <v>12</v>
      </c>
      <c r="AZ285">
        <v>9</v>
      </c>
      <c r="BA285">
        <v>1.3</v>
      </c>
      <c r="BB285">
        <v>0.65</v>
      </c>
      <c r="BC285">
        <v>46</v>
      </c>
      <c r="BD285">
        <v>4.3</v>
      </c>
      <c r="BE285">
        <v>0.6</v>
      </c>
      <c r="BF285">
        <v>-0.5</v>
      </c>
      <c r="BG285">
        <v>-0.2</v>
      </c>
      <c r="BH285">
        <v>3.1</v>
      </c>
      <c r="BI285">
        <v>21</v>
      </c>
      <c r="BJ285">
        <v>8.3000000000000007</v>
      </c>
      <c r="BK285">
        <v>0.1</v>
      </c>
      <c r="BL285">
        <v>0.8</v>
      </c>
      <c r="BM285">
        <v>19</v>
      </c>
      <c r="BN285">
        <v>52</v>
      </c>
      <c r="BO285">
        <v>130</v>
      </c>
      <c r="BP285">
        <v>15</v>
      </c>
      <c r="BQ285">
        <v>0.7</v>
      </c>
      <c r="BR285">
        <v>14</v>
      </c>
      <c r="BS285">
        <v>1.1000000000000001</v>
      </c>
      <c r="BT285">
        <v>3.8</v>
      </c>
      <c r="BU285">
        <v>-0.5</v>
      </c>
    </row>
    <row r="286" spans="1:73" x14ac:dyDescent="0.3">
      <c r="A286" t="s">
        <v>1163</v>
      </c>
      <c r="B286" t="s">
        <v>1164</v>
      </c>
      <c r="C286" s="1" t="str">
        <f t="shared" si="27"/>
        <v>13:0040</v>
      </c>
      <c r="D286" s="1" t="str">
        <f t="shared" si="29"/>
        <v>21:0037</v>
      </c>
      <c r="E286" t="s">
        <v>1165</v>
      </c>
      <c r="F286" t="s">
        <v>1166</v>
      </c>
      <c r="H286">
        <v>47.373246199999997</v>
      </c>
      <c r="I286">
        <v>-65.961858800000002</v>
      </c>
      <c r="J286" s="1" t="str">
        <f t="shared" si="30"/>
        <v>Till</v>
      </c>
      <c r="K286" s="1" t="str">
        <f t="shared" si="28"/>
        <v>&lt;63 micron</v>
      </c>
      <c r="P286">
        <v>5.28</v>
      </c>
      <c r="Q286">
        <v>0.19</v>
      </c>
      <c r="W286">
        <v>700</v>
      </c>
      <c r="Y286">
        <v>-5</v>
      </c>
      <c r="AA286">
        <v>2.2999999999999998</v>
      </c>
      <c r="AB286">
        <v>12</v>
      </c>
      <c r="AC286">
        <v>42</v>
      </c>
      <c r="AD286">
        <v>27</v>
      </c>
      <c r="AE286">
        <v>-10</v>
      </c>
      <c r="AG286">
        <v>25</v>
      </c>
      <c r="AH286">
        <v>-10</v>
      </c>
      <c r="AI286">
        <v>15</v>
      </c>
      <c r="AJ286">
        <v>68</v>
      </c>
      <c r="AK286">
        <v>82</v>
      </c>
      <c r="AL286">
        <v>-5</v>
      </c>
      <c r="AM286">
        <v>-0.5</v>
      </c>
      <c r="AN286">
        <v>65</v>
      </c>
      <c r="AO286">
        <v>330</v>
      </c>
      <c r="AP286">
        <v>140</v>
      </c>
      <c r="AQ286">
        <v>7.4</v>
      </c>
      <c r="AR286">
        <v>4</v>
      </c>
      <c r="AS286">
        <v>1.2</v>
      </c>
      <c r="AT286">
        <v>7.7</v>
      </c>
      <c r="AU286">
        <v>1.5</v>
      </c>
      <c r="AV286">
        <v>41</v>
      </c>
      <c r="AW286">
        <v>0.65</v>
      </c>
      <c r="AX286">
        <v>38</v>
      </c>
      <c r="AY286">
        <v>11</v>
      </c>
      <c r="AZ286">
        <v>8</v>
      </c>
      <c r="BA286">
        <v>1.2</v>
      </c>
      <c r="BB286">
        <v>0.63</v>
      </c>
      <c r="BC286">
        <v>43</v>
      </c>
      <c r="BD286">
        <v>4.3</v>
      </c>
      <c r="BE286">
        <v>0.6</v>
      </c>
      <c r="BF286">
        <v>-0.5</v>
      </c>
      <c r="BG286">
        <v>-0.2</v>
      </c>
      <c r="BH286">
        <v>5.5</v>
      </c>
      <c r="BI286">
        <v>18</v>
      </c>
      <c r="BJ286">
        <v>9.1999999999999993</v>
      </c>
      <c r="BK286">
        <v>0.08</v>
      </c>
      <c r="BL286">
        <v>1.8</v>
      </c>
      <c r="BM286">
        <v>22</v>
      </c>
      <c r="BN286">
        <v>32</v>
      </c>
      <c r="BO286">
        <v>110</v>
      </c>
      <c r="BP286">
        <v>4.0999999999999996</v>
      </c>
      <c r="BQ286">
        <v>1</v>
      </c>
      <c r="BR286">
        <v>15</v>
      </c>
      <c r="BS286">
        <v>0.77</v>
      </c>
      <c r="BT286">
        <v>4.2</v>
      </c>
      <c r="BU286">
        <v>-0.5</v>
      </c>
    </row>
    <row r="287" spans="1:73" x14ac:dyDescent="0.3">
      <c r="A287" t="s">
        <v>1167</v>
      </c>
      <c r="B287" t="s">
        <v>1168</v>
      </c>
      <c r="C287" s="1" t="str">
        <f t="shared" si="27"/>
        <v>13:0040</v>
      </c>
      <c r="D287" s="1" t="str">
        <f t="shared" si="29"/>
        <v>21:0037</v>
      </c>
      <c r="E287" t="s">
        <v>1169</v>
      </c>
      <c r="F287" t="s">
        <v>1170</v>
      </c>
      <c r="H287">
        <v>47.337565400000003</v>
      </c>
      <c r="I287">
        <v>-65.9843525</v>
      </c>
      <c r="J287" s="1" t="str">
        <f t="shared" si="30"/>
        <v>Till</v>
      </c>
      <c r="K287" s="1" t="str">
        <f t="shared" si="28"/>
        <v>&lt;63 micron</v>
      </c>
      <c r="P287">
        <v>6.76</v>
      </c>
      <c r="Q287">
        <v>7.0000000000000007E-2</v>
      </c>
      <c r="W287">
        <v>540</v>
      </c>
      <c r="Y287">
        <v>-5</v>
      </c>
      <c r="AA287">
        <v>2.6</v>
      </c>
      <c r="AB287">
        <v>21</v>
      </c>
      <c r="AC287">
        <v>45</v>
      </c>
      <c r="AD287">
        <v>23</v>
      </c>
      <c r="AE287">
        <v>-10</v>
      </c>
      <c r="AG287">
        <v>18</v>
      </c>
      <c r="AH287">
        <v>-10</v>
      </c>
      <c r="AI287">
        <v>18</v>
      </c>
      <c r="AJ287">
        <v>45</v>
      </c>
      <c r="AK287">
        <v>110</v>
      </c>
      <c r="AL287">
        <v>-5</v>
      </c>
      <c r="AM287">
        <v>-0.5</v>
      </c>
      <c r="AN287">
        <v>120</v>
      </c>
      <c r="AO287">
        <v>280</v>
      </c>
      <c r="AP287">
        <v>92</v>
      </c>
      <c r="AQ287">
        <v>6.8</v>
      </c>
      <c r="AR287">
        <v>3.8</v>
      </c>
      <c r="AS287">
        <v>1.4</v>
      </c>
      <c r="AT287">
        <v>7.2</v>
      </c>
      <c r="AU287">
        <v>1.4</v>
      </c>
      <c r="AV287">
        <v>39</v>
      </c>
      <c r="AW287">
        <v>0.59</v>
      </c>
      <c r="AX287">
        <v>37</v>
      </c>
      <c r="AY287">
        <v>9.6999999999999993</v>
      </c>
      <c r="AZ287">
        <v>7.8</v>
      </c>
      <c r="BA287">
        <v>1.2</v>
      </c>
      <c r="BB287">
        <v>0.59</v>
      </c>
      <c r="BC287">
        <v>40</v>
      </c>
      <c r="BD287">
        <v>4</v>
      </c>
      <c r="BE287">
        <v>0.4</v>
      </c>
      <c r="BF287">
        <v>-0.5</v>
      </c>
      <c r="BG287">
        <v>-0.2</v>
      </c>
      <c r="BH287">
        <v>3.3</v>
      </c>
      <c r="BI287">
        <v>21</v>
      </c>
      <c r="BJ287">
        <v>7.6</v>
      </c>
      <c r="BK287">
        <v>0.11</v>
      </c>
      <c r="BL287">
        <v>1.2</v>
      </c>
      <c r="BM287">
        <v>20</v>
      </c>
      <c r="BN287">
        <v>74</v>
      </c>
      <c r="BO287">
        <v>130</v>
      </c>
      <c r="BP287">
        <v>3.7</v>
      </c>
      <c r="BQ287">
        <v>1.3</v>
      </c>
      <c r="BR287">
        <v>14</v>
      </c>
      <c r="BS287">
        <v>0.91</v>
      </c>
      <c r="BT287">
        <v>4</v>
      </c>
      <c r="BU287">
        <v>-0.5</v>
      </c>
    </row>
    <row r="288" spans="1:73" x14ac:dyDescent="0.3">
      <c r="A288" t="s">
        <v>1171</v>
      </c>
      <c r="B288" t="s">
        <v>1172</v>
      </c>
      <c r="C288" s="1" t="str">
        <f t="shared" si="27"/>
        <v>13:0040</v>
      </c>
      <c r="D288" s="1" t="str">
        <f t="shared" si="29"/>
        <v>21:0037</v>
      </c>
      <c r="E288" t="s">
        <v>1173</v>
      </c>
      <c r="F288" t="s">
        <v>1174</v>
      </c>
      <c r="H288">
        <v>47.3492119</v>
      </c>
      <c r="I288">
        <v>-65.977726700000005</v>
      </c>
      <c r="J288" s="1" t="str">
        <f t="shared" si="30"/>
        <v>Till</v>
      </c>
      <c r="K288" s="1" t="str">
        <f t="shared" si="28"/>
        <v>&lt;63 micron</v>
      </c>
      <c r="P288">
        <v>5.62</v>
      </c>
      <c r="Q288">
        <v>7.0000000000000007E-2</v>
      </c>
      <c r="W288">
        <v>630</v>
      </c>
      <c r="Y288">
        <v>-5</v>
      </c>
      <c r="AA288">
        <v>2.5</v>
      </c>
      <c r="AB288">
        <v>9</v>
      </c>
      <c r="AC288">
        <v>36</v>
      </c>
      <c r="AD288">
        <v>22</v>
      </c>
      <c r="AE288">
        <v>-10</v>
      </c>
      <c r="AG288">
        <v>11</v>
      </c>
      <c r="AH288">
        <v>-10</v>
      </c>
      <c r="AI288">
        <v>18</v>
      </c>
      <c r="AJ288">
        <v>53</v>
      </c>
      <c r="AK288">
        <v>88</v>
      </c>
      <c r="AL288">
        <v>-5</v>
      </c>
      <c r="AM288">
        <v>-0.5</v>
      </c>
      <c r="AN288">
        <v>120</v>
      </c>
      <c r="AO288">
        <v>290</v>
      </c>
      <c r="AP288">
        <v>92</v>
      </c>
      <c r="AQ288">
        <v>7.2</v>
      </c>
      <c r="AR288">
        <v>3.9</v>
      </c>
      <c r="AS288">
        <v>1.4</v>
      </c>
      <c r="AT288">
        <v>7.4</v>
      </c>
      <c r="AU288">
        <v>1.5</v>
      </c>
      <c r="AV288">
        <v>41</v>
      </c>
      <c r="AW288">
        <v>0.63</v>
      </c>
      <c r="AX288">
        <v>38</v>
      </c>
      <c r="AY288">
        <v>10</v>
      </c>
      <c r="AZ288">
        <v>7.9</v>
      </c>
      <c r="BA288">
        <v>1.2</v>
      </c>
      <c r="BB288">
        <v>0.61</v>
      </c>
      <c r="BC288">
        <v>41</v>
      </c>
      <c r="BD288">
        <v>4.2</v>
      </c>
      <c r="BE288">
        <v>0.7</v>
      </c>
      <c r="BF288">
        <v>0.7</v>
      </c>
      <c r="BG288">
        <v>-0.2</v>
      </c>
      <c r="BH288">
        <v>2.7</v>
      </c>
      <c r="BI288">
        <v>21</v>
      </c>
      <c r="BJ288">
        <v>7.9</v>
      </c>
      <c r="BK288">
        <v>0.1</v>
      </c>
      <c r="BL288">
        <v>0.8</v>
      </c>
      <c r="BM288">
        <v>19</v>
      </c>
      <c r="BN288">
        <v>70</v>
      </c>
      <c r="BO288">
        <v>130</v>
      </c>
      <c r="BP288">
        <v>5</v>
      </c>
      <c r="BQ288">
        <v>0.8</v>
      </c>
      <c r="BR288">
        <v>14</v>
      </c>
      <c r="BS288">
        <v>0.9</v>
      </c>
      <c r="BT288">
        <v>3.8</v>
      </c>
      <c r="BU288">
        <v>-0.5</v>
      </c>
    </row>
    <row r="289" spans="1:73" x14ac:dyDescent="0.3">
      <c r="A289" t="s">
        <v>1175</v>
      </c>
      <c r="B289" t="s">
        <v>1176</v>
      </c>
      <c r="C289" s="1" t="str">
        <f t="shared" si="27"/>
        <v>13:0040</v>
      </c>
      <c r="D289" s="1" t="str">
        <f t="shared" si="29"/>
        <v>21:0037</v>
      </c>
      <c r="E289" t="s">
        <v>1177</v>
      </c>
      <c r="F289" t="s">
        <v>1178</v>
      </c>
      <c r="H289">
        <v>47.290527400000002</v>
      </c>
      <c r="I289">
        <v>-65.985010099999997</v>
      </c>
      <c r="J289" s="1" t="str">
        <f t="shared" si="30"/>
        <v>Till</v>
      </c>
      <c r="K289" s="1" t="str">
        <f t="shared" si="28"/>
        <v>&lt;63 micron</v>
      </c>
      <c r="P289">
        <v>6.6</v>
      </c>
      <c r="Q289">
        <v>0.1</v>
      </c>
      <c r="W289">
        <v>590</v>
      </c>
      <c r="Y289">
        <v>-5</v>
      </c>
      <c r="AA289">
        <v>2.2000000000000002</v>
      </c>
      <c r="AB289">
        <v>14</v>
      </c>
      <c r="AC289">
        <v>120</v>
      </c>
      <c r="AD289">
        <v>31</v>
      </c>
      <c r="AE289">
        <v>-10</v>
      </c>
      <c r="AG289">
        <v>49</v>
      </c>
      <c r="AH289">
        <v>-10</v>
      </c>
      <c r="AI289">
        <v>18</v>
      </c>
      <c r="AJ289">
        <v>66</v>
      </c>
      <c r="AK289">
        <v>110</v>
      </c>
      <c r="AL289">
        <v>-5</v>
      </c>
      <c r="AM289">
        <v>-0.5</v>
      </c>
      <c r="AN289">
        <v>95</v>
      </c>
      <c r="AO289">
        <v>250</v>
      </c>
      <c r="AP289">
        <v>81</v>
      </c>
      <c r="AQ289">
        <v>6.2</v>
      </c>
      <c r="AR289">
        <v>3.6</v>
      </c>
      <c r="AS289">
        <v>1.1000000000000001</v>
      </c>
      <c r="AT289">
        <v>6.5</v>
      </c>
      <c r="AU289">
        <v>1.3</v>
      </c>
      <c r="AV289">
        <v>31</v>
      </c>
      <c r="AW289">
        <v>0.56999999999999995</v>
      </c>
      <c r="AX289">
        <v>31</v>
      </c>
      <c r="AY289">
        <v>8.3000000000000007</v>
      </c>
      <c r="AZ289">
        <v>6.4</v>
      </c>
      <c r="BA289">
        <v>1</v>
      </c>
      <c r="BB289">
        <v>0.56000000000000005</v>
      </c>
      <c r="BC289">
        <v>39</v>
      </c>
      <c r="BD289">
        <v>3.7</v>
      </c>
      <c r="BE289">
        <v>0.4</v>
      </c>
      <c r="BF289">
        <v>-0.5</v>
      </c>
      <c r="BG289">
        <v>-0.2</v>
      </c>
      <c r="BH289">
        <v>2.6</v>
      </c>
      <c r="BI289">
        <v>21</v>
      </c>
      <c r="BJ289">
        <v>7</v>
      </c>
      <c r="BK289">
        <v>0.1</v>
      </c>
      <c r="BL289">
        <v>0.7</v>
      </c>
      <c r="BM289">
        <v>20</v>
      </c>
      <c r="BN289">
        <v>39</v>
      </c>
      <c r="BO289">
        <v>110</v>
      </c>
      <c r="BP289">
        <v>3.3</v>
      </c>
      <c r="BQ289">
        <v>0.9</v>
      </c>
      <c r="BR289">
        <v>12</v>
      </c>
      <c r="BS289">
        <v>0.69</v>
      </c>
      <c r="BT289">
        <v>3.3</v>
      </c>
      <c r="BU289">
        <v>-0.5</v>
      </c>
    </row>
    <row r="290" spans="1:73" x14ac:dyDescent="0.3">
      <c r="A290" t="s">
        <v>1179</v>
      </c>
      <c r="B290" t="s">
        <v>1180</v>
      </c>
      <c r="C290" s="1" t="str">
        <f t="shared" si="27"/>
        <v>13:0040</v>
      </c>
      <c r="D290" s="1" t="str">
        <f t="shared" si="29"/>
        <v>21:0037</v>
      </c>
      <c r="E290" t="s">
        <v>1181</v>
      </c>
      <c r="F290" t="s">
        <v>1182</v>
      </c>
      <c r="H290">
        <v>47.303894399999997</v>
      </c>
      <c r="I290">
        <v>-65.990062899999998</v>
      </c>
      <c r="J290" s="1" t="str">
        <f t="shared" si="30"/>
        <v>Till</v>
      </c>
      <c r="K290" s="1" t="str">
        <f t="shared" si="28"/>
        <v>&lt;63 micron</v>
      </c>
      <c r="P290">
        <v>6.11</v>
      </c>
      <c r="Q290">
        <v>0.06</v>
      </c>
      <c r="W290">
        <v>450</v>
      </c>
      <c r="Y290">
        <v>-5</v>
      </c>
      <c r="AA290">
        <v>1.8</v>
      </c>
      <c r="AB290">
        <v>8</v>
      </c>
      <c r="AC290">
        <v>40</v>
      </c>
      <c r="AD290">
        <v>20</v>
      </c>
      <c r="AE290">
        <v>-10</v>
      </c>
      <c r="AG290">
        <v>12</v>
      </c>
      <c r="AH290">
        <v>-10</v>
      </c>
      <c r="AI290">
        <v>16</v>
      </c>
      <c r="AJ290">
        <v>64</v>
      </c>
      <c r="AK290">
        <v>130</v>
      </c>
      <c r="AL290">
        <v>-5</v>
      </c>
      <c r="AM290">
        <v>-0.5</v>
      </c>
      <c r="AN290">
        <v>93</v>
      </c>
      <c r="AO290">
        <v>270</v>
      </c>
      <c r="AP290">
        <v>72</v>
      </c>
      <c r="AQ290">
        <v>6.5</v>
      </c>
      <c r="AR290">
        <v>3.6</v>
      </c>
      <c r="AS290">
        <v>1.4</v>
      </c>
      <c r="AT290">
        <v>6.9</v>
      </c>
      <c r="AU290">
        <v>1.4</v>
      </c>
      <c r="AV290">
        <v>32</v>
      </c>
      <c r="AW290">
        <v>0.59</v>
      </c>
      <c r="AX290">
        <v>32</v>
      </c>
      <c r="AY290">
        <v>8.5</v>
      </c>
      <c r="AZ290">
        <v>7.2</v>
      </c>
      <c r="BA290">
        <v>1.1000000000000001</v>
      </c>
      <c r="BB290">
        <v>0.56999999999999995</v>
      </c>
      <c r="BC290">
        <v>40</v>
      </c>
      <c r="BD290">
        <v>3.8</v>
      </c>
      <c r="BE290">
        <v>0.6</v>
      </c>
      <c r="BF290">
        <v>1.4</v>
      </c>
      <c r="BG290">
        <v>-0.2</v>
      </c>
      <c r="BH290">
        <v>3.9</v>
      </c>
      <c r="BI290">
        <v>22</v>
      </c>
      <c r="BJ290">
        <v>7.4</v>
      </c>
      <c r="BK290">
        <v>0.2</v>
      </c>
      <c r="BL290">
        <v>0.9</v>
      </c>
      <c r="BM290">
        <v>23</v>
      </c>
      <c r="BN290">
        <v>92</v>
      </c>
      <c r="BO290">
        <v>110</v>
      </c>
      <c r="BP290">
        <v>4.4000000000000004</v>
      </c>
      <c r="BQ290">
        <v>1.2</v>
      </c>
      <c r="BR290">
        <v>11</v>
      </c>
      <c r="BS290">
        <v>0.75</v>
      </c>
      <c r="BT290">
        <v>3.4</v>
      </c>
      <c r="BU290">
        <v>-0.5</v>
      </c>
    </row>
    <row r="291" spans="1:73" x14ac:dyDescent="0.3">
      <c r="A291" t="s">
        <v>1183</v>
      </c>
      <c r="B291" t="s">
        <v>1184</v>
      </c>
      <c r="C291" s="1" t="str">
        <f t="shared" si="27"/>
        <v>13:0040</v>
      </c>
      <c r="D291" s="1" t="str">
        <f t="shared" si="29"/>
        <v>21:0037</v>
      </c>
      <c r="E291" t="s">
        <v>1181</v>
      </c>
      <c r="F291" t="s">
        <v>1185</v>
      </c>
      <c r="H291">
        <v>47.303894399999997</v>
      </c>
      <c r="I291">
        <v>-65.990062899999998</v>
      </c>
      <c r="J291" s="1" t="str">
        <f t="shared" si="30"/>
        <v>Till</v>
      </c>
      <c r="K291" s="1" t="str">
        <f t="shared" si="28"/>
        <v>&lt;63 micron</v>
      </c>
      <c r="P291">
        <v>8.0399999999999991</v>
      </c>
      <c r="Q291">
        <v>0.11</v>
      </c>
      <c r="W291">
        <v>520</v>
      </c>
      <c r="Y291">
        <v>-5</v>
      </c>
      <c r="AA291">
        <v>1.9</v>
      </c>
      <c r="AB291">
        <v>16</v>
      </c>
      <c r="AC291">
        <v>48</v>
      </c>
      <c r="AD291">
        <v>36</v>
      </c>
      <c r="AE291">
        <v>-10</v>
      </c>
      <c r="AG291">
        <v>25</v>
      </c>
      <c r="AH291">
        <v>100</v>
      </c>
      <c r="AI291">
        <v>16</v>
      </c>
      <c r="AJ291">
        <v>73</v>
      </c>
      <c r="AK291">
        <v>150</v>
      </c>
      <c r="AL291">
        <v>-5</v>
      </c>
      <c r="AM291">
        <v>-0.5</v>
      </c>
      <c r="AN291">
        <v>120</v>
      </c>
      <c r="AO291">
        <v>350</v>
      </c>
      <c r="AP291">
        <v>58</v>
      </c>
      <c r="AQ291">
        <v>5.6</v>
      </c>
      <c r="AR291">
        <v>3.1</v>
      </c>
      <c r="AS291">
        <v>1.3</v>
      </c>
      <c r="AT291">
        <v>6.1</v>
      </c>
      <c r="AU291">
        <v>1.2</v>
      </c>
      <c r="AV291">
        <v>27</v>
      </c>
      <c r="AW291">
        <v>0.47</v>
      </c>
      <c r="AX291">
        <v>27</v>
      </c>
      <c r="AY291">
        <v>7</v>
      </c>
      <c r="AZ291">
        <v>5.9</v>
      </c>
      <c r="BA291">
        <v>0.97</v>
      </c>
      <c r="BB291">
        <v>0.49</v>
      </c>
      <c r="BC291">
        <v>34</v>
      </c>
      <c r="BD291">
        <v>3.3</v>
      </c>
      <c r="BE291">
        <v>1.8</v>
      </c>
      <c r="BF291">
        <v>2.1</v>
      </c>
      <c r="BG291">
        <v>0.2</v>
      </c>
      <c r="BH291">
        <v>2.5</v>
      </c>
      <c r="BI291">
        <v>20</v>
      </c>
      <c r="BJ291">
        <v>8.6999999999999993</v>
      </c>
      <c r="BK291">
        <v>0.34</v>
      </c>
      <c r="BL291">
        <v>0.8</v>
      </c>
      <c r="BM291">
        <v>22</v>
      </c>
      <c r="BN291">
        <v>200</v>
      </c>
      <c r="BO291">
        <v>110</v>
      </c>
      <c r="BP291">
        <v>11</v>
      </c>
      <c r="BQ291">
        <v>1.3</v>
      </c>
      <c r="BR291">
        <v>9.5</v>
      </c>
      <c r="BS291">
        <v>0.7</v>
      </c>
      <c r="BT291">
        <v>2.6</v>
      </c>
      <c r="BU291">
        <v>-0.5</v>
      </c>
    </row>
    <row r="292" spans="1:73" x14ac:dyDescent="0.3">
      <c r="A292" t="s">
        <v>1186</v>
      </c>
      <c r="B292" t="s">
        <v>1187</v>
      </c>
      <c r="C292" s="1" t="str">
        <f t="shared" si="27"/>
        <v>13:0040</v>
      </c>
      <c r="D292" s="1" t="str">
        <f t="shared" si="29"/>
        <v>21:0037</v>
      </c>
      <c r="E292" t="s">
        <v>1181</v>
      </c>
      <c r="F292" t="s">
        <v>1188</v>
      </c>
      <c r="H292">
        <v>47.303894399999997</v>
      </c>
      <c r="I292">
        <v>-65.990062899999998</v>
      </c>
      <c r="J292" s="1" t="str">
        <f t="shared" si="30"/>
        <v>Till</v>
      </c>
      <c r="K292" s="1" t="str">
        <f t="shared" si="28"/>
        <v>&lt;63 micron</v>
      </c>
      <c r="P292">
        <v>7.77</v>
      </c>
      <c r="Q292">
        <v>0.1</v>
      </c>
      <c r="W292">
        <v>560</v>
      </c>
      <c r="Y292">
        <v>-5</v>
      </c>
      <c r="AA292">
        <v>1.9</v>
      </c>
      <c r="AB292">
        <v>18</v>
      </c>
      <c r="AC292">
        <v>46</v>
      </c>
      <c r="AD292">
        <v>39</v>
      </c>
      <c r="AE292">
        <v>-10</v>
      </c>
      <c r="AG292">
        <v>18</v>
      </c>
      <c r="AH292">
        <v>150</v>
      </c>
      <c r="AI292">
        <v>15</v>
      </c>
      <c r="AJ292">
        <v>74</v>
      </c>
      <c r="AK292">
        <v>160</v>
      </c>
      <c r="AL292">
        <v>-5</v>
      </c>
      <c r="AM292">
        <v>-0.5</v>
      </c>
      <c r="AN292">
        <v>100</v>
      </c>
      <c r="AO292">
        <v>320</v>
      </c>
      <c r="AP292">
        <v>55</v>
      </c>
      <c r="AQ292">
        <v>5.3</v>
      </c>
      <c r="AR292">
        <v>2.9</v>
      </c>
      <c r="AS292">
        <v>1.1000000000000001</v>
      </c>
      <c r="AT292">
        <v>5.6</v>
      </c>
      <c r="AU292">
        <v>1.1000000000000001</v>
      </c>
      <c r="AV292">
        <v>26</v>
      </c>
      <c r="AW292">
        <v>0.44</v>
      </c>
      <c r="AX292">
        <v>26</v>
      </c>
      <c r="AY292">
        <v>6.6</v>
      </c>
      <c r="AZ292">
        <v>5.4</v>
      </c>
      <c r="BA292">
        <v>0.85</v>
      </c>
      <c r="BB292">
        <v>0.44</v>
      </c>
      <c r="BC292">
        <v>32</v>
      </c>
      <c r="BD292">
        <v>2.8</v>
      </c>
      <c r="BE292">
        <v>0.6</v>
      </c>
      <c r="BF292">
        <v>2.6</v>
      </c>
      <c r="BG292">
        <v>-0.2</v>
      </c>
      <c r="BH292">
        <v>2.4</v>
      </c>
      <c r="BI292">
        <v>18</v>
      </c>
      <c r="BJ292">
        <v>7.4</v>
      </c>
      <c r="BK292">
        <v>0.41</v>
      </c>
      <c r="BL292">
        <v>0.7</v>
      </c>
      <c r="BM292">
        <v>23</v>
      </c>
      <c r="BN292">
        <v>200</v>
      </c>
      <c r="BO292">
        <v>110</v>
      </c>
      <c r="BP292">
        <v>11</v>
      </c>
      <c r="BQ292">
        <v>1.3</v>
      </c>
      <c r="BR292">
        <v>8.4</v>
      </c>
      <c r="BS292">
        <v>0.66</v>
      </c>
      <c r="BT292">
        <v>2.6</v>
      </c>
      <c r="BU292">
        <v>-0.5</v>
      </c>
    </row>
    <row r="293" spans="1:73" x14ac:dyDescent="0.3">
      <c r="A293" t="s">
        <v>1189</v>
      </c>
      <c r="B293" t="s">
        <v>1190</v>
      </c>
      <c r="C293" s="1" t="str">
        <f t="shared" si="27"/>
        <v>13:0040</v>
      </c>
      <c r="D293" s="1" t="str">
        <f t="shared" si="29"/>
        <v>21:0037</v>
      </c>
      <c r="E293" t="s">
        <v>1181</v>
      </c>
      <c r="F293" t="s">
        <v>1191</v>
      </c>
      <c r="H293">
        <v>47.303894399999997</v>
      </c>
      <c r="I293">
        <v>-65.990062899999998</v>
      </c>
      <c r="J293" s="1" t="str">
        <f t="shared" si="30"/>
        <v>Till</v>
      </c>
      <c r="K293" s="1" t="str">
        <f t="shared" si="28"/>
        <v>&lt;63 micron</v>
      </c>
      <c r="P293">
        <v>7.89</v>
      </c>
      <c r="Q293">
        <v>0.12</v>
      </c>
      <c r="W293">
        <v>570</v>
      </c>
      <c r="Y293">
        <v>-5</v>
      </c>
      <c r="AA293">
        <v>1.9</v>
      </c>
      <c r="AB293">
        <v>15</v>
      </c>
      <c r="AC293">
        <v>42</v>
      </c>
      <c r="AD293">
        <v>35</v>
      </c>
      <c r="AE293">
        <v>-10</v>
      </c>
      <c r="AG293">
        <v>15</v>
      </c>
      <c r="AH293">
        <v>150</v>
      </c>
      <c r="AI293">
        <v>15</v>
      </c>
      <c r="AJ293">
        <v>90</v>
      </c>
      <c r="AK293">
        <v>170</v>
      </c>
      <c r="AL293">
        <v>-5</v>
      </c>
      <c r="AM293">
        <v>-0.5</v>
      </c>
      <c r="AN293">
        <v>95</v>
      </c>
      <c r="AO293">
        <v>330</v>
      </c>
      <c r="AP293">
        <v>64</v>
      </c>
      <c r="AQ293">
        <v>5.5</v>
      </c>
      <c r="AR293">
        <v>3</v>
      </c>
      <c r="AS293">
        <v>1.2</v>
      </c>
      <c r="AT293">
        <v>5.9</v>
      </c>
      <c r="AU293">
        <v>1.1000000000000001</v>
      </c>
      <c r="AV293">
        <v>30</v>
      </c>
      <c r="AW293">
        <v>0.44</v>
      </c>
      <c r="AX293">
        <v>29</v>
      </c>
      <c r="AY293">
        <v>7.5</v>
      </c>
      <c r="AZ293">
        <v>6.2</v>
      </c>
      <c r="BA293">
        <v>0.92</v>
      </c>
      <c r="BB293">
        <v>0.45</v>
      </c>
      <c r="BC293">
        <v>33</v>
      </c>
      <c r="BD293">
        <v>2.9</v>
      </c>
      <c r="BE293">
        <v>0.6</v>
      </c>
      <c r="BF293">
        <v>2.1</v>
      </c>
      <c r="BG293">
        <v>-0.2</v>
      </c>
      <c r="BH293">
        <v>2.2000000000000002</v>
      </c>
      <c r="BI293">
        <v>16</v>
      </c>
      <c r="BJ293">
        <v>7.3</v>
      </c>
      <c r="BK293">
        <v>0.35</v>
      </c>
      <c r="BL293">
        <v>0.9</v>
      </c>
      <c r="BM293">
        <v>27</v>
      </c>
      <c r="BN293">
        <v>200</v>
      </c>
      <c r="BO293">
        <v>94</v>
      </c>
      <c r="BP293">
        <v>9.6</v>
      </c>
      <c r="BQ293">
        <v>1.3</v>
      </c>
      <c r="BR293">
        <v>8.4</v>
      </c>
      <c r="BS293">
        <v>0.61</v>
      </c>
      <c r="BT293">
        <v>2.6</v>
      </c>
      <c r="BU293">
        <v>-0.5</v>
      </c>
    </row>
    <row r="294" spans="1:73" x14ac:dyDescent="0.3">
      <c r="A294" t="s">
        <v>1192</v>
      </c>
      <c r="B294" t="s">
        <v>1193</v>
      </c>
      <c r="C294" s="1" t="str">
        <f t="shared" si="27"/>
        <v>13:0040</v>
      </c>
      <c r="D294" s="1" t="str">
        <f t="shared" si="29"/>
        <v>21:0037</v>
      </c>
      <c r="E294" t="s">
        <v>1181</v>
      </c>
      <c r="F294" t="s">
        <v>1194</v>
      </c>
      <c r="H294">
        <v>47.303894399999997</v>
      </c>
      <c r="I294">
        <v>-65.990062899999998</v>
      </c>
      <c r="J294" s="1" t="str">
        <f t="shared" si="30"/>
        <v>Till</v>
      </c>
      <c r="K294" s="1" t="str">
        <f t="shared" si="28"/>
        <v>&lt;63 micron</v>
      </c>
      <c r="P294">
        <v>8.0500000000000007</v>
      </c>
      <c r="Q294">
        <v>0.13</v>
      </c>
      <c r="W294">
        <v>530</v>
      </c>
      <c r="Y294">
        <v>-5</v>
      </c>
      <c r="AA294">
        <v>1.9</v>
      </c>
      <c r="AB294">
        <v>15</v>
      </c>
      <c r="AC294">
        <v>42</v>
      </c>
      <c r="AD294">
        <v>30</v>
      </c>
      <c r="AE294">
        <v>-10</v>
      </c>
      <c r="AG294">
        <v>16</v>
      </c>
      <c r="AH294">
        <v>120</v>
      </c>
      <c r="AI294">
        <v>17</v>
      </c>
      <c r="AJ294">
        <v>110</v>
      </c>
      <c r="AK294">
        <v>180</v>
      </c>
      <c r="AL294">
        <v>-5</v>
      </c>
      <c r="AM294">
        <v>-0.5</v>
      </c>
      <c r="AN294">
        <v>93</v>
      </c>
      <c r="AO294">
        <v>320</v>
      </c>
      <c r="AP294">
        <v>74</v>
      </c>
      <c r="AQ294">
        <v>6.2</v>
      </c>
      <c r="AR294">
        <v>3.5</v>
      </c>
      <c r="AS294">
        <v>1.4</v>
      </c>
      <c r="AT294">
        <v>6.8</v>
      </c>
      <c r="AU294">
        <v>1.3</v>
      </c>
      <c r="AV294">
        <v>34</v>
      </c>
      <c r="AW294">
        <v>0.47</v>
      </c>
      <c r="AX294">
        <v>31</v>
      </c>
      <c r="AY294">
        <v>8.5</v>
      </c>
      <c r="AZ294">
        <v>6.8</v>
      </c>
      <c r="BA294">
        <v>1.1000000000000001</v>
      </c>
      <c r="BB294">
        <v>0.5</v>
      </c>
      <c r="BC294">
        <v>38</v>
      </c>
      <c r="BD294">
        <v>3.3</v>
      </c>
      <c r="BE294">
        <v>1.6</v>
      </c>
      <c r="BF294">
        <v>1.4</v>
      </c>
      <c r="BG294">
        <v>-0.2</v>
      </c>
      <c r="BH294">
        <v>2.2999999999999998</v>
      </c>
      <c r="BI294">
        <v>18</v>
      </c>
      <c r="BJ294">
        <v>7.3</v>
      </c>
      <c r="BK294">
        <v>0.28000000000000003</v>
      </c>
      <c r="BL294">
        <v>0.9</v>
      </c>
      <c r="BM294">
        <v>32</v>
      </c>
      <c r="BN294">
        <v>200</v>
      </c>
      <c r="BO294">
        <v>92</v>
      </c>
      <c r="BP294">
        <v>7</v>
      </c>
      <c r="BQ294">
        <v>1.5</v>
      </c>
      <c r="BR294">
        <v>9</v>
      </c>
      <c r="BS294">
        <v>0.56999999999999995</v>
      </c>
      <c r="BT294">
        <v>2.8</v>
      </c>
      <c r="BU294">
        <v>-0.5</v>
      </c>
    </row>
    <row r="295" spans="1:73" x14ac:dyDescent="0.3">
      <c r="A295" t="s">
        <v>1195</v>
      </c>
      <c r="B295" t="s">
        <v>1196</v>
      </c>
      <c r="C295" s="1" t="str">
        <f t="shared" si="27"/>
        <v>13:0040</v>
      </c>
      <c r="D295" s="1" t="str">
        <f t="shared" si="29"/>
        <v>21:0037</v>
      </c>
      <c r="E295" t="s">
        <v>1181</v>
      </c>
      <c r="F295" t="s">
        <v>1197</v>
      </c>
      <c r="H295">
        <v>47.303894399999997</v>
      </c>
      <c r="I295">
        <v>-65.990062899999998</v>
      </c>
      <c r="J295" s="1" t="str">
        <f t="shared" si="30"/>
        <v>Till</v>
      </c>
      <c r="K295" s="1" t="str">
        <f t="shared" si="28"/>
        <v>&lt;63 micron</v>
      </c>
      <c r="P295">
        <v>7.2</v>
      </c>
      <c r="Q295">
        <v>0.11</v>
      </c>
      <c r="W295">
        <v>460</v>
      </c>
      <c r="Y295">
        <v>-5</v>
      </c>
      <c r="AA295">
        <v>1.8</v>
      </c>
      <c r="AB295">
        <v>14</v>
      </c>
      <c r="AC295">
        <v>44</v>
      </c>
      <c r="AD295">
        <v>31</v>
      </c>
      <c r="AE295">
        <v>-10</v>
      </c>
      <c r="AG295">
        <v>16</v>
      </c>
      <c r="AH295">
        <v>94</v>
      </c>
      <c r="AI295">
        <v>20</v>
      </c>
      <c r="AJ295">
        <v>110</v>
      </c>
      <c r="AK295">
        <v>170</v>
      </c>
      <c r="AL295">
        <v>-5</v>
      </c>
      <c r="AM295">
        <v>-0.5</v>
      </c>
      <c r="AN295">
        <v>87</v>
      </c>
      <c r="AO295">
        <v>230</v>
      </c>
      <c r="AP295">
        <v>82</v>
      </c>
      <c r="AQ295">
        <v>6.8</v>
      </c>
      <c r="AR295">
        <v>3.6</v>
      </c>
      <c r="AS295">
        <v>1.8</v>
      </c>
      <c r="AT295">
        <v>7.9</v>
      </c>
      <c r="AU295">
        <v>1.4</v>
      </c>
      <c r="AV295">
        <v>37</v>
      </c>
      <c r="AW295">
        <v>0.48</v>
      </c>
      <c r="AX295">
        <v>36</v>
      </c>
      <c r="AY295">
        <v>9.5</v>
      </c>
      <c r="AZ295">
        <v>7.7</v>
      </c>
      <c r="BA295">
        <v>1.2</v>
      </c>
      <c r="BB295">
        <v>0.54</v>
      </c>
      <c r="BC295">
        <v>41</v>
      </c>
      <c r="BD295">
        <v>3.3</v>
      </c>
      <c r="BE295">
        <v>0.5</v>
      </c>
      <c r="BF295">
        <v>0.9</v>
      </c>
      <c r="BG295">
        <v>-0.2</v>
      </c>
      <c r="BH295">
        <v>2.2000000000000002</v>
      </c>
      <c r="BI295">
        <v>18</v>
      </c>
      <c r="BJ295">
        <v>5.5</v>
      </c>
      <c r="BK295">
        <v>0.23</v>
      </c>
      <c r="BL295">
        <v>0.8</v>
      </c>
      <c r="BM295">
        <v>30</v>
      </c>
      <c r="BN295">
        <v>200</v>
      </c>
      <c r="BO295">
        <v>79</v>
      </c>
      <c r="BP295">
        <v>5.3</v>
      </c>
      <c r="BQ295">
        <v>1.6</v>
      </c>
      <c r="BR295">
        <v>9.1</v>
      </c>
      <c r="BS295">
        <v>0.53</v>
      </c>
      <c r="BT295">
        <v>2.8</v>
      </c>
      <c r="BU295">
        <v>-0.5</v>
      </c>
    </row>
    <row r="296" spans="1:73" x14ac:dyDescent="0.3">
      <c r="A296" t="s">
        <v>1198</v>
      </c>
      <c r="B296" t="s">
        <v>1199</v>
      </c>
      <c r="C296" s="1" t="str">
        <f t="shared" si="27"/>
        <v>13:0040</v>
      </c>
      <c r="D296" s="1" t="str">
        <f t="shared" si="29"/>
        <v>21:0037</v>
      </c>
      <c r="E296" t="s">
        <v>1200</v>
      </c>
      <c r="F296" t="s">
        <v>1201</v>
      </c>
      <c r="H296">
        <v>47.308872800000003</v>
      </c>
      <c r="I296">
        <v>-65.954288399999996</v>
      </c>
      <c r="J296" s="1" t="str">
        <f t="shared" si="30"/>
        <v>Till</v>
      </c>
      <c r="K296" s="1" t="str">
        <f t="shared" si="28"/>
        <v>&lt;63 micron</v>
      </c>
      <c r="P296">
        <v>7.1</v>
      </c>
      <c r="Q296">
        <v>0.09</v>
      </c>
      <c r="W296">
        <v>570</v>
      </c>
      <c r="Y296">
        <v>-5</v>
      </c>
      <c r="AA296">
        <v>2.4</v>
      </c>
      <c r="AB296">
        <v>16</v>
      </c>
      <c r="AC296">
        <v>120</v>
      </c>
      <c r="AD296">
        <v>33</v>
      </c>
      <c r="AE296">
        <v>-10</v>
      </c>
      <c r="AG296">
        <v>52</v>
      </c>
      <c r="AH296">
        <v>-10</v>
      </c>
      <c r="AI296">
        <v>19</v>
      </c>
      <c r="AJ296">
        <v>62</v>
      </c>
      <c r="AK296">
        <v>130</v>
      </c>
      <c r="AL296">
        <v>-5</v>
      </c>
      <c r="AM296">
        <v>-0.5</v>
      </c>
      <c r="AN296">
        <v>130</v>
      </c>
      <c r="AO296">
        <v>250</v>
      </c>
      <c r="AP296">
        <v>79</v>
      </c>
      <c r="AQ296">
        <v>5.9</v>
      </c>
      <c r="AR296">
        <v>3.4</v>
      </c>
      <c r="AS296">
        <v>1.1000000000000001</v>
      </c>
      <c r="AT296">
        <v>6.1</v>
      </c>
      <c r="AU296">
        <v>1.3</v>
      </c>
      <c r="AV296">
        <v>30</v>
      </c>
      <c r="AW296">
        <v>0.5</v>
      </c>
      <c r="AX296">
        <v>29</v>
      </c>
      <c r="AY296">
        <v>7.4</v>
      </c>
      <c r="AZ296">
        <v>6.2</v>
      </c>
      <c r="BA296">
        <v>0.97</v>
      </c>
      <c r="BB296">
        <v>0.5</v>
      </c>
      <c r="BC296">
        <v>36</v>
      </c>
      <c r="BD296">
        <v>3.4</v>
      </c>
      <c r="BE296">
        <v>1.1000000000000001</v>
      </c>
      <c r="BF296">
        <v>0.7</v>
      </c>
      <c r="BG296">
        <v>-0.2</v>
      </c>
      <c r="BH296">
        <v>3</v>
      </c>
      <c r="BI296">
        <v>21</v>
      </c>
      <c r="BJ296">
        <v>6.4</v>
      </c>
      <c r="BK296">
        <v>0.13</v>
      </c>
      <c r="BL296">
        <v>2.9</v>
      </c>
      <c r="BM296">
        <v>20</v>
      </c>
      <c r="BN296">
        <v>47</v>
      </c>
      <c r="BO296">
        <v>120</v>
      </c>
      <c r="BP296">
        <v>6.4</v>
      </c>
      <c r="BQ296">
        <v>1.2</v>
      </c>
      <c r="BR296">
        <v>13</v>
      </c>
      <c r="BS296">
        <v>0.66</v>
      </c>
      <c r="BT296">
        <v>3.4</v>
      </c>
      <c r="BU296">
        <v>-0.5</v>
      </c>
    </row>
    <row r="297" spans="1:73" x14ac:dyDescent="0.3">
      <c r="A297" t="s">
        <v>1202</v>
      </c>
      <c r="B297" t="s">
        <v>1203</v>
      </c>
      <c r="C297" s="1" t="str">
        <f t="shared" si="27"/>
        <v>13:0040</v>
      </c>
      <c r="D297" s="1" t="str">
        <f t="shared" si="29"/>
        <v>21:0037</v>
      </c>
      <c r="E297" t="s">
        <v>1204</v>
      </c>
      <c r="F297" t="s">
        <v>1205</v>
      </c>
      <c r="H297">
        <v>47.325074800000003</v>
      </c>
      <c r="I297">
        <v>-65.936662600000005</v>
      </c>
      <c r="J297" s="1" t="str">
        <f t="shared" si="30"/>
        <v>Till</v>
      </c>
      <c r="K297" s="1" t="str">
        <f t="shared" si="28"/>
        <v>&lt;63 micron</v>
      </c>
      <c r="P297">
        <v>7.03</v>
      </c>
      <c r="Q297">
        <v>0.08</v>
      </c>
      <c r="W297">
        <v>520</v>
      </c>
      <c r="Y297">
        <v>-5</v>
      </c>
      <c r="AA297">
        <v>2.2999999999999998</v>
      </c>
      <c r="AB297">
        <v>17</v>
      </c>
      <c r="AC297">
        <v>82</v>
      </c>
      <c r="AD297">
        <v>37</v>
      </c>
      <c r="AE297">
        <v>-10</v>
      </c>
      <c r="AG297">
        <v>34</v>
      </c>
      <c r="AH297">
        <v>-10</v>
      </c>
      <c r="AI297">
        <v>16</v>
      </c>
      <c r="AJ297">
        <v>57</v>
      </c>
      <c r="AK297">
        <v>110</v>
      </c>
      <c r="AL297">
        <v>-5</v>
      </c>
      <c r="AM297">
        <v>-0.5</v>
      </c>
      <c r="AN297">
        <v>190</v>
      </c>
      <c r="AO297">
        <v>320</v>
      </c>
      <c r="AP297">
        <v>82</v>
      </c>
      <c r="AQ297">
        <v>6.1</v>
      </c>
      <c r="AR297">
        <v>3.6</v>
      </c>
      <c r="AS297">
        <v>1.2</v>
      </c>
      <c r="AT297">
        <v>6.7</v>
      </c>
      <c r="AU297">
        <v>1.3</v>
      </c>
      <c r="AV297">
        <v>33</v>
      </c>
      <c r="AW297">
        <v>0.56999999999999995</v>
      </c>
      <c r="AX297">
        <v>31</v>
      </c>
      <c r="AY297">
        <v>8.6</v>
      </c>
      <c r="AZ297">
        <v>7</v>
      </c>
      <c r="BA297">
        <v>1</v>
      </c>
      <c r="BB297">
        <v>0.56000000000000005</v>
      </c>
      <c r="BC297">
        <v>38</v>
      </c>
      <c r="BD297">
        <v>3.8</v>
      </c>
      <c r="BE297">
        <v>1.1000000000000001</v>
      </c>
      <c r="BF297">
        <v>0.8</v>
      </c>
      <c r="BG297">
        <v>-0.2</v>
      </c>
      <c r="BH297">
        <v>3.3</v>
      </c>
      <c r="BI297">
        <v>20</v>
      </c>
      <c r="BJ297">
        <v>8.4</v>
      </c>
      <c r="BK297">
        <v>0.11</v>
      </c>
      <c r="BL297">
        <v>2.2999999999999998</v>
      </c>
      <c r="BM297">
        <v>19</v>
      </c>
      <c r="BN297">
        <v>77</v>
      </c>
      <c r="BO297">
        <v>120</v>
      </c>
      <c r="BP297">
        <v>4.5</v>
      </c>
      <c r="BQ297">
        <v>1.3</v>
      </c>
      <c r="BR297">
        <v>15</v>
      </c>
      <c r="BS297">
        <v>0.73</v>
      </c>
      <c r="BT297">
        <v>4</v>
      </c>
      <c r="BU297">
        <v>-0.5</v>
      </c>
    </row>
    <row r="298" spans="1:73" x14ac:dyDescent="0.3">
      <c r="A298" t="s">
        <v>1206</v>
      </c>
      <c r="B298" t="s">
        <v>1207</v>
      </c>
      <c r="C298" s="1" t="str">
        <f t="shared" si="27"/>
        <v>13:0040</v>
      </c>
      <c r="D298" s="1" t="str">
        <f t="shared" si="29"/>
        <v>21:0037</v>
      </c>
      <c r="E298" t="s">
        <v>1208</v>
      </c>
      <c r="F298" t="s">
        <v>1209</v>
      </c>
      <c r="H298">
        <v>47.342928700000002</v>
      </c>
      <c r="I298">
        <v>-65.942287300000004</v>
      </c>
      <c r="J298" s="1" t="str">
        <f t="shared" si="30"/>
        <v>Till</v>
      </c>
      <c r="K298" s="1" t="str">
        <f t="shared" si="28"/>
        <v>&lt;63 micron</v>
      </c>
      <c r="P298">
        <v>6.74</v>
      </c>
      <c r="Q298">
        <v>0.09</v>
      </c>
      <c r="W298">
        <v>630</v>
      </c>
      <c r="Y298">
        <v>-5</v>
      </c>
      <c r="AA298">
        <v>2.7</v>
      </c>
      <c r="AB298">
        <v>13</v>
      </c>
      <c r="AC298">
        <v>59</v>
      </c>
      <c r="AD298">
        <v>44</v>
      </c>
      <c r="AE298">
        <v>-10</v>
      </c>
      <c r="AG298">
        <v>19</v>
      </c>
      <c r="AH298">
        <v>-10</v>
      </c>
      <c r="AI298">
        <v>19</v>
      </c>
      <c r="AJ298">
        <v>50</v>
      </c>
      <c r="AK298">
        <v>100</v>
      </c>
      <c r="AL298">
        <v>-5</v>
      </c>
      <c r="AM298">
        <v>-0.5</v>
      </c>
      <c r="AN298">
        <v>140</v>
      </c>
      <c r="AO298">
        <v>290</v>
      </c>
      <c r="AP298">
        <v>97</v>
      </c>
      <c r="AQ298">
        <v>6.7</v>
      </c>
      <c r="AR298">
        <v>3.8</v>
      </c>
      <c r="AS298">
        <v>1.3</v>
      </c>
      <c r="AT298">
        <v>7.3</v>
      </c>
      <c r="AU298">
        <v>1.4</v>
      </c>
      <c r="AV298">
        <v>41</v>
      </c>
      <c r="AW298">
        <v>0.59</v>
      </c>
      <c r="AX298">
        <v>37</v>
      </c>
      <c r="AY298">
        <v>9.6999999999999993</v>
      </c>
      <c r="AZ298">
        <v>8</v>
      </c>
      <c r="BA298">
        <v>1.2</v>
      </c>
      <c r="BB298">
        <v>0.6</v>
      </c>
      <c r="BC298">
        <v>41</v>
      </c>
      <c r="BD298">
        <v>3.9</v>
      </c>
      <c r="BE298">
        <v>0.6</v>
      </c>
      <c r="BF298">
        <v>1</v>
      </c>
      <c r="BG298">
        <v>-0.2</v>
      </c>
      <c r="BH298">
        <v>2.9</v>
      </c>
      <c r="BI298">
        <v>21</v>
      </c>
      <c r="BJ298">
        <v>7.3</v>
      </c>
      <c r="BK298">
        <v>0.15</v>
      </c>
      <c r="BL298">
        <v>1.5</v>
      </c>
      <c r="BM298">
        <v>17</v>
      </c>
      <c r="BN298">
        <v>100</v>
      </c>
      <c r="BO298">
        <v>140</v>
      </c>
      <c r="BP298">
        <v>3.9</v>
      </c>
      <c r="BQ298">
        <v>1.2</v>
      </c>
      <c r="BR298">
        <v>14</v>
      </c>
      <c r="BS298">
        <v>0.93</v>
      </c>
      <c r="BT298">
        <v>4.2</v>
      </c>
      <c r="BU298">
        <v>-0.5</v>
      </c>
    </row>
    <row r="299" spans="1:73" x14ac:dyDescent="0.3">
      <c r="A299" t="s">
        <v>1210</v>
      </c>
      <c r="B299" t="s">
        <v>1211</v>
      </c>
      <c r="C299" s="1" t="str">
        <f t="shared" si="27"/>
        <v>13:0040</v>
      </c>
      <c r="D299" s="1" t="str">
        <f t="shared" ref="D299:D312" si="31">HYPERLINK("http://geochem.nrcan.gc.ca/cdogs/content/svy/svy210037_e.htm", "21:0037")</f>
        <v>21:0037</v>
      </c>
      <c r="E299" t="s">
        <v>1212</v>
      </c>
      <c r="F299" t="s">
        <v>1213</v>
      </c>
      <c r="H299">
        <v>47.307142300000002</v>
      </c>
      <c r="I299">
        <v>-65.916483900000003</v>
      </c>
      <c r="J299" s="1" t="str">
        <f t="shared" ref="J299:J312" si="32">HYPERLINK("http://geochem.nrcan.gc.ca/cdogs/content/kwd/kwd020044_e.htm", "Till")</f>
        <v>Till</v>
      </c>
      <c r="K299" s="1" t="str">
        <f t="shared" si="28"/>
        <v>&lt;63 micron</v>
      </c>
      <c r="P299">
        <v>7.5</v>
      </c>
      <c r="Q299">
        <v>0.13</v>
      </c>
      <c r="W299">
        <v>580</v>
      </c>
      <c r="Y299">
        <v>-5</v>
      </c>
      <c r="AA299">
        <v>2.7</v>
      </c>
      <c r="AB299">
        <v>19</v>
      </c>
      <c r="AC299">
        <v>110</v>
      </c>
      <c r="AD299">
        <v>41</v>
      </c>
      <c r="AE299">
        <v>-10</v>
      </c>
      <c r="AG299">
        <v>43</v>
      </c>
      <c r="AH299">
        <v>-10</v>
      </c>
      <c r="AI299">
        <v>21</v>
      </c>
      <c r="AJ299">
        <v>98</v>
      </c>
      <c r="AK299">
        <v>150</v>
      </c>
      <c r="AL299">
        <v>-5</v>
      </c>
      <c r="AM299">
        <v>-0.5</v>
      </c>
      <c r="AN299">
        <v>78</v>
      </c>
      <c r="AO299">
        <v>380</v>
      </c>
      <c r="AP299">
        <v>130</v>
      </c>
      <c r="AQ299">
        <v>8.5</v>
      </c>
      <c r="AR299">
        <v>4.7</v>
      </c>
      <c r="AS299">
        <v>1.8</v>
      </c>
      <c r="AT299">
        <v>9.4</v>
      </c>
      <c r="AU299">
        <v>1.7</v>
      </c>
      <c r="AV299">
        <v>51</v>
      </c>
      <c r="AW299">
        <v>0.7</v>
      </c>
      <c r="AX299">
        <v>49</v>
      </c>
      <c r="AY299">
        <v>14</v>
      </c>
      <c r="AZ299">
        <v>10</v>
      </c>
      <c r="BA299">
        <v>1.5</v>
      </c>
      <c r="BB299">
        <v>0.75</v>
      </c>
      <c r="BC299">
        <v>54</v>
      </c>
      <c r="BD299">
        <v>4.7</v>
      </c>
      <c r="BE299">
        <v>0.4</v>
      </c>
      <c r="BF299">
        <v>0.8</v>
      </c>
      <c r="BG299">
        <v>-0.2</v>
      </c>
      <c r="BH299">
        <v>3.9</v>
      </c>
      <c r="BI299">
        <v>23</v>
      </c>
      <c r="BJ299">
        <v>9.5</v>
      </c>
      <c r="BK299">
        <v>0.08</v>
      </c>
      <c r="BL299">
        <v>1.7</v>
      </c>
      <c r="BM299">
        <v>32</v>
      </c>
      <c r="BN299">
        <v>32</v>
      </c>
      <c r="BO299">
        <v>130</v>
      </c>
      <c r="BP299">
        <v>4.0999999999999996</v>
      </c>
      <c r="BQ299">
        <v>1</v>
      </c>
      <c r="BR299">
        <v>15</v>
      </c>
      <c r="BS299">
        <v>0.7</v>
      </c>
      <c r="BT299">
        <v>3.9</v>
      </c>
      <c r="BU299">
        <v>-0.5</v>
      </c>
    </row>
    <row r="300" spans="1:73" x14ac:dyDescent="0.3">
      <c r="A300" t="s">
        <v>1214</v>
      </c>
      <c r="B300" t="s">
        <v>1215</v>
      </c>
      <c r="C300" s="1" t="str">
        <f t="shared" si="27"/>
        <v>13:0040</v>
      </c>
      <c r="D300" s="1" t="str">
        <f t="shared" si="31"/>
        <v>21:0037</v>
      </c>
      <c r="E300" t="s">
        <v>1216</v>
      </c>
      <c r="F300" t="s">
        <v>1217</v>
      </c>
      <c r="H300">
        <v>47.297519299999998</v>
      </c>
      <c r="I300">
        <v>-65.887844000000001</v>
      </c>
      <c r="J300" s="1" t="str">
        <f t="shared" si="32"/>
        <v>Till</v>
      </c>
      <c r="K300" s="1" t="str">
        <f t="shared" si="28"/>
        <v>&lt;63 micron</v>
      </c>
      <c r="P300">
        <v>8.25</v>
      </c>
      <c r="Q300">
        <v>7.0000000000000007E-2</v>
      </c>
      <c r="W300">
        <v>700</v>
      </c>
      <c r="Y300">
        <v>-5</v>
      </c>
      <c r="AA300">
        <v>3.6</v>
      </c>
      <c r="AB300">
        <v>16</v>
      </c>
      <c r="AC300">
        <v>110</v>
      </c>
      <c r="AD300">
        <v>35</v>
      </c>
      <c r="AE300">
        <v>-10</v>
      </c>
      <c r="AG300">
        <v>43</v>
      </c>
      <c r="AH300">
        <v>-10</v>
      </c>
      <c r="AI300">
        <v>20</v>
      </c>
      <c r="AJ300">
        <v>68</v>
      </c>
      <c r="AK300">
        <v>140</v>
      </c>
      <c r="AL300">
        <v>-5</v>
      </c>
      <c r="AM300">
        <v>-0.5</v>
      </c>
      <c r="AN300">
        <v>130</v>
      </c>
      <c r="AO300">
        <v>350</v>
      </c>
      <c r="AP300">
        <v>110</v>
      </c>
      <c r="AQ300">
        <v>6.7</v>
      </c>
      <c r="AR300">
        <v>3.9</v>
      </c>
      <c r="AS300">
        <v>1.3</v>
      </c>
      <c r="AT300">
        <v>7.2</v>
      </c>
      <c r="AU300">
        <v>1.4</v>
      </c>
      <c r="AV300">
        <v>48</v>
      </c>
      <c r="AW300">
        <v>0.62</v>
      </c>
      <c r="AX300">
        <v>42</v>
      </c>
      <c r="AY300">
        <v>12</v>
      </c>
      <c r="AZ300">
        <v>8.4</v>
      </c>
      <c r="BA300">
        <v>1.2</v>
      </c>
      <c r="BB300">
        <v>0.63</v>
      </c>
      <c r="BC300">
        <v>43</v>
      </c>
      <c r="BD300">
        <v>4.2</v>
      </c>
      <c r="BE300">
        <v>1.2</v>
      </c>
      <c r="BF300">
        <v>0.7</v>
      </c>
      <c r="BG300">
        <v>-0.2</v>
      </c>
      <c r="BH300">
        <v>8.1999999999999993</v>
      </c>
      <c r="BI300">
        <v>29</v>
      </c>
      <c r="BJ300">
        <v>9.1999999999999993</v>
      </c>
      <c r="BK300">
        <v>0.12</v>
      </c>
      <c r="BL300">
        <v>2.5</v>
      </c>
      <c r="BM300">
        <v>27</v>
      </c>
      <c r="BN300">
        <v>41</v>
      </c>
      <c r="BO300">
        <v>200</v>
      </c>
      <c r="BP300">
        <v>6.8</v>
      </c>
      <c r="BQ300">
        <v>1.3</v>
      </c>
      <c r="BR300">
        <v>18</v>
      </c>
      <c r="BS300">
        <v>1.1000000000000001</v>
      </c>
      <c r="BT300">
        <v>4.0999999999999996</v>
      </c>
      <c r="BU300">
        <v>-0.5</v>
      </c>
    </row>
    <row r="301" spans="1:73" x14ac:dyDescent="0.3">
      <c r="A301" t="s">
        <v>1218</v>
      </c>
      <c r="B301" t="s">
        <v>1219</v>
      </c>
      <c r="C301" s="1" t="str">
        <f t="shared" si="27"/>
        <v>13:0040</v>
      </c>
      <c r="D301" s="1" t="str">
        <f t="shared" si="31"/>
        <v>21:0037</v>
      </c>
      <c r="E301" t="s">
        <v>1220</v>
      </c>
      <c r="F301" t="s">
        <v>1221</v>
      </c>
      <c r="H301">
        <v>47.332916900000001</v>
      </c>
      <c r="I301">
        <v>-65.893745300000006</v>
      </c>
      <c r="J301" s="1" t="str">
        <f t="shared" si="32"/>
        <v>Till</v>
      </c>
      <c r="K301" s="1" t="str">
        <f t="shared" si="28"/>
        <v>&lt;63 micron</v>
      </c>
      <c r="P301">
        <v>7.89</v>
      </c>
      <c r="Q301">
        <v>0.09</v>
      </c>
      <c r="W301">
        <v>550</v>
      </c>
      <c r="Y301">
        <v>-5</v>
      </c>
      <c r="AA301">
        <v>2.6</v>
      </c>
      <c r="AB301">
        <v>26</v>
      </c>
      <c r="AC301">
        <v>140</v>
      </c>
      <c r="AD301">
        <v>38</v>
      </c>
      <c r="AE301">
        <v>-10</v>
      </c>
      <c r="AG301">
        <v>58</v>
      </c>
      <c r="AH301">
        <v>-10</v>
      </c>
      <c r="AI301">
        <v>20</v>
      </c>
      <c r="AJ301">
        <v>82</v>
      </c>
      <c r="AK301">
        <v>160</v>
      </c>
      <c r="AL301">
        <v>-5</v>
      </c>
      <c r="AM301">
        <v>-0.5</v>
      </c>
      <c r="AN301">
        <v>97</v>
      </c>
      <c r="AO301">
        <v>340</v>
      </c>
      <c r="AP301">
        <v>97</v>
      </c>
      <c r="AQ301">
        <v>7.3</v>
      </c>
      <c r="AR301">
        <v>4.0999999999999996</v>
      </c>
      <c r="AS301">
        <v>1.5</v>
      </c>
      <c r="AT301">
        <v>8</v>
      </c>
      <c r="AU301">
        <v>1.5</v>
      </c>
      <c r="AV301">
        <v>41</v>
      </c>
      <c r="AW301">
        <v>0.65</v>
      </c>
      <c r="AX301">
        <v>38</v>
      </c>
      <c r="AY301">
        <v>11</v>
      </c>
      <c r="AZ301">
        <v>8.4</v>
      </c>
      <c r="BA301">
        <v>1.3</v>
      </c>
      <c r="BB301">
        <v>0.65</v>
      </c>
      <c r="BC301">
        <v>44</v>
      </c>
      <c r="BD301">
        <v>4.3</v>
      </c>
      <c r="BE301">
        <v>0.9</v>
      </c>
      <c r="BF301">
        <v>0.5</v>
      </c>
      <c r="BG301">
        <v>-0.2</v>
      </c>
      <c r="BH301">
        <v>4</v>
      </c>
      <c r="BI301">
        <v>23</v>
      </c>
      <c r="BJ301">
        <v>9</v>
      </c>
      <c r="BK301">
        <v>0.11</v>
      </c>
      <c r="BL301">
        <v>1.2</v>
      </c>
      <c r="BM301">
        <v>32</v>
      </c>
      <c r="BN301">
        <v>31</v>
      </c>
      <c r="BO301">
        <v>130</v>
      </c>
      <c r="BP301">
        <v>5.2</v>
      </c>
      <c r="BQ301">
        <v>1.1000000000000001</v>
      </c>
      <c r="BR301">
        <v>14</v>
      </c>
      <c r="BS301">
        <v>0.71</v>
      </c>
      <c r="BT301">
        <v>3.9</v>
      </c>
      <c r="BU301">
        <v>-0.5</v>
      </c>
    </row>
    <row r="302" spans="1:73" x14ac:dyDescent="0.3">
      <c r="A302" t="s">
        <v>1222</v>
      </c>
      <c r="B302" t="s">
        <v>1223</v>
      </c>
      <c r="C302" s="1" t="str">
        <f t="shared" si="27"/>
        <v>13:0040</v>
      </c>
      <c r="D302" s="1" t="str">
        <f t="shared" si="31"/>
        <v>21:0037</v>
      </c>
      <c r="E302" t="s">
        <v>1224</v>
      </c>
      <c r="F302" t="s">
        <v>1225</v>
      </c>
      <c r="H302">
        <v>47.3246696</v>
      </c>
      <c r="I302">
        <v>-65.863846300000006</v>
      </c>
      <c r="J302" s="1" t="str">
        <f t="shared" si="32"/>
        <v>Till</v>
      </c>
      <c r="K302" s="1" t="str">
        <f t="shared" si="28"/>
        <v>&lt;63 micron</v>
      </c>
      <c r="P302">
        <v>5.57</v>
      </c>
      <c r="Q302">
        <v>0.05</v>
      </c>
      <c r="W302">
        <v>600</v>
      </c>
      <c r="Y302">
        <v>-5</v>
      </c>
      <c r="AA302">
        <v>3.2</v>
      </c>
      <c r="AB302">
        <v>10</v>
      </c>
      <c r="AC302">
        <v>77</v>
      </c>
      <c r="AD302">
        <v>20</v>
      </c>
      <c r="AE302">
        <v>-10</v>
      </c>
      <c r="AG302">
        <v>27</v>
      </c>
      <c r="AH302">
        <v>-10</v>
      </c>
      <c r="AI302">
        <v>15</v>
      </c>
      <c r="AJ302">
        <v>89</v>
      </c>
      <c r="AK302">
        <v>100</v>
      </c>
      <c r="AL302">
        <v>-5</v>
      </c>
      <c r="AM302">
        <v>-0.5</v>
      </c>
      <c r="AN302">
        <v>56</v>
      </c>
      <c r="AO302">
        <v>410</v>
      </c>
      <c r="AP302">
        <v>80</v>
      </c>
      <c r="AQ302">
        <v>6.2</v>
      </c>
      <c r="AR302">
        <v>3.7</v>
      </c>
      <c r="AS302">
        <v>1.1000000000000001</v>
      </c>
      <c r="AT302">
        <v>6.3</v>
      </c>
      <c r="AU302">
        <v>1.3</v>
      </c>
      <c r="AV302">
        <v>36</v>
      </c>
      <c r="AW302">
        <v>0.63</v>
      </c>
      <c r="AX302">
        <v>32</v>
      </c>
      <c r="AY302">
        <v>9</v>
      </c>
      <c r="AZ302">
        <v>6.8</v>
      </c>
      <c r="BA302">
        <v>1</v>
      </c>
      <c r="BB302">
        <v>0.63</v>
      </c>
      <c r="BC302">
        <v>39</v>
      </c>
      <c r="BD302">
        <v>4.0999999999999996</v>
      </c>
      <c r="BE302">
        <v>0.4</v>
      </c>
      <c r="BF302">
        <v>-0.5</v>
      </c>
      <c r="BG302">
        <v>-0.2</v>
      </c>
      <c r="BH302">
        <v>3.9</v>
      </c>
      <c r="BI302">
        <v>25</v>
      </c>
      <c r="BJ302">
        <v>11</v>
      </c>
      <c r="BK302">
        <v>7.0000000000000007E-2</v>
      </c>
      <c r="BL302">
        <v>1.5</v>
      </c>
      <c r="BM302">
        <v>29</v>
      </c>
      <c r="BN302">
        <v>24</v>
      </c>
      <c r="BO302">
        <v>150</v>
      </c>
      <c r="BP302">
        <v>4.4000000000000004</v>
      </c>
      <c r="BQ302">
        <v>1.7</v>
      </c>
      <c r="BR302">
        <v>16</v>
      </c>
      <c r="BS302">
        <v>0.79</v>
      </c>
      <c r="BT302">
        <v>4.2</v>
      </c>
      <c r="BU302">
        <v>-0.5</v>
      </c>
    </row>
    <row r="303" spans="1:73" x14ac:dyDescent="0.3">
      <c r="A303" t="s">
        <v>1226</v>
      </c>
      <c r="B303" t="s">
        <v>1227</v>
      </c>
      <c r="C303" s="1" t="str">
        <f t="shared" si="27"/>
        <v>13:0040</v>
      </c>
      <c r="D303" s="1" t="str">
        <f t="shared" si="31"/>
        <v>21:0037</v>
      </c>
      <c r="E303" t="s">
        <v>1228</v>
      </c>
      <c r="F303" t="s">
        <v>1229</v>
      </c>
      <c r="H303">
        <v>47.328807900000001</v>
      </c>
      <c r="I303">
        <v>-65.842230400000005</v>
      </c>
      <c r="J303" s="1" t="str">
        <f t="shared" si="32"/>
        <v>Till</v>
      </c>
      <c r="K303" s="1" t="str">
        <f t="shared" si="28"/>
        <v>&lt;63 micron</v>
      </c>
      <c r="P303">
        <v>7.15</v>
      </c>
      <c r="Q303">
        <v>0.08</v>
      </c>
      <c r="W303">
        <v>680</v>
      </c>
      <c r="Y303">
        <v>-5</v>
      </c>
      <c r="AA303">
        <v>3.4</v>
      </c>
      <c r="AB303">
        <v>16</v>
      </c>
      <c r="AC303">
        <v>88</v>
      </c>
      <c r="AD303">
        <v>35</v>
      </c>
      <c r="AE303">
        <v>-10</v>
      </c>
      <c r="AG303">
        <v>35</v>
      </c>
      <c r="AH303">
        <v>-10</v>
      </c>
      <c r="AI303">
        <v>18</v>
      </c>
      <c r="AJ303">
        <v>78</v>
      </c>
      <c r="AK303">
        <v>120</v>
      </c>
      <c r="AL303">
        <v>-5</v>
      </c>
      <c r="AM303">
        <v>-0.5</v>
      </c>
      <c r="AN303">
        <v>85</v>
      </c>
      <c r="AO303">
        <v>370</v>
      </c>
      <c r="AP303">
        <v>120</v>
      </c>
      <c r="AQ303">
        <v>7.3</v>
      </c>
      <c r="AR303">
        <v>4.2</v>
      </c>
      <c r="AS303">
        <v>1.3</v>
      </c>
      <c r="AT303">
        <v>8.3000000000000007</v>
      </c>
      <c r="AU303">
        <v>1.6</v>
      </c>
      <c r="AV303">
        <v>46</v>
      </c>
      <c r="AW303">
        <v>0.68</v>
      </c>
      <c r="AX303">
        <v>42</v>
      </c>
      <c r="AY303">
        <v>12</v>
      </c>
      <c r="AZ303">
        <v>9</v>
      </c>
      <c r="BA303">
        <v>1.3</v>
      </c>
      <c r="BB303">
        <v>0.69</v>
      </c>
      <c r="BC303">
        <v>43</v>
      </c>
      <c r="BD303">
        <v>4.5</v>
      </c>
      <c r="BE303">
        <v>0.6</v>
      </c>
      <c r="BF303">
        <v>0.6</v>
      </c>
      <c r="BG303">
        <v>-0.2</v>
      </c>
      <c r="BH303">
        <v>5</v>
      </c>
      <c r="BI303">
        <v>26</v>
      </c>
      <c r="BJ303">
        <v>11</v>
      </c>
      <c r="BK303">
        <v>0.11</v>
      </c>
      <c r="BL303">
        <v>1.6</v>
      </c>
      <c r="BM303">
        <v>28</v>
      </c>
      <c r="BN303">
        <v>31</v>
      </c>
      <c r="BO303">
        <v>180</v>
      </c>
      <c r="BP303">
        <v>7.6</v>
      </c>
      <c r="BQ303">
        <v>1.7</v>
      </c>
      <c r="BR303">
        <v>20</v>
      </c>
      <c r="BS303">
        <v>0.95</v>
      </c>
      <c r="BT303">
        <v>5</v>
      </c>
      <c r="BU303">
        <v>-0.5</v>
      </c>
    </row>
    <row r="304" spans="1:73" x14ac:dyDescent="0.3">
      <c r="A304" t="s">
        <v>1230</v>
      </c>
      <c r="B304" t="s">
        <v>1231</v>
      </c>
      <c r="C304" s="1" t="str">
        <f t="shared" si="27"/>
        <v>13:0040</v>
      </c>
      <c r="D304" s="1" t="str">
        <f t="shared" si="31"/>
        <v>21:0037</v>
      </c>
      <c r="E304" t="s">
        <v>1232</v>
      </c>
      <c r="F304" t="s">
        <v>1233</v>
      </c>
      <c r="H304">
        <v>47.343210599999999</v>
      </c>
      <c r="I304">
        <v>-65.878089399999993</v>
      </c>
      <c r="J304" s="1" t="str">
        <f t="shared" si="32"/>
        <v>Till</v>
      </c>
      <c r="K304" s="1" t="str">
        <f t="shared" si="28"/>
        <v>&lt;63 micron</v>
      </c>
      <c r="P304">
        <v>7.74</v>
      </c>
      <c r="Q304">
        <v>0.08</v>
      </c>
      <c r="W304">
        <v>780</v>
      </c>
      <c r="Y304">
        <v>-5</v>
      </c>
      <c r="AA304">
        <v>3.7</v>
      </c>
      <c r="AB304">
        <v>14</v>
      </c>
      <c r="AC304">
        <v>99</v>
      </c>
      <c r="AD304">
        <v>37</v>
      </c>
      <c r="AE304">
        <v>-10</v>
      </c>
      <c r="AG304">
        <v>29</v>
      </c>
      <c r="AH304">
        <v>-10</v>
      </c>
      <c r="AI304">
        <v>20</v>
      </c>
      <c r="AJ304">
        <v>65</v>
      </c>
      <c r="AK304">
        <v>140</v>
      </c>
      <c r="AL304">
        <v>-5</v>
      </c>
      <c r="AM304">
        <v>-0.5</v>
      </c>
      <c r="AN304">
        <v>77</v>
      </c>
      <c r="AO304">
        <v>390</v>
      </c>
      <c r="AP304">
        <v>140</v>
      </c>
      <c r="AQ304">
        <v>8.9</v>
      </c>
      <c r="AR304">
        <v>4.9000000000000004</v>
      </c>
      <c r="AS304">
        <v>1.7</v>
      </c>
      <c r="AT304">
        <v>9.9</v>
      </c>
      <c r="AU304">
        <v>1.8</v>
      </c>
      <c r="AV304">
        <v>58</v>
      </c>
      <c r="AW304">
        <v>0.79</v>
      </c>
      <c r="AX304">
        <v>52</v>
      </c>
      <c r="AY304">
        <v>15</v>
      </c>
      <c r="AZ304">
        <v>11</v>
      </c>
      <c r="BA304">
        <v>1.5</v>
      </c>
      <c r="BB304">
        <v>0.79</v>
      </c>
      <c r="BC304">
        <v>52</v>
      </c>
      <c r="BD304">
        <v>5.2</v>
      </c>
      <c r="BE304">
        <v>0.4</v>
      </c>
      <c r="BF304">
        <v>0.6</v>
      </c>
      <c r="BG304">
        <v>-0.2</v>
      </c>
      <c r="BH304">
        <v>5.0999999999999996</v>
      </c>
      <c r="BI304">
        <v>28</v>
      </c>
      <c r="BJ304">
        <v>11</v>
      </c>
      <c r="BK304">
        <v>0.09</v>
      </c>
      <c r="BL304">
        <v>2.4</v>
      </c>
      <c r="BM304">
        <v>30</v>
      </c>
      <c r="BN304">
        <v>32</v>
      </c>
      <c r="BO304">
        <v>190</v>
      </c>
      <c r="BP304">
        <v>4.4000000000000004</v>
      </c>
      <c r="BQ304">
        <v>1.3</v>
      </c>
      <c r="BR304">
        <v>19</v>
      </c>
      <c r="BS304">
        <v>1.1000000000000001</v>
      </c>
      <c r="BT304">
        <v>5.3</v>
      </c>
      <c r="BU304">
        <v>-0.5</v>
      </c>
    </row>
    <row r="305" spans="1:73" x14ac:dyDescent="0.3">
      <c r="A305" t="s">
        <v>1234</v>
      </c>
      <c r="B305" t="s">
        <v>1235</v>
      </c>
      <c r="C305" s="1" t="str">
        <f t="shared" si="27"/>
        <v>13:0040</v>
      </c>
      <c r="D305" s="1" t="str">
        <f t="shared" si="31"/>
        <v>21:0037</v>
      </c>
      <c r="E305" t="s">
        <v>1236</v>
      </c>
      <c r="F305" t="s">
        <v>1237</v>
      </c>
      <c r="H305">
        <v>47.349954599999997</v>
      </c>
      <c r="I305">
        <v>-65.913877499999998</v>
      </c>
      <c r="J305" s="1" t="str">
        <f t="shared" si="32"/>
        <v>Till</v>
      </c>
      <c r="K305" s="1" t="str">
        <f t="shared" si="28"/>
        <v>&lt;63 micron</v>
      </c>
      <c r="P305">
        <v>6.75</v>
      </c>
      <c r="Q305">
        <v>0.1</v>
      </c>
      <c r="W305">
        <v>570</v>
      </c>
      <c r="Y305">
        <v>-5</v>
      </c>
      <c r="AA305">
        <v>2.5</v>
      </c>
      <c r="AB305">
        <v>21</v>
      </c>
      <c r="AC305">
        <v>73</v>
      </c>
      <c r="AD305">
        <v>37</v>
      </c>
      <c r="AE305">
        <v>-10</v>
      </c>
      <c r="AG305">
        <v>32</v>
      </c>
      <c r="AH305">
        <v>-10</v>
      </c>
      <c r="AI305">
        <v>18</v>
      </c>
      <c r="AJ305">
        <v>57</v>
      </c>
      <c r="AK305">
        <v>100</v>
      </c>
      <c r="AL305">
        <v>-5</v>
      </c>
      <c r="AM305">
        <v>-0.5</v>
      </c>
      <c r="AN305">
        <v>120</v>
      </c>
      <c r="AO305">
        <v>280</v>
      </c>
      <c r="AP305">
        <v>90</v>
      </c>
      <c r="AQ305">
        <v>6.8</v>
      </c>
      <c r="AR305">
        <v>3.9</v>
      </c>
      <c r="AS305">
        <v>1.3</v>
      </c>
      <c r="AT305">
        <v>7.5</v>
      </c>
      <c r="AU305">
        <v>1.4</v>
      </c>
      <c r="AV305">
        <v>39</v>
      </c>
      <c r="AW305">
        <v>0.56999999999999995</v>
      </c>
      <c r="AX305">
        <v>38</v>
      </c>
      <c r="AY305">
        <v>11</v>
      </c>
      <c r="AZ305">
        <v>7.7</v>
      </c>
      <c r="BA305">
        <v>1.2</v>
      </c>
      <c r="BB305">
        <v>0.61</v>
      </c>
      <c r="BC305">
        <v>43</v>
      </c>
      <c r="BD305">
        <v>4</v>
      </c>
      <c r="BE305">
        <v>0.6</v>
      </c>
      <c r="BF305">
        <v>1.1000000000000001</v>
      </c>
      <c r="BG305">
        <v>-0.2</v>
      </c>
      <c r="BH305">
        <v>2.7</v>
      </c>
      <c r="BI305">
        <v>21</v>
      </c>
      <c r="BJ305">
        <v>7.1</v>
      </c>
      <c r="BK305">
        <v>0.16</v>
      </c>
      <c r="BL305">
        <v>0.9</v>
      </c>
      <c r="BM305">
        <v>22</v>
      </c>
      <c r="BN305">
        <v>80</v>
      </c>
      <c r="BO305">
        <v>130</v>
      </c>
      <c r="BP305">
        <v>4.4000000000000004</v>
      </c>
      <c r="BQ305">
        <v>1.2</v>
      </c>
      <c r="BR305">
        <v>12</v>
      </c>
      <c r="BS305">
        <v>0.79</v>
      </c>
      <c r="BT305">
        <v>3.7</v>
      </c>
      <c r="BU305">
        <v>-0.5</v>
      </c>
    </row>
    <row r="306" spans="1:73" x14ac:dyDescent="0.3">
      <c r="A306" t="s">
        <v>1238</v>
      </c>
      <c r="B306" t="s">
        <v>1239</v>
      </c>
      <c r="C306" s="1" t="str">
        <f t="shared" si="27"/>
        <v>13:0040</v>
      </c>
      <c r="D306" s="1" t="str">
        <f t="shared" si="31"/>
        <v>21:0037</v>
      </c>
      <c r="E306" t="s">
        <v>1240</v>
      </c>
      <c r="F306" t="s">
        <v>1241</v>
      </c>
      <c r="H306">
        <v>47.367789399999999</v>
      </c>
      <c r="I306">
        <v>-65.929100000000005</v>
      </c>
      <c r="J306" s="1" t="str">
        <f t="shared" si="32"/>
        <v>Till</v>
      </c>
      <c r="K306" s="1" t="str">
        <f t="shared" si="28"/>
        <v>&lt;63 micron</v>
      </c>
      <c r="P306">
        <v>5.97</v>
      </c>
      <c r="Q306">
        <v>0.06</v>
      </c>
      <c r="W306">
        <v>530</v>
      </c>
      <c r="Y306">
        <v>-5</v>
      </c>
      <c r="AA306">
        <v>2.2999999999999998</v>
      </c>
      <c r="AB306">
        <v>12</v>
      </c>
      <c r="AC306">
        <v>50</v>
      </c>
      <c r="AD306">
        <v>21</v>
      </c>
      <c r="AE306">
        <v>-10</v>
      </c>
      <c r="AG306">
        <v>18</v>
      </c>
      <c r="AH306">
        <v>-10</v>
      </c>
      <c r="AI306">
        <v>16</v>
      </c>
      <c r="AJ306">
        <v>57</v>
      </c>
      <c r="AK306">
        <v>90</v>
      </c>
      <c r="AL306">
        <v>-5</v>
      </c>
      <c r="AM306">
        <v>-0.5</v>
      </c>
      <c r="AN306">
        <v>120</v>
      </c>
      <c r="AO306">
        <v>290</v>
      </c>
      <c r="AP306">
        <v>78</v>
      </c>
      <c r="AQ306">
        <v>5.8</v>
      </c>
      <c r="AR306">
        <v>3.4</v>
      </c>
      <c r="AS306">
        <v>1.2</v>
      </c>
      <c r="AT306">
        <v>6.2</v>
      </c>
      <c r="AU306">
        <v>1.2</v>
      </c>
      <c r="AV306">
        <v>33</v>
      </c>
      <c r="AW306">
        <v>0.53</v>
      </c>
      <c r="AX306">
        <v>31</v>
      </c>
      <c r="AY306">
        <v>8.4</v>
      </c>
      <c r="AZ306">
        <v>6.6</v>
      </c>
      <c r="BA306">
        <v>1</v>
      </c>
      <c r="BB306">
        <v>0.53</v>
      </c>
      <c r="BC306">
        <v>35</v>
      </c>
      <c r="BD306">
        <v>3.6</v>
      </c>
      <c r="BE306">
        <v>1.9</v>
      </c>
      <c r="BF306">
        <v>-0.5</v>
      </c>
      <c r="BG306">
        <v>-0.2</v>
      </c>
      <c r="BH306">
        <v>3</v>
      </c>
      <c r="BI306">
        <v>18</v>
      </c>
      <c r="BJ306">
        <v>7.6</v>
      </c>
      <c r="BK306">
        <v>0.15</v>
      </c>
      <c r="BL306">
        <v>1.2</v>
      </c>
      <c r="BM306">
        <v>18</v>
      </c>
      <c r="BN306">
        <v>52</v>
      </c>
      <c r="BO306">
        <v>98</v>
      </c>
      <c r="BP306">
        <v>6.6</v>
      </c>
      <c r="BQ306">
        <v>0.4</v>
      </c>
      <c r="BR306">
        <v>12</v>
      </c>
      <c r="BS306">
        <v>0.8</v>
      </c>
      <c r="BT306">
        <v>3.2</v>
      </c>
      <c r="BU306">
        <v>-0.5</v>
      </c>
    </row>
    <row r="307" spans="1:73" x14ac:dyDescent="0.3">
      <c r="A307" t="s">
        <v>1242</v>
      </c>
      <c r="B307" t="s">
        <v>1243</v>
      </c>
      <c r="C307" s="1" t="str">
        <f t="shared" si="27"/>
        <v>13:0040</v>
      </c>
      <c r="D307" s="1" t="str">
        <f t="shared" si="31"/>
        <v>21:0037</v>
      </c>
      <c r="E307" t="s">
        <v>1244</v>
      </c>
      <c r="F307" t="s">
        <v>1245</v>
      </c>
      <c r="H307">
        <v>47.283741999999997</v>
      </c>
      <c r="I307">
        <v>-65.790220700000006</v>
      </c>
      <c r="J307" s="1" t="str">
        <f t="shared" si="32"/>
        <v>Till</v>
      </c>
      <c r="K307" s="1" t="str">
        <f t="shared" si="28"/>
        <v>&lt;63 micron</v>
      </c>
      <c r="P307">
        <v>5.45</v>
      </c>
      <c r="Q307">
        <v>0.08</v>
      </c>
      <c r="W307">
        <v>540</v>
      </c>
      <c r="Y307">
        <v>-5</v>
      </c>
      <c r="AA307">
        <v>2.7</v>
      </c>
      <c r="AB307">
        <v>14</v>
      </c>
      <c r="AC307">
        <v>78</v>
      </c>
      <c r="AD307">
        <v>22</v>
      </c>
      <c r="AE307">
        <v>-10</v>
      </c>
      <c r="AG307">
        <v>35</v>
      </c>
      <c r="AH307">
        <v>-10</v>
      </c>
      <c r="AI307">
        <v>15</v>
      </c>
      <c r="AJ307">
        <v>98</v>
      </c>
      <c r="AK307">
        <v>94</v>
      </c>
      <c r="AL307">
        <v>-5</v>
      </c>
      <c r="AM307">
        <v>-0.5</v>
      </c>
      <c r="AN307">
        <v>57</v>
      </c>
      <c r="AO307">
        <v>330</v>
      </c>
      <c r="AP307">
        <v>97</v>
      </c>
      <c r="AQ307">
        <v>7.8</v>
      </c>
      <c r="AR307">
        <v>4.5999999999999996</v>
      </c>
      <c r="AS307">
        <v>1.5</v>
      </c>
      <c r="AT307">
        <v>8.3000000000000007</v>
      </c>
      <c r="AU307">
        <v>1.6</v>
      </c>
      <c r="AV307">
        <v>49</v>
      </c>
      <c r="AW307">
        <v>0.72</v>
      </c>
      <c r="AX307">
        <v>43</v>
      </c>
      <c r="AY307">
        <v>13</v>
      </c>
      <c r="AZ307">
        <v>9.3000000000000007</v>
      </c>
      <c r="BA307">
        <v>1.3</v>
      </c>
      <c r="BB307">
        <v>0.73</v>
      </c>
      <c r="BC307">
        <v>49</v>
      </c>
      <c r="BD307">
        <v>4.9000000000000004</v>
      </c>
      <c r="BE307">
        <v>0.3</v>
      </c>
      <c r="BF307">
        <v>0.6</v>
      </c>
      <c r="BG307">
        <v>-0.2</v>
      </c>
      <c r="BH307">
        <v>5.7</v>
      </c>
      <c r="BI307">
        <v>21</v>
      </c>
      <c r="BJ307">
        <v>9</v>
      </c>
      <c r="BK307">
        <v>-0.05</v>
      </c>
      <c r="BL307">
        <v>0.8</v>
      </c>
      <c r="BM307">
        <v>24</v>
      </c>
      <c r="BN307">
        <v>22</v>
      </c>
      <c r="BO307">
        <v>150</v>
      </c>
      <c r="BP307">
        <v>3.3</v>
      </c>
      <c r="BQ307">
        <v>1.7</v>
      </c>
      <c r="BR307">
        <v>16</v>
      </c>
      <c r="BS307">
        <v>0.81</v>
      </c>
      <c r="BT307">
        <v>4.3</v>
      </c>
      <c r="BU307">
        <v>-0.5</v>
      </c>
    </row>
    <row r="308" spans="1:73" x14ac:dyDescent="0.3">
      <c r="A308" t="s">
        <v>1246</v>
      </c>
      <c r="B308" t="s">
        <v>1247</v>
      </c>
      <c r="C308" s="1" t="str">
        <f t="shared" si="27"/>
        <v>13:0040</v>
      </c>
      <c r="D308" s="1" t="str">
        <f t="shared" si="31"/>
        <v>21:0037</v>
      </c>
      <c r="E308" t="s">
        <v>1248</v>
      </c>
      <c r="F308" t="s">
        <v>1249</v>
      </c>
      <c r="H308">
        <v>47.298853999999999</v>
      </c>
      <c r="I308">
        <v>-65.742070200000001</v>
      </c>
      <c r="J308" s="1" t="str">
        <f t="shared" si="32"/>
        <v>Till</v>
      </c>
      <c r="K308" s="1" t="str">
        <f t="shared" si="28"/>
        <v>&lt;63 micron</v>
      </c>
      <c r="P308">
        <v>5.53</v>
      </c>
      <c r="Q308">
        <v>0.06</v>
      </c>
      <c r="W308">
        <v>370</v>
      </c>
      <c r="Y308">
        <v>-5</v>
      </c>
      <c r="AA308">
        <v>2.2999999999999998</v>
      </c>
      <c r="AB308">
        <v>18</v>
      </c>
      <c r="AC308">
        <v>110</v>
      </c>
      <c r="AD308">
        <v>32</v>
      </c>
      <c r="AE308">
        <v>-10</v>
      </c>
      <c r="AG308">
        <v>46</v>
      </c>
      <c r="AH308">
        <v>-10</v>
      </c>
      <c r="AI308">
        <v>15</v>
      </c>
      <c r="AJ308">
        <v>68</v>
      </c>
      <c r="AK308">
        <v>94</v>
      </c>
      <c r="AL308">
        <v>-5</v>
      </c>
      <c r="AM308">
        <v>-0.5</v>
      </c>
      <c r="AN308">
        <v>59</v>
      </c>
      <c r="AO308">
        <v>390</v>
      </c>
      <c r="AP308">
        <v>89</v>
      </c>
      <c r="AQ308">
        <v>6.1</v>
      </c>
      <c r="AR308">
        <v>3.7</v>
      </c>
      <c r="AS308">
        <v>1.3</v>
      </c>
      <c r="AT308">
        <v>6.7</v>
      </c>
      <c r="AU308">
        <v>1.3</v>
      </c>
      <c r="AV308">
        <v>43</v>
      </c>
      <c r="AW308">
        <v>0.63</v>
      </c>
      <c r="AX308">
        <v>38</v>
      </c>
      <c r="AY308">
        <v>11</v>
      </c>
      <c r="AZ308">
        <v>7.7</v>
      </c>
      <c r="BA308">
        <v>1.1000000000000001</v>
      </c>
      <c r="BB308">
        <v>0.59</v>
      </c>
      <c r="BC308">
        <v>38</v>
      </c>
      <c r="BD308">
        <v>4.2</v>
      </c>
      <c r="BE308">
        <v>1.1000000000000001</v>
      </c>
      <c r="BF308">
        <v>0.5</v>
      </c>
      <c r="BG308">
        <v>-0.2</v>
      </c>
      <c r="BH308">
        <v>11</v>
      </c>
      <c r="BI308">
        <v>21</v>
      </c>
      <c r="BJ308">
        <v>11</v>
      </c>
      <c r="BK308">
        <v>0.08</v>
      </c>
      <c r="BL308">
        <v>0.8</v>
      </c>
      <c r="BM308">
        <v>23</v>
      </c>
      <c r="BN308">
        <v>19</v>
      </c>
      <c r="BO308">
        <v>130</v>
      </c>
      <c r="BP308">
        <v>4.3</v>
      </c>
      <c r="BQ308">
        <v>1.5</v>
      </c>
      <c r="BR308">
        <v>16</v>
      </c>
      <c r="BS308">
        <v>0.77</v>
      </c>
      <c r="BT308">
        <v>4</v>
      </c>
      <c r="BU308">
        <v>-0.5</v>
      </c>
    </row>
    <row r="309" spans="1:73" x14ac:dyDescent="0.3">
      <c r="A309" t="s">
        <v>1250</v>
      </c>
      <c r="B309" t="s">
        <v>1251</v>
      </c>
      <c r="C309" s="1" t="str">
        <f t="shared" si="27"/>
        <v>13:0040</v>
      </c>
      <c r="D309" s="1" t="str">
        <f t="shared" si="31"/>
        <v>21:0037</v>
      </c>
      <c r="E309" t="s">
        <v>1252</v>
      </c>
      <c r="F309" t="s">
        <v>1253</v>
      </c>
      <c r="H309">
        <v>47.3255421</v>
      </c>
      <c r="I309">
        <v>-65.7361729</v>
      </c>
      <c r="J309" s="1" t="str">
        <f t="shared" si="32"/>
        <v>Till</v>
      </c>
      <c r="K309" s="1" t="str">
        <f t="shared" si="28"/>
        <v>&lt;63 micron</v>
      </c>
      <c r="P309">
        <v>7.03</v>
      </c>
      <c r="Q309">
        <v>0.03</v>
      </c>
      <c r="W309">
        <v>290</v>
      </c>
      <c r="Y309">
        <v>-5</v>
      </c>
      <c r="AA309">
        <v>2.2999999999999998</v>
      </c>
      <c r="AB309">
        <v>12</v>
      </c>
      <c r="AC309">
        <v>160</v>
      </c>
      <c r="AD309">
        <v>19</v>
      </c>
      <c r="AE309">
        <v>-10</v>
      </c>
      <c r="AG309">
        <v>98</v>
      </c>
      <c r="AH309">
        <v>-10</v>
      </c>
      <c r="AI309">
        <v>15</v>
      </c>
      <c r="AJ309">
        <v>47</v>
      </c>
      <c r="AK309">
        <v>120</v>
      </c>
      <c r="AL309">
        <v>-5</v>
      </c>
      <c r="AM309">
        <v>-0.5</v>
      </c>
      <c r="AN309">
        <v>81</v>
      </c>
      <c r="AO309">
        <v>280</v>
      </c>
      <c r="AP309">
        <v>55</v>
      </c>
      <c r="AQ309">
        <v>4.2</v>
      </c>
      <c r="AR309">
        <v>2.7</v>
      </c>
      <c r="AS309">
        <v>0.76</v>
      </c>
      <c r="AT309">
        <v>3.8</v>
      </c>
      <c r="AU309">
        <v>0.88</v>
      </c>
      <c r="AV309">
        <v>27</v>
      </c>
      <c r="AW309">
        <v>0.47</v>
      </c>
      <c r="AX309">
        <v>22</v>
      </c>
      <c r="AY309">
        <v>6.4</v>
      </c>
      <c r="AZ309">
        <v>4.2</v>
      </c>
      <c r="BA309">
        <v>0.67</v>
      </c>
      <c r="BB309">
        <v>0.44</v>
      </c>
      <c r="BC309">
        <v>27</v>
      </c>
      <c r="BD309">
        <v>3</v>
      </c>
      <c r="BE309">
        <v>0.2</v>
      </c>
      <c r="BF309">
        <v>-0.5</v>
      </c>
      <c r="BG309">
        <v>-0.2</v>
      </c>
      <c r="BH309">
        <v>7.1</v>
      </c>
      <c r="BI309">
        <v>24</v>
      </c>
      <c r="BJ309">
        <v>7.2</v>
      </c>
      <c r="BK309">
        <v>0.08</v>
      </c>
      <c r="BL309">
        <v>0.7</v>
      </c>
      <c r="BM309">
        <v>20</v>
      </c>
      <c r="BN309">
        <v>16</v>
      </c>
      <c r="BO309">
        <v>97</v>
      </c>
      <c r="BP309">
        <v>3.8</v>
      </c>
      <c r="BQ309">
        <v>1.2</v>
      </c>
      <c r="BR309">
        <v>13</v>
      </c>
      <c r="BS309">
        <v>0.54</v>
      </c>
      <c r="BT309">
        <v>3.1</v>
      </c>
      <c r="BU309">
        <v>-0.5</v>
      </c>
    </row>
    <row r="310" spans="1:73" x14ac:dyDescent="0.3">
      <c r="A310" t="s">
        <v>1254</v>
      </c>
      <c r="B310" t="s">
        <v>1255</v>
      </c>
      <c r="C310" s="1" t="str">
        <f t="shared" si="27"/>
        <v>13:0040</v>
      </c>
      <c r="D310" s="1" t="str">
        <f t="shared" si="31"/>
        <v>21:0037</v>
      </c>
      <c r="E310" t="s">
        <v>1256</v>
      </c>
      <c r="F310" t="s">
        <v>1257</v>
      </c>
      <c r="H310">
        <v>47.335596700000004</v>
      </c>
      <c r="I310">
        <v>-65.767139400000005</v>
      </c>
      <c r="J310" s="1" t="str">
        <f t="shared" si="32"/>
        <v>Till</v>
      </c>
      <c r="K310" s="1" t="str">
        <f t="shared" si="28"/>
        <v>&lt;63 micron</v>
      </c>
      <c r="P310">
        <v>5.65</v>
      </c>
      <c r="Q310">
        <v>7.0000000000000007E-2</v>
      </c>
      <c r="W310">
        <v>520</v>
      </c>
      <c r="Y310">
        <v>-5</v>
      </c>
      <c r="AA310">
        <v>2.8</v>
      </c>
      <c r="AB310">
        <v>11</v>
      </c>
      <c r="AC310">
        <v>82</v>
      </c>
      <c r="AD310">
        <v>24</v>
      </c>
      <c r="AE310">
        <v>-10</v>
      </c>
      <c r="AG310">
        <v>34</v>
      </c>
      <c r="AH310">
        <v>-10</v>
      </c>
      <c r="AI310">
        <v>15</v>
      </c>
      <c r="AJ310">
        <v>90</v>
      </c>
      <c r="AK310">
        <v>97</v>
      </c>
      <c r="AL310">
        <v>-5</v>
      </c>
      <c r="AM310">
        <v>-0.5</v>
      </c>
      <c r="AN310">
        <v>64</v>
      </c>
      <c r="AO310">
        <v>320</v>
      </c>
      <c r="AP310">
        <v>97</v>
      </c>
      <c r="AQ310">
        <v>7.7</v>
      </c>
      <c r="AR310">
        <v>4.4000000000000004</v>
      </c>
      <c r="AS310">
        <v>1.4</v>
      </c>
      <c r="AT310">
        <v>8.3000000000000007</v>
      </c>
      <c r="AU310">
        <v>1.6</v>
      </c>
      <c r="AV310">
        <v>49</v>
      </c>
      <c r="AW310">
        <v>0.68</v>
      </c>
      <c r="AX310">
        <v>41</v>
      </c>
      <c r="AY310">
        <v>12</v>
      </c>
      <c r="AZ310">
        <v>8.5</v>
      </c>
      <c r="BA310">
        <v>1.3</v>
      </c>
      <c r="BB310">
        <v>0.67</v>
      </c>
      <c r="BC310">
        <v>46</v>
      </c>
      <c r="BD310">
        <v>4.5999999999999996</v>
      </c>
      <c r="BE310">
        <v>1.7</v>
      </c>
      <c r="BF310">
        <v>0.5</v>
      </c>
      <c r="BG310">
        <v>-0.2</v>
      </c>
      <c r="BH310">
        <v>5.5</v>
      </c>
      <c r="BI310">
        <v>21</v>
      </c>
      <c r="BJ310">
        <v>8.8000000000000007</v>
      </c>
      <c r="BK310">
        <v>0.15</v>
      </c>
      <c r="BL310">
        <v>0.6</v>
      </c>
      <c r="BM310">
        <v>25</v>
      </c>
      <c r="BN310">
        <v>22</v>
      </c>
      <c r="BO310">
        <v>150</v>
      </c>
      <c r="BP310">
        <v>11</v>
      </c>
      <c r="BQ310">
        <v>1.6</v>
      </c>
      <c r="BR310">
        <v>16</v>
      </c>
      <c r="BS310">
        <v>0.75</v>
      </c>
      <c r="BT310">
        <v>4.4000000000000004</v>
      </c>
      <c r="BU310">
        <v>-0.5</v>
      </c>
    </row>
    <row r="311" spans="1:73" x14ac:dyDescent="0.3">
      <c r="A311" t="s">
        <v>1258</v>
      </c>
      <c r="B311" t="s">
        <v>1259</v>
      </c>
      <c r="C311" s="1" t="str">
        <f t="shared" si="27"/>
        <v>13:0040</v>
      </c>
      <c r="D311" s="1" t="str">
        <f t="shared" si="31"/>
        <v>21:0037</v>
      </c>
      <c r="E311" t="s">
        <v>1260</v>
      </c>
      <c r="F311" t="s">
        <v>1261</v>
      </c>
      <c r="H311">
        <v>47.279242799999999</v>
      </c>
      <c r="I311">
        <v>-65.817754100000002</v>
      </c>
      <c r="J311" s="1" t="str">
        <f t="shared" si="32"/>
        <v>Till</v>
      </c>
      <c r="K311" s="1" t="str">
        <f t="shared" si="28"/>
        <v>&lt;63 micron</v>
      </c>
      <c r="P311">
        <v>6.05</v>
      </c>
      <c r="Q311">
        <v>0.08</v>
      </c>
      <c r="W311">
        <v>580</v>
      </c>
      <c r="Y311">
        <v>-5</v>
      </c>
      <c r="AA311">
        <v>3</v>
      </c>
      <c r="AB311">
        <v>13</v>
      </c>
      <c r="AC311">
        <v>84</v>
      </c>
      <c r="AD311">
        <v>29</v>
      </c>
      <c r="AE311">
        <v>-10</v>
      </c>
      <c r="AG311">
        <v>35</v>
      </c>
      <c r="AH311">
        <v>-10</v>
      </c>
      <c r="AI311">
        <v>16</v>
      </c>
      <c r="AJ311">
        <v>95</v>
      </c>
      <c r="AK311">
        <v>100</v>
      </c>
      <c r="AL311">
        <v>-5</v>
      </c>
      <c r="AM311">
        <v>-0.5</v>
      </c>
      <c r="AN311">
        <v>66</v>
      </c>
      <c r="AO311">
        <v>390</v>
      </c>
      <c r="AP311">
        <v>120</v>
      </c>
      <c r="AQ311">
        <v>8.5</v>
      </c>
      <c r="AR311">
        <v>4.8</v>
      </c>
      <c r="AS311">
        <v>1.5</v>
      </c>
      <c r="AT311">
        <v>8.9</v>
      </c>
      <c r="AU311">
        <v>1.8</v>
      </c>
      <c r="AV311">
        <v>62</v>
      </c>
      <c r="AW311">
        <v>0.78</v>
      </c>
      <c r="AX311">
        <v>51</v>
      </c>
      <c r="AY311">
        <v>14</v>
      </c>
      <c r="AZ311">
        <v>9.6999999999999993</v>
      </c>
      <c r="BA311">
        <v>1.4</v>
      </c>
      <c r="BB311">
        <v>0.83</v>
      </c>
      <c r="BC311">
        <v>53</v>
      </c>
      <c r="BD311">
        <v>5.3</v>
      </c>
      <c r="BE311">
        <v>0.4</v>
      </c>
      <c r="BF311">
        <v>0.8</v>
      </c>
      <c r="BG311">
        <v>-0.2</v>
      </c>
      <c r="BH311">
        <v>5.9</v>
      </c>
      <c r="BI311">
        <v>22</v>
      </c>
      <c r="BJ311">
        <v>12</v>
      </c>
      <c r="BK311">
        <v>-0.05</v>
      </c>
      <c r="BL311">
        <v>0.9</v>
      </c>
      <c r="BM311">
        <v>23</v>
      </c>
      <c r="BN311">
        <v>24</v>
      </c>
      <c r="BO311">
        <v>170</v>
      </c>
      <c r="BP311">
        <v>4.9000000000000004</v>
      </c>
      <c r="BQ311">
        <v>1.6</v>
      </c>
      <c r="BR311">
        <v>18</v>
      </c>
      <c r="BS311">
        <v>0.73</v>
      </c>
      <c r="BT311">
        <v>5.2</v>
      </c>
      <c r="BU311">
        <v>-0.5</v>
      </c>
    </row>
    <row r="312" spans="1:73" x14ac:dyDescent="0.3">
      <c r="A312" t="s">
        <v>1262</v>
      </c>
      <c r="B312" t="s">
        <v>1263</v>
      </c>
      <c r="C312" s="1" t="str">
        <f t="shared" si="27"/>
        <v>13:0040</v>
      </c>
      <c r="D312" s="1" t="str">
        <f t="shared" si="31"/>
        <v>21:0037</v>
      </c>
      <c r="E312" t="s">
        <v>1264</v>
      </c>
      <c r="F312" t="s">
        <v>1265</v>
      </c>
      <c r="H312">
        <v>47.252489099999998</v>
      </c>
      <c r="I312">
        <v>-65.816994699999995</v>
      </c>
      <c r="J312" s="1" t="str">
        <f t="shared" si="32"/>
        <v>Till</v>
      </c>
      <c r="K312" s="1" t="str">
        <f t="shared" si="28"/>
        <v>&lt;63 micron</v>
      </c>
      <c r="P312">
        <v>7.38</v>
      </c>
      <c r="Q312">
        <v>0.09</v>
      </c>
      <c r="W312">
        <v>640</v>
      </c>
      <c r="Y312">
        <v>-5</v>
      </c>
      <c r="AA312">
        <v>3.1</v>
      </c>
      <c r="AB312">
        <v>15</v>
      </c>
      <c r="AC312">
        <v>110</v>
      </c>
      <c r="AD312">
        <v>38</v>
      </c>
      <c r="AE312">
        <v>-10</v>
      </c>
      <c r="AG312">
        <v>48</v>
      </c>
      <c r="AH312">
        <v>-10</v>
      </c>
      <c r="AI312">
        <v>19</v>
      </c>
      <c r="AJ312">
        <v>75</v>
      </c>
      <c r="AK312">
        <v>130</v>
      </c>
      <c r="AL312">
        <v>-5</v>
      </c>
      <c r="AM312">
        <v>-0.5</v>
      </c>
      <c r="AN312">
        <v>81</v>
      </c>
      <c r="AO312">
        <v>340</v>
      </c>
      <c r="AP312">
        <v>120</v>
      </c>
      <c r="AQ312">
        <v>7.1</v>
      </c>
      <c r="AR312">
        <v>4.2</v>
      </c>
      <c r="AS312">
        <v>1.4</v>
      </c>
      <c r="AT312">
        <v>7.4</v>
      </c>
      <c r="AU312">
        <v>1.5</v>
      </c>
      <c r="AV312">
        <v>52</v>
      </c>
      <c r="AW312">
        <v>0.66</v>
      </c>
      <c r="AX312">
        <v>45</v>
      </c>
      <c r="AY312">
        <v>12</v>
      </c>
      <c r="AZ312">
        <v>8.8000000000000007</v>
      </c>
      <c r="BA312">
        <v>1.1000000000000001</v>
      </c>
      <c r="BB312">
        <v>0.66</v>
      </c>
      <c r="BC312">
        <v>41</v>
      </c>
      <c r="BD312">
        <v>4.3</v>
      </c>
      <c r="BE312">
        <v>0.1</v>
      </c>
      <c r="BF312">
        <v>-0.5</v>
      </c>
      <c r="BG312">
        <v>-0.2</v>
      </c>
      <c r="BH312">
        <v>6</v>
      </c>
      <c r="BI312">
        <v>25</v>
      </c>
      <c r="BJ312">
        <v>9.6999999999999993</v>
      </c>
      <c r="BK312">
        <v>7.0000000000000007E-2</v>
      </c>
      <c r="BL312">
        <v>1</v>
      </c>
      <c r="BM312">
        <v>23</v>
      </c>
      <c r="BN312">
        <v>27</v>
      </c>
      <c r="BO312">
        <v>180</v>
      </c>
      <c r="BP312">
        <v>3.9</v>
      </c>
      <c r="BQ312">
        <v>1.6</v>
      </c>
      <c r="BR312">
        <v>17</v>
      </c>
      <c r="BS312">
        <v>0.79</v>
      </c>
      <c r="BT312">
        <v>4.7</v>
      </c>
      <c r="BU312">
        <v>-0.5</v>
      </c>
    </row>
    <row r="313" spans="1:73" hidden="1" x14ac:dyDescent="0.3">
      <c r="A313" t="s">
        <v>1266</v>
      </c>
      <c r="B313" t="s">
        <v>1267</v>
      </c>
      <c r="C313" s="1" t="str">
        <f t="shared" si="27"/>
        <v>13:0040</v>
      </c>
      <c r="D313" s="1" t="str">
        <f>HYPERLINK("http://geochem.nrcan.gc.ca/cdogs/content/svy/svy130026_e.htm", "13:0026")</f>
        <v>13:0026</v>
      </c>
      <c r="E313" t="s">
        <v>125</v>
      </c>
      <c r="F313" t="s">
        <v>1268</v>
      </c>
      <c r="H313">
        <v>47.435775100000001</v>
      </c>
      <c r="I313">
        <v>-65.860431800000001</v>
      </c>
      <c r="J313" s="1" t="str">
        <f>HYPERLINK("http://geochem.nrcan.gc.ca/cdogs/content/kwd/kwd020057_e.htm", "B-horizon soil")</f>
        <v>B-horizon soil</v>
      </c>
      <c r="K313" s="1" t="str">
        <f t="shared" si="28"/>
        <v>&lt;63 micron</v>
      </c>
      <c r="P313">
        <v>6.68</v>
      </c>
      <c r="Q313">
        <v>0.06</v>
      </c>
      <c r="W313">
        <v>410</v>
      </c>
      <c r="Y313">
        <v>-5</v>
      </c>
      <c r="AA313">
        <v>2.2000000000000002</v>
      </c>
      <c r="AB313">
        <v>9</v>
      </c>
      <c r="AC313">
        <v>80</v>
      </c>
      <c r="AD313">
        <v>18</v>
      </c>
      <c r="AE313">
        <v>-10</v>
      </c>
      <c r="AG313">
        <v>26</v>
      </c>
      <c r="AH313">
        <v>-10</v>
      </c>
      <c r="AI313">
        <v>14</v>
      </c>
      <c r="AJ313">
        <v>69</v>
      </c>
      <c r="AK313">
        <v>100</v>
      </c>
      <c r="AL313">
        <v>-5</v>
      </c>
      <c r="AM313">
        <v>-0.5</v>
      </c>
      <c r="AN313">
        <v>120</v>
      </c>
      <c r="AO313">
        <v>280</v>
      </c>
      <c r="AP313">
        <v>110</v>
      </c>
      <c r="AQ313">
        <v>8.3000000000000007</v>
      </c>
      <c r="AR313">
        <v>4.8</v>
      </c>
      <c r="AS313">
        <v>1.2</v>
      </c>
      <c r="AT313">
        <v>7.2</v>
      </c>
      <c r="AU313">
        <v>1.7</v>
      </c>
      <c r="AV313">
        <v>34</v>
      </c>
      <c r="AW313">
        <v>0.66</v>
      </c>
      <c r="AX313">
        <v>32</v>
      </c>
      <c r="AY313">
        <v>8.8000000000000007</v>
      </c>
      <c r="AZ313">
        <v>6.8</v>
      </c>
      <c r="BA313">
        <v>1.3</v>
      </c>
      <c r="BB313">
        <v>0.72</v>
      </c>
      <c r="BC313">
        <v>47</v>
      </c>
      <c r="BD313">
        <v>4.8</v>
      </c>
      <c r="BE313">
        <v>1.1000000000000001</v>
      </c>
      <c r="BF313">
        <v>0.8</v>
      </c>
      <c r="BG313">
        <v>0.3</v>
      </c>
      <c r="BH313">
        <v>3.8</v>
      </c>
      <c r="BI313">
        <v>19</v>
      </c>
      <c r="BJ313">
        <v>8</v>
      </c>
      <c r="BK313">
        <v>0.09</v>
      </c>
      <c r="BL313">
        <v>1.7</v>
      </c>
      <c r="BM313">
        <v>24</v>
      </c>
      <c r="BN313">
        <v>40</v>
      </c>
      <c r="BO313">
        <v>110</v>
      </c>
      <c r="BP313">
        <v>4.7</v>
      </c>
      <c r="BQ313">
        <v>1.1000000000000001</v>
      </c>
      <c r="BR313">
        <v>14</v>
      </c>
      <c r="BS313">
        <v>0.56999999999999995</v>
      </c>
      <c r="BT313">
        <v>3.5</v>
      </c>
      <c r="BU313">
        <v>-0.5</v>
      </c>
    </row>
    <row r="314" spans="1:73" hidden="1" x14ac:dyDescent="0.3">
      <c r="A314" t="s">
        <v>1269</v>
      </c>
      <c r="B314" t="s">
        <v>1270</v>
      </c>
      <c r="C314" s="1" t="str">
        <f t="shared" si="27"/>
        <v>13:0040</v>
      </c>
      <c r="D314" s="1" t="str">
        <f>HYPERLINK("http://geochem.nrcan.gc.ca/cdogs/content/svy/svy130026_e.htm", "13:0026")</f>
        <v>13:0026</v>
      </c>
      <c r="E314" t="s">
        <v>365</v>
      </c>
      <c r="F314" t="s">
        <v>1271</v>
      </c>
      <c r="H314">
        <v>47.470066299999999</v>
      </c>
      <c r="I314">
        <v>-65.8465001</v>
      </c>
      <c r="J314" s="1" t="str">
        <f>HYPERLINK("http://geochem.nrcan.gc.ca/cdogs/content/kwd/kwd020057_e.htm", "B-horizon soil")</f>
        <v>B-horizon soil</v>
      </c>
      <c r="K314" s="1" t="str">
        <f t="shared" si="28"/>
        <v>&lt;63 micron</v>
      </c>
      <c r="P314">
        <v>8.11</v>
      </c>
      <c r="Q314">
        <v>7.0000000000000007E-2</v>
      </c>
      <c r="W314">
        <v>490</v>
      </c>
      <c r="AA314">
        <v>1.5</v>
      </c>
      <c r="AB314">
        <v>13</v>
      </c>
      <c r="AC314">
        <v>98</v>
      </c>
      <c r="AD314">
        <v>43</v>
      </c>
      <c r="AG314">
        <v>19</v>
      </c>
      <c r="AI314">
        <v>15</v>
      </c>
      <c r="AJ314">
        <v>53</v>
      </c>
      <c r="AK314">
        <v>110</v>
      </c>
      <c r="AN314">
        <v>76</v>
      </c>
      <c r="AO314">
        <v>300</v>
      </c>
      <c r="AP314">
        <v>73</v>
      </c>
      <c r="AQ314">
        <v>5.0999999999999996</v>
      </c>
      <c r="AR314">
        <v>3.3</v>
      </c>
      <c r="AS314">
        <v>1.3</v>
      </c>
      <c r="AT314">
        <v>5.3</v>
      </c>
      <c r="AU314">
        <v>1.1000000000000001</v>
      </c>
      <c r="AV314">
        <v>35</v>
      </c>
      <c r="AW314">
        <v>0.46</v>
      </c>
      <c r="AX314">
        <v>31</v>
      </c>
      <c r="AY314">
        <v>8.3000000000000007</v>
      </c>
      <c r="AZ314">
        <v>6.1</v>
      </c>
      <c r="BA314">
        <v>0.89</v>
      </c>
      <c r="BB314">
        <v>0.5</v>
      </c>
      <c r="BC314">
        <v>33</v>
      </c>
      <c r="BD314">
        <v>3.3</v>
      </c>
      <c r="BE314">
        <v>0.8</v>
      </c>
      <c r="BF314">
        <v>-0.5</v>
      </c>
      <c r="BG314">
        <v>-0.2</v>
      </c>
      <c r="BH314">
        <v>4.0999999999999996</v>
      </c>
      <c r="BI314">
        <v>22</v>
      </c>
      <c r="BJ314">
        <v>7.6</v>
      </c>
      <c r="BK314">
        <v>0.42</v>
      </c>
      <c r="BL314">
        <v>1.8</v>
      </c>
      <c r="BM314">
        <v>22</v>
      </c>
      <c r="BN314">
        <v>43</v>
      </c>
      <c r="BO314">
        <v>100</v>
      </c>
      <c r="BP314">
        <v>8</v>
      </c>
      <c r="BQ314">
        <v>1.4</v>
      </c>
      <c r="BR314">
        <v>11</v>
      </c>
      <c r="BS314">
        <v>0.8</v>
      </c>
      <c r="BT314">
        <v>3.2</v>
      </c>
    </row>
    <row r="315" spans="1:73" hidden="1" x14ac:dyDescent="0.3">
      <c r="A315" t="s">
        <v>1272</v>
      </c>
      <c r="B315" t="s">
        <v>1273</v>
      </c>
      <c r="C315" s="1" t="str">
        <f t="shared" si="27"/>
        <v>13:0040</v>
      </c>
      <c r="D315" s="1" t="str">
        <f>HYPERLINK("http://geochem.nrcan.gc.ca/cdogs/content/svy/svy130026_e.htm", "13:0026")</f>
        <v>13:0026</v>
      </c>
      <c r="E315" t="s">
        <v>582</v>
      </c>
      <c r="F315" t="s">
        <v>1274</v>
      </c>
      <c r="H315">
        <v>47.3991525</v>
      </c>
      <c r="I315">
        <v>-65.720276699999999</v>
      </c>
      <c r="J315" s="1" t="str">
        <f>HYPERLINK("http://geochem.nrcan.gc.ca/cdogs/content/kwd/kwd020057_e.htm", "B-horizon soil")</f>
        <v>B-horizon soil</v>
      </c>
      <c r="K315" s="1" t="str">
        <f t="shared" si="28"/>
        <v>&lt;63 micron</v>
      </c>
      <c r="P315">
        <v>7.01</v>
      </c>
      <c r="Q315">
        <v>7.0000000000000007E-2</v>
      </c>
      <c r="W315">
        <v>250</v>
      </c>
      <c r="AA315">
        <v>1.7</v>
      </c>
      <c r="AB315">
        <v>15</v>
      </c>
      <c r="AC315">
        <v>100</v>
      </c>
      <c r="AD315">
        <v>17</v>
      </c>
      <c r="AG315">
        <v>23</v>
      </c>
      <c r="AI315">
        <v>13</v>
      </c>
      <c r="AJ315">
        <v>43</v>
      </c>
      <c r="AK315">
        <v>74</v>
      </c>
      <c r="AN315">
        <v>140</v>
      </c>
      <c r="AO315">
        <v>350</v>
      </c>
      <c r="AP315">
        <v>55</v>
      </c>
      <c r="AQ315">
        <v>4.5</v>
      </c>
      <c r="AR315">
        <v>2.8</v>
      </c>
      <c r="AS315">
        <v>0.95</v>
      </c>
      <c r="AT315">
        <v>4.3</v>
      </c>
      <c r="AU315">
        <v>0.93</v>
      </c>
      <c r="AV315">
        <v>25</v>
      </c>
      <c r="AW315">
        <v>0.47</v>
      </c>
      <c r="AX315">
        <v>23</v>
      </c>
      <c r="AY315">
        <v>6.4</v>
      </c>
      <c r="AZ315">
        <v>4.7</v>
      </c>
      <c r="BA315">
        <v>0.78</v>
      </c>
      <c r="BB315">
        <v>0.45</v>
      </c>
      <c r="BC315">
        <v>27</v>
      </c>
      <c r="BD315">
        <v>3.3</v>
      </c>
      <c r="BE315">
        <v>0.4</v>
      </c>
      <c r="BF315">
        <v>-0.5</v>
      </c>
      <c r="BG315">
        <v>-0.2</v>
      </c>
      <c r="BH315">
        <v>3</v>
      </c>
      <c r="BI315">
        <v>17</v>
      </c>
      <c r="BJ315">
        <v>9.1</v>
      </c>
      <c r="BK315">
        <v>0.08</v>
      </c>
      <c r="BL315">
        <v>1.5</v>
      </c>
      <c r="BM315">
        <v>16</v>
      </c>
      <c r="BN315">
        <v>22</v>
      </c>
      <c r="BO315">
        <v>49</v>
      </c>
      <c r="BP315">
        <v>4</v>
      </c>
      <c r="BQ315">
        <v>1.2</v>
      </c>
      <c r="BR315">
        <v>13</v>
      </c>
      <c r="BS315">
        <v>0.4</v>
      </c>
      <c r="BT315">
        <v>3.2</v>
      </c>
    </row>
    <row r="316" spans="1:73" hidden="1" x14ac:dyDescent="0.3">
      <c r="A316" t="s">
        <v>1275</v>
      </c>
      <c r="B316" t="s">
        <v>1276</v>
      </c>
      <c r="C316" s="1" t="str">
        <f t="shared" si="27"/>
        <v>13:0040</v>
      </c>
      <c r="D316" s="1" t="str">
        <f t="shared" ref="D316:D355" si="33">HYPERLINK("http://geochem.nrcan.gc.ca/cdogs/content/svy/svy_e.htm", "")</f>
        <v/>
      </c>
      <c r="G316" s="1" t="str">
        <f t="shared" ref="G316:G327" si="34">HYPERLINK("http://geochem.nrcan.gc.ca/cdogs/content/cr_/cr_00125_e.htm", "125")</f>
        <v>125</v>
      </c>
      <c r="J316" t="s">
        <v>1277</v>
      </c>
      <c r="K316" t="s">
        <v>1278</v>
      </c>
      <c r="P316">
        <v>3.99</v>
      </c>
      <c r="Q316">
        <v>0.08</v>
      </c>
      <c r="W316">
        <v>350</v>
      </c>
      <c r="Y316">
        <v>-5</v>
      </c>
      <c r="AA316">
        <v>0.6</v>
      </c>
      <c r="AB316">
        <v>9</v>
      </c>
      <c r="AC316">
        <v>29</v>
      </c>
      <c r="AD316">
        <v>38</v>
      </c>
      <c r="AE316">
        <v>13</v>
      </c>
      <c r="AG316">
        <v>14</v>
      </c>
      <c r="AH316">
        <v>-10</v>
      </c>
      <c r="AI316">
        <v>7.1</v>
      </c>
      <c r="AJ316">
        <v>250</v>
      </c>
      <c r="AK316">
        <v>46</v>
      </c>
      <c r="AL316">
        <v>19</v>
      </c>
      <c r="AM316">
        <v>1.7</v>
      </c>
      <c r="AN316">
        <v>290</v>
      </c>
      <c r="AO316">
        <v>100</v>
      </c>
      <c r="AP316">
        <v>28</v>
      </c>
      <c r="AQ316">
        <v>3.2</v>
      </c>
      <c r="AR316">
        <v>1.9</v>
      </c>
      <c r="AS316">
        <v>0.9</v>
      </c>
      <c r="AT316">
        <v>3.6</v>
      </c>
      <c r="AU316">
        <v>0.7</v>
      </c>
      <c r="AV316">
        <v>15</v>
      </c>
      <c r="AW316">
        <v>0.32</v>
      </c>
      <c r="AX316">
        <v>18</v>
      </c>
      <c r="AY316">
        <v>4.2</v>
      </c>
      <c r="AZ316">
        <v>3.8</v>
      </c>
      <c r="BA316">
        <v>0.55000000000000004</v>
      </c>
      <c r="BB316">
        <v>0.32</v>
      </c>
      <c r="BC316">
        <v>21</v>
      </c>
      <c r="BD316">
        <v>1.9</v>
      </c>
      <c r="BE316">
        <v>0.5</v>
      </c>
      <c r="BF316">
        <v>1.2</v>
      </c>
      <c r="BG316">
        <v>-0.2</v>
      </c>
      <c r="BH316">
        <v>0.78</v>
      </c>
      <c r="BI316">
        <v>8.9</v>
      </c>
      <c r="BJ316">
        <v>2.8</v>
      </c>
      <c r="BK316">
        <v>0.47</v>
      </c>
      <c r="BL316">
        <v>9.8000000000000007</v>
      </c>
      <c r="BM316">
        <v>4.8</v>
      </c>
      <c r="BN316">
        <v>80</v>
      </c>
      <c r="BO316">
        <v>23</v>
      </c>
      <c r="BP316">
        <v>12</v>
      </c>
      <c r="BQ316">
        <v>0.3</v>
      </c>
      <c r="BR316">
        <v>2.1</v>
      </c>
      <c r="BS316">
        <v>0.33</v>
      </c>
      <c r="BT316">
        <v>8.9</v>
      </c>
      <c r="BU316">
        <v>5</v>
      </c>
    </row>
    <row r="317" spans="1:73" hidden="1" x14ac:dyDescent="0.3">
      <c r="A317" t="s">
        <v>1279</v>
      </c>
      <c r="B317" t="s">
        <v>1280</v>
      </c>
      <c r="C317" s="1" t="str">
        <f t="shared" si="27"/>
        <v>13:0040</v>
      </c>
      <c r="D317" s="1" t="str">
        <f t="shared" si="33"/>
        <v/>
      </c>
      <c r="G317" s="1" t="str">
        <f t="shared" si="34"/>
        <v>125</v>
      </c>
      <c r="J317" t="s">
        <v>1277</v>
      </c>
      <c r="K317" t="s">
        <v>1278</v>
      </c>
      <c r="P317">
        <v>4.01</v>
      </c>
      <c r="Q317">
        <v>0.08</v>
      </c>
      <c r="W317">
        <v>350</v>
      </c>
      <c r="Y317">
        <v>-5</v>
      </c>
      <c r="AA317">
        <v>0.6</v>
      </c>
      <c r="AB317">
        <v>9</v>
      </c>
      <c r="AC317">
        <v>29</v>
      </c>
      <c r="AD317">
        <v>39</v>
      </c>
      <c r="AE317">
        <v>12</v>
      </c>
      <c r="AG317">
        <v>15</v>
      </c>
      <c r="AH317">
        <v>-10</v>
      </c>
      <c r="AI317">
        <v>7</v>
      </c>
      <c r="AJ317">
        <v>250</v>
      </c>
      <c r="AK317">
        <v>46</v>
      </c>
      <c r="AL317">
        <v>18</v>
      </c>
      <c r="AM317">
        <v>1.7</v>
      </c>
      <c r="AN317">
        <v>300</v>
      </c>
      <c r="AO317">
        <v>50</v>
      </c>
      <c r="AP317">
        <v>27</v>
      </c>
      <c r="AQ317">
        <v>3.2</v>
      </c>
      <c r="AR317">
        <v>1.9</v>
      </c>
      <c r="AS317">
        <v>0.94</v>
      </c>
      <c r="AT317">
        <v>3.7</v>
      </c>
      <c r="AU317">
        <v>0.69</v>
      </c>
      <c r="AV317">
        <v>14</v>
      </c>
      <c r="AW317">
        <v>0.3</v>
      </c>
      <c r="AX317">
        <v>17</v>
      </c>
      <c r="AY317">
        <v>4.0999999999999996</v>
      </c>
      <c r="AZ317">
        <v>3.7</v>
      </c>
      <c r="BA317">
        <v>0.56999999999999995</v>
      </c>
      <c r="BB317">
        <v>0.28999999999999998</v>
      </c>
      <c r="BC317">
        <v>22</v>
      </c>
      <c r="BD317">
        <v>1.9</v>
      </c>
      <c r="BE317">
        <v>0.6</v>
      </c>
      <c r="BF317">
        <v>0.9</v>
      </c>
      <c r="BG317">
        <v>-0.2</v>
      </c>
      <c r="BH317">
        <v>0.74</v>
      </c>
      <c r="BI317">
        <v>9</v>
      </c>
      <c r="BJ317">
        <v>2.2000000000000002</v>
      </c>
      <c r="BK317">
        <v>0.39</v>
      </c>
      <c r="BL317">
        <v>11</v>
      </c>
      <c r="BM317">
        <v>4.2</v>
      </c>
      <c r="BN317">
        <v>87</v>
      </c>
      <c r="BO317">
        <v>24</v>
      </c>
      <c r="BP317">
        <v>8.1999999999999993</v>
      </c>
      <c r="BQ317">
        <v>0.4</v>
      </c>
      <c r="BR317">
        <v>1.9</v>
      </c>
      <c r="BS317">
        <v>0.38</v>
      </c>
      <c r="BT317">
        <v>9.1999999999999993</v>
      </c>
      <c r="BU317">
        <v>87</v>
      </c>
    </row>
    <row r="318" spans="1:73" hidden="1" x14ac:dyDescent="0.3">
      <c r="A318" t="s">
        <v>1281</v>
      </c>
      <c r="B318" t="s">
        <v>1282</v>
      </c>
      <c r="C318" s="1" t="str">
        <f t="shared" si="27"/>
        <v>13:0040</v>
      </c>
      <c r="D318" s="1" t="str">
        <f t="shared" si="33"/>
        <v/>
      </c>
      <c r="G318" s="1" t="str">
        <f t="shared" si="34"/>
        <v>125</v>
      </c>
      <c r="J318" t="s">
        <v>1277</v>
      </c>
      <c r="K318" t="s">
        <v>1278</v>
      </c>
      <c r="P318">
        <v>4.03</v>
      </c>
      <c r="Q318">
        <v>0.08</v>
      </c>
      <c r="W318">
        <v>390</v>
      </c>
      <c r="Y318">
        <v>-5</v>
      </c>
      <c r="AA318">
        <v>0.7</v>
      </c>
      <c r="AB318">
        <v>10</v>
      </c>
      <c r="AC318">
        <v>32</v>
      </c>
      <c r="AD318">
        <v>43</v>
      </c>
      <c r="AE318">
        <v>-10</v>
      </c>
      <c r="AG318">
        <v>17</v>
      </c>
      <c r="AH318">
        <v>-10</v>
      </c>
      <c r="AI318">
        <v>6.2</v>
      </c>
      <c r="AJ318">
        <v>250</v>
      </c>
      <c r="AK318">
        <v>48</v>
      </c>
      <c r="AL318">
        <v>-5</v>
      </c>
      <c r="AM318">
        <v>-0.5</v>
      </c>
      <c r="AN318">
        <v>290</v>
      </c>
      <c r="AO318">
        <v>100</v>
      </c>
      <c r="AP318">
        <v>28</v>
      </c>
      <c r="AQ318">
        <v>3.3</v>
      </c>
      <c r="AR318">
        <v>2</v>
      </c>
      <c r="AS318">
        <v>0.78</v>
      </c>
      <c r="AT318">
        <v>3.6</v>
      </c>
      <c r="AU318">
        <v>0.76</v>
      </c>
      <c r="AV318">
        <v>15</v>
      </c>
      <c r="AW318">
        <v>0.3</v>
      </c>
      <c r="AX318">
        <v>18</v>
      </c>
      <c r="AY318">
        <v>4.2</v>
      </c>
      <c r="AZ318">
        <v>4</v>
      </c>
      <c r="BA318">
        <v>0.64</v>
      </c>
      <c r="BB318">
        <v>0.34</v>
      </c>
      <c r="BC318">
        <v>23</v>
      </c>
      <c r="BD318">
        <v>1.9</v>
      </c>
      <c r="BE318">
        <v>1.6</v>
      </c>
      <c r="BF318">
        <v>1.3</v>
      </c>
      <c r="BG318">
        <v>1.2</v>
      </c>
      <c r="BH318">
        <v>0.72</v>
      </c>
      <c r="BI318">
        <v>9.3000000000000007</v>
      </c>
      <c r="BJ318">
        <v>2.9</v>
      </c>
      <c r="BK318">
        <v>0.46</v>
      </c>
      <c r="BL318">
        <v>12</v>
      </c>
      <c r="BM318">
        <v>5</v>
      </c>
      <c r="BN318">
        <v>96</v>
      </c>
      <c r="BO318">
        <v>24</v>
      </c>
      <c r="BP318">
        <v>23</v>
      </c>
      <c r="BQ318">
        <v>-0.2</v>
      </c>
      <c r="BR318">
        <v>1.9</v>
      </c>
      <c r="BS318">
        <v>0.34</v>
      </c>
      <c r="BT318">
        <v>9.3000000000000007</v>
      </c>
      <c r="BU318">
        <v>-0.5</v>
      </c>
    </row>
    <row r="319" spans="1:73" hidden="1" x14ac:dyDescent="0.3">
      <c r="A319" t="s">
        <v>1283</v>
      </c>
      <c r="B319" t="s">
        <v>1284</v>
      </c>
      <c r="C319" s="1" t="str">
        <f t="shared" si="27"/>
        <v>13:0040</v>
      </c>
      <c r="D319" s="1" t="str">
        <f t="shared" si="33"/>
        <v/>
      </c>
      <c r="G319" s="1" t="str">
        <f t="shared" si="34"/>
        <v>125</v>
      </c>
      <c r="J319" t="s">
        <v>1277</v>
      </c>
      <c r="K319" t="s">
        <v>1278</v>
      </c>
      <c r="P319">
        <v>4.09</v>
      </c>
      <c r="Q319">
        <v>0.08</v>
      </c>
      <c r="W319">
        <v>350</v>
      </c>
      <c r="Y319">
        <v>-5</v>
      </c>
      <c r="AA319">
        <v>0.6</v>
      </c>
      <c r="AB319">
        <v>10</v>
      </c>
      <c r="AC319">
        <v>32</v>
      </c>
      <c r="AD319">
        <v>40</v>
      </c>
      <c r="AE319">
        <v>14</v>
      </c>
      <c r="AG319">
        <v>15</v>
      </c>
      <c r="AH319">
        <v>-10</v>
      </c>
      <c r="AI319">
        <v>7.3</v>
      </c>
      <c r="AJ319">
        <v>250</v>
      </c>
      <c r="AK319">
        <v>46</v>
      </c>
      <c r="AL319">
        <v>19</v>
      </c>
      <c r="AM319">
        <v>1.8</v>
      </c>
      <c r="AN319">
        <v>300</v>
      </c>
      <c r="AO319">
        <v>130</v>
      </c>
      <c r="AP319">
        <v>28</v>
      </c>
      <c r="AQ319">
        <v>3.5</v>
      </c>
      <c r="AR319">
        <v>2.1</v>
      </c>
      <c r="AS319">
        <v>0.99</v>
      </c>
      <c r="AT319">
        <v>3.9</v>
      </c>
      <c r="AU319">
        <v>0.76</v>
      </c>
      <c r="AV319">
        <v>15</v>
      </c>
      <c r="AW319">
        <v>0.34</v>
      </c>
      <c r="AX319">
        <v>18</v>
      </c>
      <c r="AY319">
        <v>4.2</v>
      </c>
      <c r="AZ319">
        <v>3.9</v>
      </c>
      <c r="BA319">
        <v>0.6</v>
      </c>
      <c r="BB319">
        <v>0.32</v>
      </c>
      <c r="BC319">
        <v>24</v>
      </c>
      <c r="BD319">
        <v>2.2000000000000002</v>
      </c>
      <c r="BE319">
        <v>0.5</v>
      </c>
      <c r="BF319">
        <v>1.5</v>
      </c>
      <c r="BG319">
        <v>-0.2</v>
      </c>
      <c r="BH319">
        <v>0.77</v>
      </c>
      <c r="BI319">
        <v>9.4</v>
      </c>
      <c r="BJ319">
        <v>3.5</v>
      </c>
      <c r="BK319">
        <v>0.52</v>
      </c>
      <c r="BL319">
        <v>11</v>
      </c>
      <c r="BM319">
        <v>4.7</v>
      </c>
      <c r="BN319">
        <v>85</v>
      </c>
      <c r="BO319">
        <v>24</v>
      </c>
      <c r="BP319">
        <v>15</v>
      </c>
      <c r="BQ319">
        <v>0.4</v>
      </c>
      <c r="BR319">
        <v>2.2000000000000002</v>
      </c>
      <c r="BS319">
        <v>0.4</v>
      </c>
      <c r="BT319">
        <v>9.3000000000000007</v>
      </c>
      <c r="BU319">
        <v>5</v>
      </c>
    </row>
    <row r="320" spans="1:73" hidden="1" x14ac:dyDescent="0.3">
      <c r="A320" t="s">
        <v>1285</v>
      </c>
      <c r="B320" t="s">
        <v>1286</v>
      </c>
      <c r="C320" s="1" t="str">
        <f t="shared" si="27"/>
        <v>13:0040</v>
      </c>
      <c r="D320" s="1" t="str">
        <f t="shared" si="33"/>
        <v/>
      </c>
      <c r="G320" s="1" t="str">
        <f t="shared" si="34"/>
        <v>125</v>
      </c>
      <c r="J320" t="s">
        <v>1277</v>
      </c>
      <c r="K320" t="s">
        <v>1278</v>
      </c>
      <c r="P320">
        <v>4.0599999999999996</v>
      </c>
      <c r="Q320">
        <v>0.08</v>
      </c>
      <c r="W320">
        <v>350</v>
      </c>
      <c r="Y320">
        <v>-5</v>
      </c>
      <c r="AA320">
        <v>0.6</v>
      </c>
      <c r="AB320">
        <v>9</v>
      </c>
      <c r="AC320">
        <v>30</v>
      </c>
      <c r="AD320">
        <v>39</v>
      </c>
      <c r="AE320">
        <v>14</v>
      </c>
      <c r="AG320">
        <v>15</v>
      </c>
      <c r="AH320">
        <v>-10</v>
      </c>
      <c r="AI320">
        <v>7.3</v>
      </c>
      <c r="AJ320">
        <v>250</v>
      </c>
      <c r="AK320">
        <v>45</v>
      </c>
      <c r="AL320">
        <v>19</v>
      </c>
      <c r="AM320">
        <v>1.7</v>
      </c>
      <c r="AN320">
        <v>310</v>
      </c>
      <c r="AO320">
        <v>50</v>
      </c>
      <c r="AP320">
        <v>26</v>
      </c>
      <c r="AQ320">
        <v>3.5</v>
      </c>
      <c r="AR320">
        <v>2.1</v>
      </c>
      <c r="AS320">
        <v>0.99</v>
      </c>
      <c r="AT320">
        <v>4</v>
      </c>
      <c r="AU320">
        <v>0.75</v>
      </c>
      <c r="AV320">
        <v>14</v>
      </c>
      <c r="AW320">
        <v>0.33</v>
      </c>
      <c r="AX320">
        <v>17</v>
      </c>
      <c r="AY320">
        <v>4</v>
      </c>
      <c r="AZ320">
        <v>4</v>
      </c>
      <c r="BA320">
        <v>0.62</v>
      </c>
      <c r="BB320">
        <v>0.34</v>
      </c>
      <c r="BC320">
        <v>22</v>
      </c>
      <c r="BD320">
        <v>2.1</v>
      </c>
      <c r="BE320">
        <v>0.5</v>
      </c>
      <c r="BF320">
        <v>1</v>
      </c>
      <c r="BG320">
        <v>-0.2</v>
      </c>
      <c r="BH320">
        <v>0.77</v>
      </c>
      <c r="BI320">
        <v>8.9</v>
      </c>
      <c r="BJ320">
        <v>2.2999999999999998</v>
      </c>
      <c r="BK320">
        <v>0.49</v>
      </c>
      <c r="BL320">
        <v>11</v>
      </c>
      <c r="BM320">
        <v>4.7</v>
      </c>
      <c r="BN320">
        <v>86</v>
      </c>
      <c r="BO320">
        <v>24</v>
      </c>
      <c r="BP320">
        <v>5.8</v>
      </c>
      <c r="BQ320">
        <v>0.4</v>
      </c>
      <c r="BR320">
        <v>2.1</v>
      </c>
      <c r="BS320">
        <v>0.38</v>
      </c>
      <c r="BT320">
        <v>9.4</v>
      </c>
      <c r="BU320">
        <v>89</v>
      </c>
    </row>
    <row r="321" spans="1:73" hidden="1" x14ac:dyDescent="0.3">
      <c r="A321" t="s">
        <v>1287</v>
      </c>
      <c r="B321" t="s">
        <v>1288</v>
      </c>
      <c r="C321" s="1" t="str">
        <f t="shared" si="27"/>
        <v>13:0040</v>
      </c>
      <c r="D321" s="1" t="str">
        <f t="shared" si="33"/>
        <v/>
      </c>
      <c r="G321" s="1" t="str">
        <f t="shared" si="34"/>
        <v>125</v>
      </c>
      <c r="J321" t="s">
        <v>1277</v>
      </c>
      <c r="K321" t="s">
        <v>1278</v>
      </c>
      <c r="P321">
        <v>4.1500000000000004</v>
      </c>
      <c r="Q321">
        <v>0.08</v>
      </c>
      <c r="W321">
        <v>420</v>
      </c>
      <c r="Y321">
        <v>-5</v>
      </c>
      <c r="AA321">
        <v>0.7</v>
      </c>
      <c r="AB321">
        <v>10</v>
      </c>
      <c r="AC321">
        <v>34</v>
      </c>
      <c r="AD321">
        <v>45</v>
      </c>
      <c r="AE321">
        <v>-10</v>
      </c>
      <c r="AG321">
        <v>17</v>
      </c>
      <c r="AH321">
        <v>-10</v>
      </c>
      <c r="AI321">
        <v>6.5</v>
      </c>
      <c r="AJ321">
        <v>260</v>
      </c>
      <c r="AK321">
        <v>50</v>
      </c>
      <c r="AL321">
        <v>-5</v>
      </c>
      <c r="AM321">
        <v>-0.5</v>
      </c>
      <c r="AN321">
        <v>330</v>
      </c>
      <c r="AO321">
        <v>100</v>
      </c>
      <c r="AP321">
        <v>27</v>
      </c>
      <c r="AQ321">
        <v>3.4</v>
      </c>
      <c r="AR321">
        <v>2</v>
      </c>
      <c r="AS321">
        <v>0.77</v>
      </c>
      <c r="AT321">
        <v>3.3</v>
      </c>
      <c r="AU321">
        <v>0.72</v>
      </c>
      <c r="AV321">
        <v>14</v>
      </c>
      <c r="AW321">
        <v>0.3</v>
      </c>
      <c r="AX321">
        <v>18</v>
      </c>
      <c r="AY321">
        <v>4.2</v>
      </c>
      <c r="AZ321">
        <v>3.6</v>
      </c>
      <c r="BA321">
        <v>0.51</v>
      </c>
      <c r="BB321">
        <v>0.28999999999999998</v>
      </c>
      <c r="BC321">
        <v>23</v>
      </c>
      <c r="BD321">
        <v>2.1</v>
      </c>
      <c r="BE321">
        <v>0.3</v>
      </c>
      <c r="BF321">
        <v>0.9</v>
      </c>
      <c r="BG321">
        <v>1.4</v>
      </c>
      <c r="BH321">
        <v>0.78</v>
      </c>
      <c r="BI321">
        <v>9.4</v>
      </c>
      <c r="BJ321">
        <v>2.8</v>
      </c>
      <c r="BK321">
        <v>0.45</v>
      </c>
      <c r="BL321">
        <v>10</v>
      </c>
      <c r="BM321">
        <v>4.5999999999999996</v>
      </c>
      <c r="BN321">
        <v>79</v>
      </c>
      <c r="BO321">
        <v>24</v>
      </c>
      <c r="BP321">
        <v>11</v>
      </c>
      <c r="BQ321">
        <v>0.4</v>
      </c>
      <c r="BR321">
        <v>2</v>
      </c>
      <c r="BS321">
        <v>0.4</v>
      </c>
      <c r="BT321">
        <v>8.8000000000000007</v>
      </c>
      <c r="BU321">
        <v>-0.5</v>
      </c>
    </row>
    <row r="322" spans="1:73" hidden="1" x14ac:dyDescent="0.3">
      <c r="A322" t="s">
        <v>1289</v>
      </c>
      <c r="B322" t="s">
        <v>1290</v>
      </c>
      <c r="C322" s="1" t="str">
        <f t="shared" ref="C322:C355" si="35">HYPERLINK("http://geochem.nrcan.gc.ca/cdogs/content/bdl/bdl130040_e.htm", "13:0040")</f>
        <v>13:0040</v>
      </c>
      <c r="D322" s="1" t="str">
        <f t="shared" si="33"/>
        <v/>
      </c>
      <c r="G322" s="1" t="str">
        <f t="shared" si="34"/>
        <v>125</v>
      </c>
      <c r="J322" t="s">
        <v>1277</v>
      </c>
      <c r="K322" t="s">
        <v>1278</v>
      </c>
      <c r="P322">
        <v>3.96</v>
      </c>
      <c r="Q322">
        <v>0.08</v>
      </c>
      <c r="W322">
        <v>410</v>
      </c>
      <c r="Y322">
        <v>-5</v>
      </c>
      <c r="AA322">
        <v>0.7</v>
      </c>
      <c r="AB322">
        <v>9</v>
      </c>
      <c r="AC322">
        <v>36</v>
      </c>
      <c r="AD322">
        <v>44</v>
      </c>
      <c r="AE322">
        <v>-10</v>
      </c>
      <c r="AG322">
        <v>16</v>
      </c>
      <c r="AH322">
        <v>-10</v>
      </c>
      <c r="AI322">
        <v>6.3</v>
      </c>
      <c r="AJ322">
        <v>250</v>
      </c>
      <c r="AK322">
        <v>49</v>
      </c>
      <c r="AL322">
        <v>-5</v>
      </c>
      <c r="AM322">
        <v>-0.5</v>
      </c>
      <c r="AN322">
        <v>290</v>
      </c>
      <c r="AO322">
        <v>110</v>
      </c>
      <c r="AP322">
        <v>27</v>
      </c>
      <c r="AQ322">
        <v>3.4</v>
      </c>
      <c r="AR322">
        <v>1.9</v>
      </c>
      <c r="AS322">
        <v>0.73</v>
      </c>
      <c r="AT322">
        <v>3.6</v>
      </c>
      <c r="AU322">
        <v>0.72</v>
      </c>
      <c r="AV322">
        <v>14</v>
      </c>
      <c r="AW322">
        <v>0.35</v>
      </c>
      <c r="AX322">
        <v>18</v>
      </c>
      <c r="AY322">
        <v>4.2</v>
      </c>
      <c r="AZ322">
        <v>3.6</v>
      </c>
      <c r="BA322">
        <v>0.53</v>
      </c>
      <c r="BB322">
        <v>0.31</v>
      </c>
      <c r="BC322">
        <v>21</v>
      </c>
      <c r="BD322">
        <v>2.1</v>
      </c>
      <c r="BE322">
        <v>1</v>
      </c>
      <c r="BF322">
        <v>0.8</v>
      </c>
      <c r="BG322">
        <v>1.3</v>
      </c>
      <c r="BH322">
        <v>0.79</v>
      </c>
      <c r="BI322">
        <v>9.3000000000000007</v>
      </c>
      <c r="BJ322">
        <v>2.9</v>
      </c>
      <c r="BK322">
        <v>0.47</v>
      </c>
      <c r="BL322">
        <v>11</v>
      </c>
      <c r="BM322">
        <v>4.9000000000000004</v>
      </c>
      <c r="BN322">
        <v>86</v>
      </c>
      <c r="BO322">
        <v>23</v>
      </c>
      <c r="BP322">
        <v>5.6</v>
      </c>
      <c r="BQ322">
        <v>0.3</v>
      </c>
      <c r="BR322">
        <v>2.2000000000000002</v>
      </c>
      <c r="BS322">
        <v>0.33</v>
      </c>
      <c r="BT322">
        <v>8.4</v>
      </c>
      <c r="BU322">
        <v>-0.5</v>
      </c>
    </row>
    <row r="323" spans="1:73" hidden="1" x14ac:dyDescent="0.3">
      <c r="A323" t="s">
        <v>1291</v>
      </c>
      <c r="B323" t="s">
        <v>1292</v>
      </c>
      <c r="C323" s="1" t="str">
        <f t="shared" si="35"/>
        <v>13:0040</v>
      </c>
      <c r="D323" s="1" t="str">
        <f t="shared" si="33"/>
        <v/>
      </c>
      <c r="G323" s="1" t="str">
        <f t="shared" si="34"/>
        <v>125</v>
      </c>
      <c r="J323" t="s">
        <v>1277</v>
      </c>
      <c r="K323" t="s">
        <v>1278</v>
      </c>
      <c r="P323">
        <v>4.07</v>
      </c>
      <c r="Q323">
        <v>0.08</v>
      </c>
      <c r="W323">
        <v>410</v>
      </c>
      <c r="Y323">
        <v>-5</v>
      </c>
      <c r="AA323">
        <v>0.7</v>
      </c>
      <c r="AB323">
        <v>10</v>
      </c>
      <c r="AC323">
        <v>34</v>
      </c>
      <c r="AD323">
        <v>44</v>
      </c>
      <c r="AE323">
        <v>-10</v>
      </c>
      <c r="AG323">
        <v>16</v>
      </c>
      <c r="AH323">
        <v>-10</v>
      </c>
      <c r="AI323">
        <v>6.4</v>
      </c>
      <c r="AJ323">
        <v>260</v>
      </c>
      <c r="AK323">
        <v>50</v>
      </c>
      <c r="AL323">
        <v>-5</v>
      </c>
      <c r="AM323">
        <v>-0.5</v>
      </c>
      <c r="AN323">
        <v>300</v>
      </c>
      <c r="AO323">
        <v>110</v>
      </c>
      <c r="AP323">
        <v>27</v>
      </c>
      <c r="AQ323">
        <v>3.5</v>
      </c>
      <c r="AR323">
        <v>2</v>
      </c>
      <c r="AS323">
        <v>0.79</v>
      </c>
      <c r="AT323">
        <v>3.8</v>
      </c>
      <c r="AU323">
        <v>0.73</v>
      </c>
      <c r="AV323">
        <v>15</v>
      </c>
      <c r="AW323">
        <v>0.32</v>
      </c>
      <c r="AX323">
        <v>18</v>
      </c>
      <c r="AY323">
        <v>4.0999999999999996</v>
      </c>
      <c r="AZ323">
        <v>3.9</v>
      </c>
      <c r="BA323">
        <v>0.56999999999999995</v>
      </c>
      <c r="BB323">
        <v>0.28999999999999998</v>
      </c>
      <c r="BC323">
        <v>22</v>
      </c>
      <c r="BD323">
        <v>2.1</v>
      </c>
      <c r="BE323">
        <v>0.3</v>
      </c>
      <c r="BF323">
        <v>1.2</v>
      </c>
      <c r="BG323">
        <v>1.3</v>
      </c>
      <c r="BH323">
        <v>0.82</v>
      </c>
      <c r="BI323">
        <v>9.5</v>
      </c>
      <c r="BJ323">
        <v>2.9</v>
      </c>
      <c r="BK323">
        <v>0.42</v>
      </c>
      <c r="BL323">
        <v>11</v>
      </c>
      <c r="BM323">
        <v>4.5999999999999996</v>
      </c>
      <c r="BN323">
        <v>88</v>
      </c>
      <c r="BO323">
        <v>26</v>
      </c>
      <c r="BP323">
        <v>5.4</v>
      </c>
      <c r="BQ323">
        <v>0.4</v>
      </c>
      <c r="BR323">
        <v>2</v>
      </c>
      <c r="BS323">
        <v>0.35</v>
      </c>
      <c r="BT323">
        <v>9.6</v>
      </c>
      <c r="BU323">
        <v>-0.5</v>
      </c>
    </row>
    <row r="324" spans="1:73" hidden="1" x14ac:dyDescent="0.3">
      <c r="A324" t="s">
        <v>1293</v>
      </c>
      <c r="B324" t="s">
        <v>1294</v>
      </c>
      <c r="C324" s="1" t="str">
        <f t="shared" si="35"/>
        <v>13:0040</v>
      </c>
      <c r="D324" s="1" t="str">
        <f t="shared" si="33"/>
        <v/>
      </c>
      <c r="G324" s="1" t="str">
        <f t="shared" si="34"/>
        <v>125</v>
      </c>
      <c r="J324" t="s">
        <v>1277</v>
      </c>
      <c r="K324" t="s">
        <v>1278</v>
      </c>
      <c r="P324">
        <v>4.3099999999999996</v>
      </c>
      <c r="Q324">
        <v>0.1</v>
      </c>
      <c r="W324">
        <v>430</v>
      </c>
      <c r="AA324">
        <v>0.7</v>
      </c>
      <c r="AB324">
        <v>13</v>
      </c>
      <c r="AC324">
        <v>42</v>
      </c>
      <c r="AD324">
        <v>45</v>
      </c>
      <c r="AG324">
        <v>22</v>
      </c>
      <c r="AI324">
        <v>8</v>
      </c>
      <c r="AJ324">
        <v>280</v>
      </c>
      <c r="AK324">
        <v>48</v>
      </c>
      <c r="AN324">
        <v>330</v>
      </c>
      <c r="AO324">
        <v>150</v>
      </c>
      <c r="AP324">
        <v>27</v>
      </c>
      <c r="AQ324">
        <v>3.4</v>
      </c>
      <c r="AR324">
        <v>2</v>
      </c>
      <c r="AS324">
        <v>0.88</v>
      </c>
      <c r="AT324">
        <v>3.6</v>
      </c>
      <c r="AU324">
        <v>0.72</v>
      </c>
      <c r="AV324">
        <v>15</v>
      </c>
      <c r="AW324">
        <v>0.32</v>
      </c>
      <c r="AX324">
        <v>17</v>
      </c>
      <c r="AY324">
        <v>4.2</v>
      </c>
      <c r="AZ324">
        <v>3.7</v>
      </c>
      <c r="BA324">
        <v>0.56999999999999995</v>
      </c>
      <c r="BB324">
        <v>0.28999999999999998</v>
      </c>
      <c r="BC324">
        <v>23</v>
      </c>
      <c r="BD324">
        <v>2</v>
      </c>
      <c r="BE324">
        <v>0.3</v>
      </c>
      <c r="BF324">
        <v>0.9</v>
      </c>
      <c r="BG324">
        <v>1.2</v>
      </c>
      <c r="BH324">
        <v>0.81</v>
      </c>
      <c r="BI324">
        <v>9.4</v>
      </c>
      <c r="BJ324">
        <v>3.5</v>
      </c>
      <c r="BK324">
        <v>0.47</v>
      </c>
      <c r="BL324">
        <v>11</v>
      </c>
      <c r="BM324">
        <v>4.5999999999999996</v>
      </c>
      <c r="BN324">
        <v>83</v>
      </c>
      <c r="BO324">
        <v>24</v>
      </c>
      <c r="BP324">
        <v>12</v>
      </c>
      <c r="BQ324">
        <v>0.3</v>
      </c>
      <c r="BR324">
        <v>2</v>
      </c>
      <c r="BS324">
        <v>0.38</v>
      </c>
      <c r="BT324">
        <v>8.6999999999999993</v>
      </c>
    </row>
    <row r="325" spans="1:73" hidden="1" x14ac:dyDescent="0.3">
      <c r="A325" t="s">
        <v>1295</v>
      </c>
      <c r="B325" t="s">
        <v>1296</v>
      </c>
      <c r="C325" s="1" t="str">
        <f t="shared" si="35"/>
        <v>13:0040</v>
      </c>
      <c r="D325" s="1" t="str">
        <f t="shared" si="33"/>
        <v/>
      </c>
      <c r="G325" s="1" t="str">
        <f t="shared" si="34"/>
        <v>125</v>
      </c>
      <c r="J325" t="s">
        <v>1277</v>
      </c>
      <c r="K325" t="s">
        <v>1278</v>
      </c>
      <c r="P325">
        <v>4.3499999999999996</v>
      </c>
      <c r="Q325">
        <v>0.1</v>
      </c>
      <c r="W325">
        <v>430</v>
      </c>
      <c r="AA325">
        <v>0.7</v>
      </c>
      <c r="AB325">
        <v>13</v>
      </c>
      <c r="AC325">
        <v>43</v>
      </c>
      <c r="AD325">
        <v>45</v>
      </c>
      <c r="AG325">
        <v>21</v>
      </c>
      <c r="AI325">
        <v>8.1</v>
      </c>
      <c r="AJ325">
        <v>290</v>
      </c>
      <c r="AK325">
        <v>48</v>
      </c>
      <c r="AN325">
        <v>330</v>
      </c>
      <c r="AO325">
        <v>110</v>
      </c>
      <c r="AP325">
        <v>27</v>
      </c>
      <c r="AQ325">
        <v>3.3</v>
      </c>
      <c r="AR325">
        <v>2</v>
      </c>
      <c r="AS325">
        <v>0.71</v>
      </c>
      <c r="AT325">
        <v>3.7</v>
      </c>
      <c r="AU325">
        <v>0.73</v>
      </c>
      <c r="AV325">
        <v>14</v>
      </c>
      <c r="AW325">
        <v>0.3</v>
      </c>
      <c r="AX325">
        <v>18</v>
      </c>
      <c r="AY325">
        <v>4.0999999999999996</v>
      </c>
      <c r="AZ325">
        <v>3.7</v>
      </c>
      <c r="BA325">
        <v>0.56999999999999995</v>
      </c>
      <c r="BB325">
        <v>0.3</v>
      </c>
      <c r="BC325">
        <v>23</v>
      </c>
      <c r="BD325">
        <v>2.1</v>
      </c>
      <c r="BE325">
        <v>0.2</v>
      </c>
      <c r="BF325">
        <v>0.8</v>
      </c>
      <c r="BG325">
        <v>1.1000000000000001</v>
      </c>
      <c r="BH325">
        <v>0.74</v>
      </c>
      <c r="BI325">
        <v>9.3000000000000007</v>
      </c>
      <c r="BJ325">
        <v>2.6</v>
      </c>
      <c r="BK325">
        <v>0.45</v>
      </c>
      <c r="BL325">
        <v>9.9</v>
      </c>
      <c r="BM325">
        <v>4.5999999999999996</v>
      </c>
      <c r="BN325">
        <v>88</v>
      </c>
      <c r="BO325">
        <v>23</v>
      </c>
      <c r="BP325">
        <v>7.7</v>
      </c>
      <c r="BQ325">
        <v>0.3</v>
      </c>
      <c r="BR325">
        <v>1.9</v>
      </c>
      <c r="BS325">
        <v>0.3</v>
      </c>
      <c r="BT325">
        <v>8.8000000000000007</v>
      </c>
    </row>
    <row r="326" spans="1:73" hidden="1" x14ac:dyDescent="0.3">
      <c r="A326" t="s">
        <v>1297</v>
      </c>
      <c r="B326" t="s">
        <v>1298</v>
      </c>
      <c r="C326" s="1" t="str">
        <f t="shared" si="35"/>
        <v>13:0040</v>
      </c>
      <c r="D326" s="1" t="str">
        <f t="shared" si="33"/>
        <v/>
      </c>
      <c r="G326" s="1" t="str">
        <f t="shared" si="34"/>
        <v>125</v>
      </c>
      <c r="J326" t="s">
        <v>1277</v>
      </c>
      <c r="K326" t="s">
        <v>1278</v>
      </c>
      <c r="P326">
        <v>4.16</v>
      </c>
      <c r="Q326">
        <v>0.09</v>
      </c>
      <c r="W326">
        <v>410</v>
      </c>
      <c r="AA326">
        <v>0.6</v>
      </c>
      <c r="AB326">
        <v>12</v>
      </c>
      <c r="AC326">
        <v>37</v>
      </c>
      <c r="AD326">
        <v>43</v>
      </c>
      <c r="AG326">
        <v>20</v>
      </c>
      <c r="AI326">
        <v>7.7</v>
      </c>
      <c r="AJ326">
        <v>270</v>
      </c>
      <c r="AK326">
        <v>48</v>
      </c>
      <c r="AN326">
        <v>320</v>
      </c>
      <c r="AO326">
        <v>130</v>
      </c>
      <c r="AP326">
        <v>27</v>
      </c>
      <c r="AQ326">
        <v>3.4</v>
      </c>
      <c r="AR326">
        <v>1.9</v>
      </c>
      <c r="AS326">
        <v>0.96</v>
      </c>
      <c r="AT326">
        <v>3.6</v>
      </c>
      <c r="AU326">
        <v>0.68</v>
      </c>
      <c r="AV326">
        <v>14</v>
      </c>
      <c r="AW326">
        <v>0.32</v>
      </c>
      <c r="AX326">
        <v>17</v>
      </c>
      <c r="AY326">
        <v>4.3</v>
      </c>
      <c r="AZ326">
        <v>4</v>
      </c>
      <c r="BA326">
        <v>0.59</v>
      </c>
      <c r="BB326">
        <v>0.32</v>
      </c>
      <c r="BC326">
        <v>23</v>
      </c>
      <c r="BD326">
        <v>2</v>
      </c>
      <c r="BE326">
        <v>0.2</v>
      </c>
      <c r="BF326">
        <v>0.8</v>
      </c>
      <c r="BG326">
        <v>1.2</v>
      </c>
      <c r="BH326">
        <v>0.77</v>
      </c>
      <c r="BI326">
        <v>9.8000000000000007</v>
      </c>
      <c r="BJ326">
        <v>3</v>
      </c>
      <c r="BK326">
        <v>0.43</v>
      </c>
      <c r="BL326">
        <v>11</v>
      </c>
      <c r="BM326">
        <v>4.5</v>
      </c>
      <c r="BN326">
        <v>89</v>
      </c>
      <c r="BO326">
        <v>25</v>
      </c>
      <c r="BP326">
        <v>9.3000000000000007</v>
      </c>
      <c r="BQ326">
        <v>0.3</v>
      </c>
      <c r="BR326">
        <v>2.1</v>
      </c>
      <c r="BS326">
        <v>0.38</v>
      </c>
      <c r="BT326">
        <v>9</v>
      </c>
    </row>
    <row r="327" spans="1:73" hidden="1" x14ac:dyDescent="0.3">
      <c r="A327" t="s">
        <v>1299</v>
      </c>
      <c r="B327" t="s">
        <v>1300</v>
      </c>
      <c r="C327" s="1" t="str">
        <f t="shared" si="35"/>
        <v>13:0040</v>
      </c>
      <c r="D327" s="1" t="str">
        <f t="shared" si="33"/>
        <v/>
      </c>
      <c r="G327" s="1" t="str">
        <f t="shared" si="34"/>
        <v>125</v>
      </c>
      <c r="J327" t="s">
        <v>1277</v>
      </c>
      <c r="K327" t="s">
        <v>1278</v>
      </c>
      <c r="P327">
        <v>4.1100000000000003</v>
      </c>
      <c r="Q327">
        <v>0.09</v>
      </c>
      <c r="W327">
        <v>410</v>
      </c>
      <c r="AA327">
        <v>0.7</v>
      </c>
      <c r="AB327">
        <v>12</v>
      </c>
      <c r="AC327">
        <v>29</v>
      </c>
      <c r="AD327">
        <v>42</v>
      </c>
      <c r="AG327">
        <v>16</v>
      </c>
      <c r="AI327">
        <v>7.6</v>
      </c>
      <c r="AJ327">
        <v>270</v>
      </c>
      <c r="AK327">
        <v>44</v>
      </c>
      <c r="AN327">
        <v>320</v>
      </c>
      <c r="AO327">
        <v>130</v>
      </c>
      <c r="AP327">
        <v>27</v>
      </c>
      <c r="AQ327">
        <v>3.4</v>
      </c>
      <c r="AR327">
        <v>2.2000000000000002</v>
      </c>
      <c r="AS327">
        <v>0.84</v>
      </c>
      <c r="AT327">
        <v>3.7</v>
      </c>
      <c r="AU327">
        <v>0.73</v>
      </c>
      <c r="AV327">
        <v>14</v>
      </c>
      <c r="AW327">
        <v>0.33</v>
      </c>
      <c r="AX327">
        <v>17</v>
      </c>
      <c r="AY327">
        <v>4</v>
      </c>
      <c r="AZ327">
        <v>3.9</v>
      </c>
      <c r="BA327">
        <v>0.6</v>
      </c>
      <c r="BB327">
        <v>0.32</v>
      </c>
      <c r="BC327">
        <v>22</v>
      </c>
      <c r="BD327">
        <v>2.2999999999999998</v>
      </c>
      <c r="BE327">
        <v>0.2</v>
      </c>
      <c r="BF327">
        <v>0.7</v>
      </c>
      <c r="BG327">
        <v>1.1000000000000001</v>
      </c>
      <c r="BH327">
        <v>0.71</v>
      </c>
      <c r="BI327">
        <v>9</v>
      </c>
      <c r="BJ327">
        <v>3.2</v>
      </c>
      <c r="BK327">
        <v>0.43</v>
      </c>
      <c r="BL327">
        <v>9.8000000000000007</v>
      </c>
      <c r="BM327">
        <v>4.4000000000000004</v>
      </c>
      <c r="BN327">
        <v>85</v>
      </c>
      <c r="BO327">
        <v>23</v>
      </c>
      <c r="BP327">
        <v>6.4</v>
      </c>
      <c r="BQ327">
        <v>0.3</v>
      </c>
      <c r="BR327">
        <v>2</v>
      </c>
      <c r="BS327">
        <v>0.34</v>
      </c>
      <c r="BT327">
        <v>8.6999999999999993</v>
      </c>
    </row>
    <row r="328" spans="1:73" hidden="1" x14ac:dyDescent="0.3">
      <c r="A328" t="s">
        <v>1301</v>
      </c>
      <c r="B328" t="s">
        <v>1302</v>
      </c>
      <c r="C328" s="1" t="str">
        <f t="shared" si="35"/>
        <v>13:0040</v>
      </c>
      <c r="D328" s="1" t="str">
        <f t="shared" si="33"/>
        <v/>
      </c>
      <c r="G328" s="1" t="str">
        <f t="shared" ref="G328:G338" si="36">HYPERLINK("http://geochem.nrcan.gc.ca/cdogs/content/cr_/cr_00126_e.htm", "126")</f>
        <v>126</v>
      </c>
      <c r="J328" t="s">
        <v>1277</v>
      </c>
      <c r="K328" t="s">
        <v>1278</v>
      </c>
      <c r="P328">
        <v>6.25</v>
      </c>
      <c r="Q328">
        <v>0.24</v>
      </c>
      <c r="W328">
        <v>690</v>
      </c>
      <c r="Y328">
        <v>-5</v>
      </c>
      <c r="AA328">
        <v>1.8</v>
      </c>
      <c r="AB328">
        <v>16</v>
      </c>
      <c r="AC328">
        <v>50</v>
      </c>
      <c r="AD328">
        <v>38</v>
      </c>
      <c r="AE328">
        <v>64</v>
      </c>
      <c r="AG328">
        <v>24</v>
      </c>
      <c r="AH328">
        <v>-10</v>
      </c>
      <c r="AI328">
        <v>12</v>
      </c>
      <c r="AJ328">
        <v>240</v>
      </c>
      <c r="AK328">
        <v>71</v>
      </c>
      <c r="AL328">
        <v>40</v>
      </c>
      <c r="AM328">
        <v>3.8</v>
      </c>
      <c r="AN328">
        <v>200</v>
      </c>
      <c r="AO328">
        <v>220</v>
      </c>
      <c r="AP328">
        <v>110</v>
      </c>
      <c r="AQ328">
        <v>6.8</v>
      </c>
      <c r="AR328">
        <v>3.9</v>
      </c>
      <c r="AS328">
        <v>1.9</v>
      </c>
      <c r="AT328">
        <v>8.6</v>
      </c>
      <c r="AU328">
        <v>1.5</v>
      </c>
      <c r="AV328">
        <v>61</v>
      </c>
      <c r="AW328">
        <v>0.62</v>
      </c>
      <c r="AX328">
        <v>59</v>
      </c>
      <c r="AY328">
        <v>16</v>
      </c>
      <c r="AZ328">
        <v>11</v>
      </c>
      <c r="BA328">
        <v>1.2</v>
      </c>
      <c r="BB328">
        <v>0.64</v>
      </c>
      <c r="BC328">
        <v>43</v>
      </c>
      <c r="BD328">
        <v>4</v>
      </c>
      <c r="BE328">
        <v>0.6</v>
      </c>
      <c r="BF328">
        <v>1.4</v>
      </c>
      <c r="BG328">
        <v>-0.2</v>
      </c>
      <c r="BH328">
        <v>2.6</v>
      </c>
      <c r="BI328">
        <v>15</v>
      </c>
      <c r="BJ328">
        <v>6.1</v>
      </c>
      <c r="BK328">
        <v>0.08</v>
      </c>
      <c r="BL328">
        <v>1.2</v>
      </c>
      <c r="BM328">
        <v>11</v>
      </c>
      <c r="BN328">
        <v>44</v>
      </c>
      <c r="BO328">
        <v>75</v>
      </c>
      <c r="BP328">
        <v>3</v>
      </c>
      <c r="BQ328">
        <v>0.8</v>
      </c>
      <c r="BR328">
        <v>12</v>
      </c>
      <c r="BS328">
        <v>0.56000000000000005</v>
      </c>
      <c r="BT328">
        <v>6.7</v>
      </c>
      <c r="BU328">
        <v>5</v>
      </c>
    </row>
    <row r="329" spans="1:73" hidden="1" x14ac:dyDescent="0.3">
      <c r="A329" t="s">
        <v>1303</v>
      </c>
      <c r="B329" t="s">
        <v>1304</v>
      </c>
      <c r="C329" s="1" t="str">
        <f t="shared" si="35"/>
        <v>13:0040</v>
      </c>
      <c r="D329" s="1" t="str">
        <f t="shared" si="33"/>
        <v/>
      </c>
      <c r="G329" s="1" t="str">
        <f t="shared" si="36"/>
        <v>126</v>
      </c>
      <c r="J329" t="s">
        <v>1277</v>
      </c>
      <c r="K329" t="s">
        <v>1278</v>
      </c>
      <c r="P329">
        <v>5.99</v>
      </c>
      <c r="Q329">
        <v>0.23</v>
      </c>
      <c r="W329">
        <v>670</v>
      </c>
      <c r="Y329">
        <v>-5</v>
      </c>
      <c r="AA329">
        <v>1.7</v>
      </c>
      <c r="AB329">
        <v>15</v>
      </c>
      <c r="AC329">
        <v>48</v>
      </c>
      <c r="AD329">
        <v>34</v>
      </c>
      <c r="AE329">
        <v>61</v>
      </c>
      <c r="AG329">
        <v>24</v>
      </c>
      <c r="AH329">
        <v>-10</v>
      </c>
      <c r="AI329">
        <v>12</v>
      </c>
      <c r="AJ329">
        <v>220</v>
      </c>
      <c r="AK329">
        <v>67</v>
      </c>
      <c r="AL329">
        <v>42</v>
      </c>
      <c r="AM329">
        <v>3.8</v>
      </c>
      <c r="AN329">
        <v>190</v>
      </c>
      <c r="AO329">
        <v>250</v>
      </c>
      <c r="AP329">
        <v>110</v>
      </c>
      <c r="AQ329">
        <v>7.1</v>
      </c>
      <c r="AR329">
        <v>4.0999999999999996</v>
      </c>
      <c r="AS329">
        <v>1.8</v>
      </c>
      <c r="AT329">
        <v>8.9</v>
      </c>
      <c r="AU329">
        <v>1.5</v>
      </c>
      <c r="AV329">
        <v>62</v>
      </c>
      <c r="AW329">
        <v>0.62</v>
      </c>
      <c r="AX329">
        <v>60</v>
      </c>
      <c r="AY329">
        <v>16</v>
      </c>
      <c r="AZ329">
        <v>11</v>
      </c>
      <c r="BA329">
        <v>1.43</v>
      </c>
      <c r="BB329">
        <v>0.63</v>
      </c>
      <c r="BC329">
        <v>46</v>
      </c>
      <c r="BD329">
        <v>4.2</v>
      </c>
      <c r="BE329">
        <v>0.8</v>
      </c>
      <c r="BF329">
        <v>1.1000000000000001</v>
      </c>
      <c r="BG329">
        <v>-0.2</v>
      </c>
      <c r="BH329">
        <v>2.7</v>
      </c>
      <c r="BI329">
        <v>15</v>
      </c>
      <c r="BJ329">
        <v>7</v>
      </c>
      <c r="BK329">
        <v>0.08</v>
      </c>
      <c r="BL329">
        <v>1.4</v>
      </c>
      <c r="BM329">
        <v>11</v>
      </c>
      <c r="BN329">
        <v>40</v>
      </c>
      <c r="BO329">
        <v>76</v>
      </c>
      <c r="BP329">
        <v>3.3</v>
      </c>
      <c r="BQ329">
        <v>1</v>
      </c>
      <c r="BR329">
        <v>12</v>
      </c>
      <c r="BS329">
        <v>0.52</v>
      </c>
      <c r="BT329">
        <v>6.9</v>
      </c>
      <c r="BU329">
        <v>5</v>
      </c>
    </row>
    <row r="330" spans="1:73" hidden="1" x14ac:dyDescent="0.3">
      <c r="A330" t="s">
        <v>1305</v>
      </c>
      <c r="B330" t="s">
        <v>1306</v>
      </c>
      <c r="C330" s="1" t="str">
        <f t="shared" si="35"/>
        <v>13:0040</v>
      </c>
      <c r="D330" s="1" t="str">
        <f t="shared" si="33"/>
        <v/>
      </c>
      <c r="G330" s="1" t="str">
        <f t="shared" si="36"/>
        <v>126</v>
      </c>
      <c r="J330" t="s">
        <v>1277</v>
      </c>
      <c r="K330" t="s">
        <v>1278</v>
      </c>
      <c r="P330">
        <v>6.06</v>
      </c>
      <c r="Q330">
        <v>0.23</v>
      </c>
      <c r="W330">
        <v>670</v>
      </c>
      <c r="Y330">
        <v>-5</v>
      </c>
      <c r="AA330">
        <v>1.7</v>
      </c>
      <c r="AB330">
        <v>15</v>
      </c>
      <c r="AC330">
        <v>54</v>
      </c>
      <c r="AD330">
        <v>35</v>
      </c>
      <c r="AE330">
        <v>61</v>
      </c>
      <c r="AG330">
        <v>25</v>
      </c>
      <c r="AH330">
        <v>-10</v>
      </c>
      <c r="AI330">
        <v>12</v>
      </c>
      <c r="AJ330">
        <v>230</v>
      </c>
      <c r="AK330">
        <v>68</v>
      </c>
      <c r="AL330">
        <v>40</v>
      </c>
      <c r="AM330">
        <v>3.6</v>
      </c>
      <c r="AN330">
        <v>190</v>
      </c>
      <c r="AO330">
        <v>230</v>
      </c>
      <c r="AP330">
        <v>110</v>
      </c>
      <c r="AQ330">
        <v>7.5</v>
      </c>
      <c r="AR330">
        <v>4.3</v>
      </c>
      <c r="AS330">
        <v>2</v>
      </c>
      <c r="AT330">
        <v>9.1999999999999993</v>
      </c>
      <c r="AU330">
        <v>1.5</v>
      </c>
      <c r="AV330">
        <v>65</v>
      </c>
      <c r="AW330">
        <v>0.63</v>
      </c>
      <c r="AX330">
        <v>65</v>
      </c>
      <c r="AY330">
        <v>17</v>
      </c>
      <c r="AZ330">
        <v>12</v>
      </c>
      <c r="BA330">
        <v>1.2</v>
      </c>
      <c r="BB330">
        <v>0.62</v>
      </c>
      <c r="BC330">
        <v>42</v>
      </c>
      <c r="BD330">
        <v>4</v>
      </c>
      <c r="BE330">
        <v>0.7</v>
      </c>
      <c r="BF330">
        <v>1.1000000000000001</v>
      </c>
      <c r="BG330">
        <v>-0.2</v>
      </c>
      <c r="BH330">
        <v>2.7</v>
      </c>
      <c r="BI330">
        <v>15</v>
      </c>
      <c r="BJ330">
        <v>6.5</v>
      </c>
      <c r="BK330">
        <v>0.15</v>
      </c>
      <c r="BL330">
        <v>1.9</v>
      </c>
      <c r="BM330">
        <v>11</v>
      </c>
      <c r="BN330">
        <v>40</v>
      </c>
      <c r="BO330">
        <v>76</v>
      </c>
      <c r="BP330">
        <v>2.4</v>
      </c>
      <c r="BQ330">
        <v>0.9</v>
      </c>
      <c r="BR330">
        <v>12</v>
      </c>
      <c r="BS330">
        <v>0.54</v>
      </c>
      <c r="BT330">
        <v>6.8</v>
      </c>
      <c r="BU330">
        <v>5</v>
      </c>
    </row>
    <row r="331" spans="1:73" hidden="1" x14ac:dyDescent="0.3">
      <c r="A331" t="s">
        <v>1307</v>
      </c>
      <c r="B331" t="s">
        <v>1308</v>
      </c>
      <c r="C331" s="1" t="str">
        <f t="shared" si="35"/>
        <v>13:0040</v>
      </c>
      <c r="D331" s="1" t="str">
        <f t="shared" si="33"/>
        <v/>
      </c>
      <c r="G331" s="1" t="str">
        <f t="shared" si="36"/>
        <v>126</v>
      </c>
      <c r="J331" t="s">
        <v>1277</v>
      </c>
      <c r="K331" t="s">
        <v>1278</v>
      </c>
      <c r="P331">
        <v>6.19</v>
      </c>
      <c r="Q331">
        <v>0.23</v>
      </c>
      <c r="W331">
        <v>790</v>
      </c>
      <c r="Y331">
        <v>-5</v>
      </c>
      <c r="AA331">
        <v>1.8</v>
      </c>
      <c r="AB331">
        <v>14</v>
      </c>
      <c r="AC331">
        <v>56</v>
      </c>
      <c r="AD331">
        <v>38</v>
      </c>
      <c r="AE331">
        <v>-10</v>
      </c>
      <c r="AG331">
        <v>27</v>
      </c>
      <c r="AH331">
        <v>-10</v>
      </c>
      <c r="AI331">
        <v>11</v>
      </c>
      <c r="AJ331">
        <v>240</v>
      </c>
      <c r="AK331">
        <v>72</v>
      </c>
      <c r="AL331">
        <v>-5</v>
      </c>
      <c r="AM331">
        <v>-0.5</v>
      </c>
      <c r="AN331">
        <v>220</v>
      </c>
      <c r="AO331">
        <v>250</v>
      </c>
      <c r="AP331">
        <v>120</v>
      </c>
      <c r="AQ331">
        <v>7.1</v>
      </c>
      <c r="AR331">
        <v>3.8</v>
      </c>
      <c r="AS331">
        <v>1.8</v>
      </c>
      <c r="AT331">
        <v>8.4</v>
      </c>
      <c r="AU331">
        <v>1.5</v>
      </c>
      <c r="AV331">
        <v>67</v>
      </c>
      <c r="AW331">
        <v>0.63</v>
      </c>
      <c r="AX331">
        <v>64</v>
      </c>
      <c r="AY331">
        <v>17</v>
      </c>
      <c r="AZ331">
        <v>11</v>
      </c>
      <c r="BA331">
        <v>1.1000000000000001</v>
      </c>
      <c r="BB331">
        <v>0.6</v>
      </c>
      <c r="BC331">
        <v>42</v>
      </c>
      <c r="BD331">
        <v>4.0999999999999996</v>
      </c>
      <c r="BE331">
        <v>3.2</v>
      </c>
      <c r="BF331">
        <v>1</v>
      </c>
      <c r="BG331">
        <v>0.7</v>
      </c>
      <c r="BH331">
        <v>2.9</v>
      </c>
      <c r="BI331">
        <v>16</v>
      </c>
      <c r="BJ331">
        <v>6.6</v>
      </c>
      <c r="BK331">
        <v>0.13</v>
      </c>
      <c r="BL331">
        <v>1.9</v>
      </c>
      <c r="BM331">
        <v>11</v>
      </c>
      <c r="BN331">
        <v>50</v>
      </c>
      <c r="BO331">
        <v>82</v>
      </c>
      <c r="BP331">
        <v>9.1999999999999993</v>
      </c>
      <c r="BQ331">
        <v>0.7</v>
      </c>
      <c r="BR331">
        <v>12</v>
      </c>
      <c r="BS331">
        <v>0.61</v>
      </c>
      <c r="BT331">
        <v>7.1</v>
      </c>
      <c r="BU331">
        <v>-0.5</v>
      </c>
    </row>
    <row r="332" spans="1:73" hidden="1" x14ac:dyDescent="0.3">
      <c r="A332" t="s">
        <v>1309</v>
      </c>
      <c r="B332" t="s">
        <v>1310</v>
      </c>
      <c r="C332" s="1" t="str">
        <f t="shared" si="35"/>
        <v>13:0040</v>
      </c>
      <c r="D332" s="1" t="str">
        <f t="shared" si="33"/>
        <v/>
      </c>
      <c r="G332" s="1" t="str">
        <f t="shared" si="36"/>
        <v>126</v>
      </c>
      <c r="J332" t="s">
        <v>1277</v>
      </c>
      <c r="K332" t="s">
        <v>1278</v>
      </c>
      <c r="P332">
        <v>6.26</v>
      </c>
      <c r="Q332">
        <v>0.24</v>
      </c>
      <c r="W332">
        <v>680</v>
      </c>
      <c r="Y332">
        <v>-5</v>
      </c>
      <c r="AA332">
        <v>1.8</v>
      </c>
      <c r="AB332">
        <v>16</v>
      </c>
      <c r="AC332">
        <v>55</v>
      </c>
      <c r="AD332">
        <v>32</v>
      </c>
      <c r="AE332">
        <v>68</v>
      </c>
      <c r="AG332">
        <v>26</v>
      </c>
      <c r="AH332">
        <v>-10</v>
      </c>
      <c r="AI332">
        <v>12</v>
      </c>
      <c r="AJ332">
        <v>230</v>
      </c>
      <c r="AK332">
        <v>68</v>
      </c>
      <c r="AL332">
        <v>40</v>
      </c>
      <c r="AM332">
        <v>3.7</v>
      </c>
      <c r="AN332">
        <v>200</v>
      </c>
      <c r="AO332">
        <v>230</v>
      </c>
      <c r="AP332">
        <v>110</v>
      </c>
      <c r="AQ332">
        <v>7.3</v>
      </c>
      <c r="AR332">
        <v>4.0999999999999996</v>
      </c>
      <c r="AS332">
        <v>2</v>
      </c>
      <c r="AT332">
        <v>9.6</v>
      </c>
      <c r="AU332">
        <v>1.6</v>
      </c>
      <c r="AV332">
        <v>65</v>
      </c>
      <c r="AW332">
        <v>0.69</v>
      </c>
      <c r="AX332">
        <v>62</v>
      </c>
      <c r="AY332">
        <v>17</v>
      </c>
      <c r="AZ332">
        <v>11</v>
      </c>
      <c r="BA332">
        <v>1.4</v>
      </c>
      <c r="BB332">
        <v>0.69</v>
      </c>
      <c r="BC332">
        <v>46</v>
      </c>
      <c r="BD332">
        <v>4.4000000000000004</v>
      </c>
      <c r="BE332">
        <v>0.7</v>
      </c>
      <c r="BF332">
        <v>1.4</v>
      </c>
      <c r="BG332">
        <v>-0.2</v>
      </c>
      <c r="BH332">
        <v>3</v>
      </c>
      <c r="BI332">
        <v>15</v>
      </c>
      <c r="BJ332">
        <v>6.7</v>
      </c>
      <c r="BK332">
        <v>0.08</v>
      </c>
      <c r="BL332">
        <v>1.5</v>
      </c>
      <c r="BM332">
        <v>11</v>
      </c>
      <c r="BN332">
        <v>43</v>
      </c>
      <c r="BO332">
        <v>81</v>
      </c>
      <c r="BP332">
        <v>2.7</v>
      </c>
      <c r="BQ332">
        <v>0.4</v>
      </c>
      <c r="BR332">
        <v>13</v>
      </c>
      <c r="BS332">
        <v>0.65</v>
      </c>
      <c r="BT332">
        <v>7.2</v>
      </c>
      <c r="BU332">
        <v>5</v>
      </c>
    </row>
    <row r="333" spans="1:73" hidden="1" x14ac:dyDescent="0.3">
      <c r="A333" t="s">
        <v>1311</v>
      </c>
      <c r="B333" t="s">
        <v>1312</v>
      </c>
      <c r="C333" s="1" t="str">
        <f t="shared" si="35"/>
        <v>13:0040</v>
      </c>
      <c r="D333" s="1" t="str">
        <f t="shared" si="33"/>
        <v/>
      </c>
      <c r="G333" s="1" t="str">
        <f t="shared" si="36"/>
        <v>126</v>
      </c>
      <c r="J333" t="s">
        <v>1277</v>
      </c>
      <c r="K333" t="s">
        <v>1278</v>
      </c>
      <c r="P333">
        <v>6.19</v>
      </c>
      <c r="Q333">
        <v>0.23</v>
      </c>
      <c r="W333">
        <v>800</v>
      </c>
      <c r="Y333">
        <v>-5</v>
      </c>
      <c r="AA333">
        <v>1.8</v>
      </c>
      <c r="AB333">
        <v>15</v>
      </c>
      <c r="AC333">
        <v>56</v>
      </c>
      <c r="AD333">
        <v>38</v>
      </c>
      <c r="AE333">
        <v>-10</v>
      </c>
      <c r="AG333">
        <v>28</v>
      </c>
      <c r="AH333">
        <v>-10</v>
      </c>
      <c r="AI333">
        <v>12</v>
      </c>
      <c r="AJ333">
        <v>240</v>
      </c>
      <c r="AK333">
        <v>74</v>
      </c>
      <c r="AL333">
        <v>-5</v>
      </c>
      <c r="AM333">
        <v>-0.5</v>
      </c>
      <c r="AN333">
        <v>200</v>
      </c>
      <c r="AO333">
        <v>220</v>
      </c>
      <c r="AP333">
        <v>110</v>
      </c>
      <c r="AQ333">
        <v>6.9</v>
      </c>
      <c r="AR333">
        <v>3.7</v>
      </c>
      <c r="AS333">
        <v>1.5</v>
      </c>
      <c r="AT333">
        <v>8</v>
      </c>
      <c r="AU333">
        <v>1.4</v>
      </c>
      <c r="AV333">
        <v>68</v>
      </c>
      <c r="AW333">
        <v>0.63</v>
      </c>
      <c r="AX333">
        <v>65</v>
      </c>
      <c r="AY333">
        <v>16</v>
      </c>
      <c r="AZ333">
        <v>11</v>
      </c>
      <c r="BA333">
        <v>1.1000000000000001</v>
      </c>
      <c r="BB333">
        <v>0.56999999999999995</v>
      </c>
      <c r="BC333">
        <v>46</v>
      </c>
      <c r="BD333">
        <v>3.6</v>
      </c>
      <c r="BE333">
        <v>1.4</v>
      </c>
      <c r="BF333">
        <v>1.1000000000000001</v>
      </c>
      <c r="BG333">
        <v>0.8</v>
      </c>
      <c r="BH333">
        <v>2.9</v>
      </c>
      <c r="BI333">
        <v>16</v>
      </c>
      <c r="BJ333">
        <v>5.7</v>
      </c>
      <c r="BK333">
        <v>0.06</v>
      </c>
      <c r="BL333">
        <v>1.2</v>
      </c>
      <c r="BM333">
        <v>10</v>
      </c>
      <c r="BN333">
        <v>45</v>
      </c>
      <c r="BO333">
        <v>81</v>
      </c>
      <c r="BP333">
        <v>3.6</v>
      </c>
      <c r="BQ333">
        <v>0.7</v>
      </c>
      <c r="BR333">
        <v>12</v>
      </c>
      <c r="BS333">
        <v>0.56000000000000005</v>
      </c>
      <c r="BT333">
        <v>6.9</v>
      </c>
      <c r="BU333">
        <v>-0.5</v>
      </c>
    </row>
    <row r="334" spans="1:73" hidden="1" x14ac:dyDescent="0.3">
      <c r="A334" t="s">
        <v>1313</v>
      </c>
      <c r="B334" t="s">
        <v>1314</v>
      </c>
      <c r="C334" s="1" t="str">
        <f t="shared" si="35"/>
        <v>13:0040</v>
      </c>
      <c r="D334" s="1" t="str">
        <f t="shared" si="33"/>
        <v/>
      </c>
      <c r="G334" s="1" t="str">
        <f t="shared" si="36"/>
        <v>126</v>
      </c>
      <c r="J334" t="s">
        <v>1277</v>
      </c>
      <c r="K334" t="s">
        <v>1278</v>
      </c>
      <c r="P334">
        <v>6.02</v>
      </c>
      <c r="Q334">
        <v>0.22</v>
      </c>
      <c r="W334">
        <v>790</v>
      </c>
      <c r="Y334">
        <v>-5</v>
      </c>
      <c r="AA334">
        <v>1.8</v>
      </c>
      <c r="AB334">
        <v>15</v>
      </c>
      <c r="AC334">
        <v>56</v>
      </c>
      <c r="AD334">
        <v>40</v>
      </c>
      <c r="AE334">
        <v>-10</v>
      </c>
      <c r="AG334">
        <v>27</v>
      </c>
      <c r="AH334">
        <v>-10</v>
      </c>
      <c r="AI334">
        <v>11</v>
      </c>
      <c r="AJ334">
        <v>230</v>
      </c>
      <c r="AK334">
        <v>73</v>
      </c>
      <c r="AL334">
        <v>-5</v>
      </c>
      <c r="AM334">
        <v>-0.5</v>
      </c>
      <c r="AN334">
        <v>190</v>
      </c>
      <c r="AO334">
        <v>250</v>
      </c>
      <c r="AP334">
        <v>100</v>
      </c>
      <c r="AQ334">
        <v>7.2</v>
      </c>
      <c r="AR334">
        <v>3.6</v>
      </c>
      <c r="AS334">
        <v>1.7</v>
      </c>
      <c r="AT334">
        <v>8.1</v>
      </c>
      <c r="AU334">
        <v>1.4</v>
      </c>
      <c r="AV334">
        <v>65</v>
      </c>
      <c r="AW334">
        <v>0.65</v>
      </c>
      <c r="AX334">
        <v>64</v>
      </c>
      <c r="AY334">
        <v>16</v>
      </c>
      <c r="AZ334">
        <v>10</v>
      </c>
      <c r="BA334">
        <v>1.1000000000000001</v>
      </c>
      <c r="BB334">
        <v>0.67</v>
      </c>
      <c r="BC334">
        <v>45</v>
      </c>
      <c r="BD334">
        <v>3.7</v>
      </c>
      <c r="BE334">
        <v>1.5</v>
      </c>
      <c r="BF334">
        <v>1</v>
      </c>
      <c r="BG334">
        <v>0.7</v>
      </c>
      <c r="BH334">
        <v>2.9</v>
      </c>
      <c r="BI334">
        <v>15</v>
      </c>
      <c r="BJ334">
        <v>6.6</v>
      </c>
      <c r="BK334">
        <v>0.12</v>
      </c>
      <c r="BL334">
        <v>1.3</v>
      </c>
      <c r="BM334">
        <v>11</v>
      </c>
      <c r="BN334">
        <v>45</v>
      </c>
      <c r="BO334">
        <v>80</v>
      </c>
      <c r="BP334">
        <v>11</v>
      </c>
      <c r="BQ334">
        <v>0.7</v>
      </c>
      <c r="BR334">
        <v>12</v>
      </c>
      <c r="BS334">
        <v>0.66</v>
      </c>
      <c r="BT334">
        <v>6.8</v>
      </c>
      <c r="BU334">
        <v>-0.5</v>
      </c>
    </row>
    <row r="335" spans="1:73" hidden="1" x14ac:dyDescent="0.3">
      <c r="A335" t="s">
        <v>1315</v>
      </c>
      <c r="B335" t="s">
        <v>1316</v>
      </c>
      <c r="C335" s="1" t="str">
        <f t="shared" si="35"/>
        <v>13:0040</v>
      </c>
      <c r="D335" s="1" t="str">
        <f t="shared" si="33"/>
        <v/>
      </c>
      <c r="G335" s="1" t="str">
        <f t="shared" si="36"/>
        <v>126</v>
      </c>
      <c r="J335" t="s">
        <v>1277</v>
      </c>
      <c r="K335" t="s">
        <v>1278</v>
      </c>
      <c r="P335">
        <v>6.22</v>
      </c>
      <c r="Q335">
        <v>0.23</v>
      </c>
      <c r="W335">
        <v>790</v>
      </c>
      <c r="Y335">
        <v>-5</v>
      </c>
      <c r="AA335">
        <v>1.8</v>
      </c>
      <c r="AB335">
        <v>14</v>
      </c>
      <c r="AC335">
        <v>54</v>
      </c>
      <c r="AD335">
        <v>37</v>
      </c>
      <c r="AE335">
        <v>-10</v>
      </c>
      <c r="AG335">
        <v>26</v>
      </c>
      <c r="AH335">
        <v>-10</v>
      </c>
      <c r="AI335">
        <v>11</v>
      </c>
      <c r="AJ335">
        <v>240</v>
      </c>
      <c r="AK335">
        <v>73</v>
      </c>
      <c r="AL335">
        <v>-5</v>
      </c>
      <c r="AM335">
        <v>-0.5</v>
      </c>
      <c r="AN335">
        <v>190</v>
      </c>
      <c r="AO335">
        <v>250</v>
      </c>
      <c r="AP335">
        <v>110</v>
      </c>
      <c r="AQ335">
        <v>7</v>
      </c>
      <c r="AR335">
        <v>4.0999999999999996</v>
      </c>
      <c r="AS335">
        <v>1.7</v>
      </c>
      <c r="AT335">
        <v>8.4</v>
      </c>
      <c r="AU335">
        <v>1.4</v>
      </c>
      <c r="AV335">
        <v>69</v>
      </c>
      <c r="AW335">
        <v>0.64</v>
      </c>
      <c r="AX335">
        <v>62</v>
      </c>
      <c r="AY335">
        <v>17</v>
      </c>
      <c r="AZ335">
        <v>10</v>
      </c>
      <c r="BA335">
        <v>1.1000000000000001</v>
      </c>
      <c r="BB335">
        <v>0.63</v>
      </c>
      <c r="BC335">
        <v>43</v>
      </c>
      <c r="BD335">
        <v>4.3</v>
      </c>
      <c r="BE335">
        <v>0.5</v>
      </c>
      <c r="BF335">
        <v>1.1000000000000001</v>
      </c>
      <c r="BG335">
        <v>0.8</v>
      </c>
      <c r="BH335">
        <v>2.9</v>
      </c>
      <c r="BI335">
        <v>16</v>
      </c>
      <c r="BJ335">
        <v>6.4</v>
      </c>
      <c r="BK335">
        <v>7.0000000000000007E-2</v>
      </c>
      <c r="BL335">
        <v>1.2</v>
      </c>
      <c r="BM335">
        <v>11</v>
      </c>
      <c r="BN335">
        <v>48</v>
      </c>
      <c r="BO335">
        <v>84</v>
      </c>
      <c r="BP335">
        <v>2.2000000000000002</v>
      </c>
      <c r="BQ335">
        <v>0.9</v>
      </c>
      <c r="BR335">
        <v>12</v>
      </c>
      <c r="BS335">
        <v>0.55000000000000004</v>
      </c>
      <c r="BT335">
        <v>6.6</v>
      </c>
      <c r="BU335">
        <v>-0.5</v>
      </c>
    </row>
    <row r="336" spans="1:73" hidden="1" x14ac:dyDescent="0.3">
      <c r="A336" t="s">
        <v>1317</v>
      </c>
      <c r="B336" t="s">
        <v>1318</v>
      </c>
      <c r="C336" s="1" t="str">
        <f t="shared" si="35"/>
        <v>13:0040</v>
      </c>
      <c r="D336" s="1" t="str">
        <f t="shared" si="33"/>
        <v/>
      </c>
      <c r="G336" s="1" t="str">
        <f t="shared" si="36"/>
        <v>126</v>
      </c>
      <c r="J336" t="s">
        <v>1277</v>
      </c>
      <c r="K336" t="s">
        <v>1278</v>
      </c>
      <c r="P336">
        <v>6.56</v>
      </c>
      <c r="Q336">
        <v>0.28999999999999998</v>
      </c>
      <c r="W336">
        <v>790</v>
      </c>
      <c r="AA336">
        <v>1.8</v>
      </c>
      <c r="AB336">
        <v>21</v>
      </c>
      <c r="AC336">
        <v>69</v>
      </c>
      <c r="AD336">
        <v>37</v>
      </c>
      <c r="AG336">
        <v>36</v>
      </c>
      <c r="AI336">
        <v>12</v>
      </c>
      <c r="AJ336">
        <v>260</v>
      </c>
      <c r="AK336">
        <v>70</v>
      </c>
      <c r="AN336">
        <v>210</v>
      </c>
      <c r="AO336">
        <v>270</v>
      </c>
      <c r="AP336">
        <v>110</v>
      </c>
      <c r="AQ336">
        <v>7.3</v>
      </c>
      <c r="AR336">
        <v>4.0999999999999996</v>
      </c>
      <c r="AS336">
        <v>1.7</v>
      </c>
      <c r="AT336">
        <v>8.5</v>
      </c>
      <c r="AU336">
        <v>1.5</v>
      </c>
      <c r="AV336">
        <v>67</v>
      </c>
      <c r="AW336">
        <v>0.66</v>
      </c>
      <c r="AX336">
        <v>62</v>
      </c>
      <c r="AY336">
        <v>17</v>
      </c>
      <c r="AZ336">
        <v>11</v>
      </c>
      <c r="BA336">
        <v>1.3</v>
      </c>
      <c r="BB336">
        <v>0.61</v>
      </c>
      <c r="BC336">
        <v>48</v>
      </c>
      <c r="BD336">
        <v>4.2</v>
      </c>
      <c r="BE336">
        <v>0.5</v>
      </c>
      <c r="BF336">
        <v>1.1000000000000001</v>
      </c>
      <c r="BG336">
        <v>0.8</v>
      </c>
      <c r="BH336">
        <v>3.1</v>
      </c>
      <c r="BI336">
        <v>16</v>
      </c>
      <c r="BJ336">
        <v>6.9</v>
      </c>
      <c r="BK336">
        <v>0.09</v>
      </c>
      <c r="BL336">
        <v>1.4</v>
      </c>
      <c r="BM336">
        <v>10</v>
      </c>
      <c r="BN336">
        <v>45</v>
      </c>
      <c r="BO336">
        <v>82</v>
      </c>
      <c r="BP336">
        <v>3</v>
      </c>
      <c r="BQ336">
        <v>0.7</v>
      </c>
      <c r="BR336">
        <v>13</v>
      </c>
      <c r="BS336">
        <v>0.6</v>
      </c>
      <c r="BT336">
        <v>7.4</v>
      </c>
    </row>
    <row r="337" spans="1:73" hidden="1" x14ac:dyDescent="0.3">
      <c r="A337" t="s">
        <v>1319</v>
      </c>
      <c r="B337" t="s">
        <v>1320</v>
      </c>
      <c r="C337" s="1" t="str">
        <f t="shared" si="35"/>
        <v>13:0040</v>
      </c>
      <c r="D337" s="1" t="str">
        <f t="shared" si="33"/>
        <v/>
      </c>
      <c r="G337" s="1" t="str">
        <f t="shared" si="36"/>
        <v>126</v>
      </c>
      <c r="J337" t="s">
        <v>1277</v>
      </c>
      <c r="K337" t="s">
        <v>1278</v>
      </c>
      <c r="P337">
        <v>6.54</v>
      </c>
      <c r="Q337">
        <v>0.28999999999999998</v>
      </c>
      <c r="W337">
        <v>810</v>
      </c>
      <c r="AA337">
        <v>1.9</v>
      </c>
      <c r="AB337">
        <v>21</v>
      </c>
      <c r="AC337">
        <v>70</v>
      </c>
      <c r="AD337">
        <v>38</v>
      </c>
      <c r="AG337">
        <v>33</v>
      </c>
      <c r="AI337">
        <v>13</v>
      </c>
      <c r="AJ337">
        <v>260</v>
      </c>
      <c r="AK337">
        <v>71</v>
      </c>
      <c r="AN337">
        <v>220</v>
      </c>
      <c r="AO337">
        <v>270</v>
      </c>
      <c r="AP337">
        <v>120</v>
      </c>
      <c r="AQ337">
        <v>7.3</v>
      </c>
      <c r="AR337">
        <v>3.9</v>
      </c>
      <c r="AS337">
        <v>1.6</v>
      </c>
      <c r="AT337">
        <v>8.8000000000000007</v>
      </c>
      <c r="AU337">
        <v>1.4</v>
      </c>
      <c r="AV337">
        <v>65</v>
      </c>
      <c r="AW337">
        <v>0.61</v>
      </c>
      <c r="AX337">
        <v>62</v>
      </c>
      <c r="AY337">
        <v>16</v>
      </c>
      <c r="AZ337">
        <v>11</v>
      </c>
      <c r="BA337">
        <v>1.2</v>
      </c>
      <c r="BB337">
        <v>0.59</v>
      </c>
      <c r="BC337">
        <v>49</v>
      </c>
      <c r="BD337">
        <v>4.2</v>
      </c>
      <c r="BE337">
        <v>0.5</v>
      </c>
      <c r="BF337">
        <v>1</v>
      </c>
      <c r="BG337">
        <v>0.8</v>
      </c>
      <c r="BH337">
        <v>2.8</v>
      </c>
      <c r="BI337">
        <v>15</v>
      </c>
      <c r="BJ337">
        <v>6.3</v>
      </c>
      <c r="BK337">
        <v>0.06</v>
      </c>
      <c r="BL337">
        <v>1.5</v>
      </c>
      <c r="BM337">
        <v>10</v>
      </c>
      <c r="BN337">
        <v>48</v>
      </c>
      <c r="BO337">
        <v>77</v>
      </c>
      <c r="BP337">
        <v>2.2000000000000002</v>
      </c>
      <c r="BQ337">
        <v>0.7</v>
      </c>
      <c r="BR337">
        <v>12</v>
      </c>
      <c r="BS337">
        <v>0.53</v>
      </c>
      <c r="BT337">
        <v>6.7</v>
      </c>
    </row>
    <row r="338" spans="1:73" hidden="1" x14ac:dyDescent="0.3">
      <c r="A338" t="s">
        <v>1321</v>
      </c>
      <c r="B338" t="s">
        <v>1322</v>
      </c>
      <c r="C338" s="1" t="str">
        <f t="shared" si="35"/>
        <v>13:0040</v>
      </c>
      <c r="D338" s="1" t="str">
        <f t="shared" si="33"/>
        <v/>
      </c>
      <c r="G338" s="1" t="str">
        <f t="shared" si="36"/>
        <v>126</v>
      </c>
      <c r="J338" t="s">
        <v>1277</v>
      </c>
      <c r="K338" t="s">
        <v>1278</v>
      </c>
      <c r="P338">
        <v>6.59</v>
      </c>
      <c r="Q338">
        <v>0.28999999999999998</v>
      </c>
      <c r="W338">
        <v>820</v>
      </c>
      <c r="AA338">
        <v>2</v>
      </c>
      <c r="AB338">
        <v>21</v>
      </c>
      <c r="AC338">
        <v>69</v>
      </c>
      <c r="AD338">
        <v>37</v>
      </c>
      <c r="AG338">
        <v>32</v>
      </c>
      <c r="AI338">
        <v>13</v>
      </c>
      <c r="AJ338">
        <v>260</v>
      </c>
      <c r="AK338">
        <v>71</v>
      </c>
      <c r="AN338">
        <v>210</v>
      </c>
      <c r="AO338">
        <v>280</v>
      </c>
      <c r="AP338">
        <v>120</v>
      </c>
      <c r="AQ338">
        <v>7.2</v>
      </c>
      <c r="AR338">
        <v>4.2</v>
      </c>
      <c r="AS338">
        <v>1.7</v>
      </c>
      <c r="AT338">
        <v>9.1999999999999993</v>
      </c>
      <c r="AU338">
        <v>1.5</v>
      </c>
      <c r="AV338">
        <v>69</v>
      </c>
      <c r="AW338">
        <v>0.64</v>
      </c>
      <c r="AX338">
        <v>64</v>
      </c>
      <c r="AY338">
        <v>17</v>
      </c>
      <c r="AZ338">
        <v>11</v>
      </c>
      <c r="BA338">
        <v>1.2</v>
      </c>
      <c r="BB338">
        <v>0.6</v>
      </c>
      <c r="BC338">
        <v>48</v>
      </c>
      <c r="BD338">
        <v>4.2</v>
      </c>
      <c r="BE338">
        <v>0.5</v>
      </c>
      <c r="BF338">
        <v>1.1000000000000001</v>
      </c>
      <c r="BG338">
        <v>0.8</v>
      </c>
      <c r="BH338">
        <v>3</v>
      </c>
      <c r="BI338">
        <v>16</v>
      </c>
      <c r="BJ338">
        <v>6.9</v>
      </c>
      <c r="BK338">
        <v>0.08</v>
      </c>
      <c r="BL338">
        <v>1.4</v>
      </c>
      <c r="BM338">
        <v>11</v>
      </c>
      <c r="BN338">
        <v>43</v>
      </c>
      <c r="BO338">
        <v>80</v>
      </c>
      <c r="BP338">
        <v>3.2</v>
      </c>
      <c r="BQ338">
        <v>0.7</v>
      </c>
      <c r="BR338">
        <v>12</v>
      </c>
      <c r="BS338">
        <v>0.59</v>
      </c>
      <c r="BT338">
        <v>6.8</v>
      </c>
    </row>
    <row r="339" spans="1:73" hidden="1" x14ac:dyDescent="0.3">
      <c r="A339" t="s">
        <v>1323</v>
      </c>
      <c r="B339" t="s">
        <v>1324</v>
      </c>
      <c r="C339" s="1" t="str">
        <f t="shared" si="35"/>
        <v>13:0040</v>
      </c>
      <c r="D339" s="1" t="str">
        <f t="shared" si="33"/>
        <v/>
      </c>
      <c r="G339" s="1" t="str">
        <f t="shared" ref="G339:G347" si="37">HYPERLINK("http://geochem.nrcan.gc.ca/cdogs/content/cr_/cr_00127_e.htm", "127")</f>
        <v>127</v>
      </c>
      <c r="J339" t="s">
        <v>1277</v>
      </c>
      <c r="K339" t="s">
        <v>1278</v>
      </c>
      <c r="P339">
        <v>5.66</v>
      </c>
      <c r="Q339">
        <v>0.16</v>
      </c>
      <c r="W339">
        <v>590</v>
      </c>
      <c r="Y339">
        <v>-5</v>
      </c>
      <c r="AA339">
        <v>1.5</v>
      </c>
      <c r="AB339">
        <v>27</v>
      </c>
      <c r="AC339">
        <v>72</v>
      </c>
      <c r="AD339">
        <v>32</v>
      </c>
      <c r="AE339">
        <v>43</v>
      </c>
      <c r="AG339">
        <v>45</v>
      </c>
      <c r="AH339">
        <v>-10</v>
      </c>
      <c r="AI339">
        <v>12</v>
      </c>
      <c r="AJ339">
        <v>230</v>
      </c>
      <c r="AK339">
        <v>70</v>
      </c>
      <c r="AL339">
        <v>28</v>
      </c>
      <c r="AM339">
        <v>2.6</v>
      </c>
      <c r="AN339">
        <v>130</v>
      </c>
      <c r="AO339">
        <v>180</v>
      </c>
      <c r="AP339">
        <v>83</v>
      </c>
      <c r="AQ339">
        <v>5.3</v>
      </c>
      <c r="AR339">
        <v>3</v>
      </c>
      <c r="AS339">
        <v>1.3</v>
      </c>
      <c r="AT339">
        <v>5.8</v>
      </c>
      <c r="AU339">
        <v>1.1000000000000001</v>
      </c>
      <c r="AV339">
        <v>48</v>
      </c>
      <c r="AW339">
        <v>0.45</v>
      </c>
      <c r="AX339">
        <v>45</v>
      </c>
      <c r="AY339">
        <v>12</v>
      </c>
      <c r="AZ339">
        <v>7.6</v>
      </c>
      <c r="BA339">
        <v>0.88</v>
      </c>
      <c r="BB339">
        <v>0.43</v>
      </c>
      <c r="BC339">
        <v>30</v>
      </c>
      <c r="BD339">
        <v>2.9</v>
      </c>
      <c r="BE339">
        <v>2.4</v>
      </c>
      <c r="BF339">
        <v>2.9</v>
      </c>
      <c r="BG339">
        <v>-0.2</v>
      </c>
      <c r="BH339">
        <v>2.2999999999999998</v>
      </c>
      <c r="BI339">
        <v>15</v>
      </c>
      <c r="BJ339">
        <v>5.0999999999999996</v>
      </c>
      <c r="BK339">
        <v>0.06</v>
      </c>
      <c r="BL339">
        <v>1.3</v>
      </c>
      <c r="BM339">
        <v>10</v>
      </c>
      <c r="BN339">
        <v>29</v>
      </c>
      <c r="BO339">
        <v>66</v>
      </c>
      <c r="BP339">
        <v>1.9</v>
      </c>
      <c r="BQ339">
        <v>0.8</v>
      </c>
      <c r="BR339">
        <v>10</v>
      </c>
      <c r="BS339">
        <v>0.51</v>
      </c>
      <c r="BT339">
        <v>4</v>
      </c>
      <c r="BU339">
        <v>5</v>
      </c>
    </row>
    <row r="340" spans="1:73" hidden="1" x14ac:dyDescent="0.3">
      <c r="A340" t="s">
        <v>1325</v>
      </c>
      <c r="B340" t="s">
        <v>1326</v>
      </c>
      <c r="C340" s="1" t="str">
        <f t="shared" si="35"/>
        <v>13:0040</v>
      </c>
      <c r="D340" s="1" t="str">
        <f t="shared" si="33"/>
        <v/>
      </c>
      <c r="G340" s="1" t="str">
        <f t="shared" si="37"/>
        <v>127</v>
      </c>
      <c r="J340" t="s">
        <v>1277</v>
      </c>
      <c r="K340" t="s">
        <v>1278</v>
      </c>
      <c r="P340">
        <v>5.9</v>
      </c>
      <c r="Q340">
        <v>0.17</v>
      </c>
      <c r="W340">
        <v>640</v>
      </c>
      <c r="Y340">
        <v>-5</v>
      </c>
      <c r="AA340">
        <v>1.5</v>
      </c>
      <c r="AB340">
        <v>28</v>
      </c>
      <c r="AC340">
        <v>81</v>
      </c>
      <c r="AD340">
        <v>32</v>
      </c>
      <c r="AE340">
        <v>50</v>
      </c>
      <c r="AG340">
        <v>49</v>
      </c>
      <c r="AH340">
        <v>-10</v>
      </c>
      <c r="AI340">
        <v>12</v>
      </c>
      <c r="AJ340">
        <v>240</v>
      </c>
      <c r="AK340">
        <v>71</v>
      </c>
      <c r="AL340">
        <v>26</v>
      </c>
      <c r="AM340">
        <v>2.4</v>
      </c>
      <c r="AN340">
        <v>130</v>
      </c>
      <c r="AO340">
        <v>170</v>
      </c>
      <c r="AP340">
        <v>82</v>
      </c>
      <c r="AQ340">
        <v>5</v>
      </c>
      <c r="AR340">
        <v>2.7</v>
      </c>
      <c r="AS340">
        <v>1.4</v>
      </c>
      <c r="AT340">
        <v>6</v>
      </c>
      <c r="AU340">
        <v>1</v>
      </c>
      <c r="AV340">
        <v>46</v>
      </c>
      <c r="AW340">
        <v>0.44</v>
      </c>
      <c r="AX340">
        <v>44</v>
      </c>
      <c r="AY340">
        <v>12</v>
      </c>
      <c r="AZ340">
        <v>7.7</v>
      </c>
      <c r="BA340">
        <v>0.86</v>
      </c>
      <c r="BB340">
        <v>0.43</v>
      </c>
      <c r="BC340">
        <v>30</v>
      </c>
      <c r="BD340">
        <v>2.8</v>
      </c>
      <c r="BE340">
        <v>2.5</v>
      </c>
      <c r="BF340">
        <v>3.1</v>
      </c>
      <c r="BG340">
        <v>-0.2</v>
      </c>
      <c r="BH340">
        <v>2.2999999999999998</v>
      </c>
      <c r="BI340">
        <v>15</v>
      </c>
      <c r="BJ340">
        <v>4.8</v>
      </c>
      <c r="BK340">
        <v>0.11</v>
      </c>
      <c r="BL340">
        <v>0.3</v>
      </c>
      <c r="BM340">
        <v>9.8000000000000007</v>
      </c>
      <c r="BN340">
        <v>39</v>
      </c>
      <c r="BO340">
        <v>74</v>
      </c>
      <c r="BP340">
        <v>3.4</v>
      </c>
      <c r="BQ340">
        <v>0.6</v>
      </c>
      <c r="BR340">
        <v>11</v>
      </c>
      <c r="BS340">
        <v>0.51</v>
      </c>
      <c r="BT340">
        <v>4.3</v>
      </c>
      <c r="BU340">
        <v>5</v>
      </c>
    </row>
    <row r="341" spans="1:73" hidden="1" x14ac:dyDescent="0.3">
      <c r="A341" t="s">
        <v>1327</v>
      </c>
      <c r="B341" t="s">
        <v>1328</v>
      </c>
      <c r="C341" s="1" t="str">
        <f t="shared" si="35"/>
        <v>13:0040</v>
      </c>
      <c r="D341" s="1" t="str">
        <f t="shared" si="33"/>
        <v/>
      </c>
      <c r="G341" s="1" t="str">
        <f t="shared" si="37"/>
        <v>127</v>
      </c>
      <c r="J341" t="s">
        <v>1277</v>
      </c>
      <c r="K341" t="s">
        <v>1278</v>
      </c>
      <c r="P341">
        <v>5.94</v>
      </c>
      <c r="Q341">
        <v>0.17</v>
      </c>
      <c r="W341">
        <v>700</v>
      </c>
      <c r="Y341">
        <v>-5</v>
      </c>
      <c r="AA341">
        <v>1.6</v>
      </c>
      <c r="AB341">
        <v>26</v>
      </c>
      <c r="AC341">
        <v>83</v>
      </c>
      <c r="AD341">
        <v>38</v>
      </c>
      <c r="AE341">
        <v>-10</v>
      </c>
      <c r="AG341">
        <v>51</v>
      </c>
      <c r="AH341">
        <v>-10</v>
      </c>
      <c r="AI341">
        <v>11</v>
      </c>
      <c r="AJ341">
        <v>250</v>
      </c>
      <c r="AK341">
        <v>77</v>
      </c>
      <c r="AL341">
        <v>-5</v>
      </c>
      <c r="AM341">
        <v>-0.5</v>
      </c>
      <c r="AN341">
        <v>130</v>
      </c>
      <c r="AO341">
        <v>170</v>
      </c>
      <c r="AP341">
        <v>93</v>
      </c>
      <c r="AQ341">
        <v>4.9000000000000004</v>
      </c>
      <c r="AR341">
        <v>2.6</v>
      </c>
      <c r="AS341">
        <v>1.2</v>
      </c>
      <c r="AT341">
        <v>5.9</v>
      </c>
      <c r="AU341">
        <v>1</v>
      </c>
      <c r="AV341">
        <v>50</v>
      </c>
      <c r="AW341">
        <v>0.45</v>
      </c>
      <c r="AX341">
        <v>48</v>
      </c>
      <c r="AY341">
        <v>13</v>
      </c>
      <c r="AZ341">
        <v>8.1</v>
      </c>
      <c r="BA341">
        <v>0.86</v>
      </c>
      <c r="BB341">
        <v>0.41</v>
      </c>
      <c r="BC341">
        <v>31</v>
      </c>
      <c r="BD341">
        <v>2.6</v>
      </c>
      <c r="BE341">
        <v>5.5</v>
      </c>
      <c r="BF341">
        <v>2.9</v>
      </c>
      <c r="BG341">
        <v>0.4</v>
      </c>
      <c r="BH341">
        <v>2.5</v>
      </c>
      <c r="BI341">
        <v>16</v>
      </c>
      <c r="BJ341">
        <v>4.5999999999999996</v>
      </c>
      <c r="BK341">
        <v>0.08</v>
      </c>
      <c r="BL341">
        <v>1.1000000000000001</v>
      </c>
      <c r="BM341">
        <v>10</v>
      </c>
      <c r="BN341">
        <v>31</v>
      </c>
      <c r="BO341">
        <v>77</v>
      </c>
      <c r="BP341">
        <v>11</v>
      </c>
      <c r="BQ341">
        <v>0.7</v>
      </c>
      <c r="BR341">
        <v>10</v>
      </c>
      <c r="BS341">
        <v>0.61</v>
      </c>
      <c r="BT341">
        <v>4.0999999999999996</v>
      </c>
      <c r="BU341">
        <v>-0.5</v>
      </c>
    </row>
    <row r="342" spans="1:73" hidden="1" x14ac:dyDescent="0.3">
      <c r="A342" t="s">
        <v>1329</v>
      </c>
      <c r="B342" t="s">
        <v>1330</v>
      </c>
      <c r="C342" s="1" t="str">
        <f t="shared" si="35"/>
        <v>13:0040</v>
      </c>
      <c r="D342" s="1" t="str">
        <f t="shared" si="33"/>
        <v/>
      </c>
      <c r="G342" s="1" t="str">
        <f t="shared" si="37"/>
        <v>127</v>
      </c>
      <c r="J342" t="s">
        <v>1277</v>
      </c>
      <c r="K342" t="s">
        <v>1278</v>
      </c>
      <c r="P342">
        <v>5.82</v>
      </c>
      <c r="Q342">
        <v>0.17</v>
      </c>
      <c r="W342">
        <v>590</v>
      </c>
      <c r="Y342">
        <v>-5</v>
      </c>
      <c r="AA342">
        <v>1.5</v>
      </c>
      <c r="AB342">
        <v>28</v>
      </c>
      <c r="AC342">
        <v>79</v>
      </c>
      <c r="AD342">
        <v>30</v>
      </c>
      <c r="AE342">
        <v>50</v>
      </c>
      <c r="AG342">
        <v>48</v>
      </c>
      <c r="AH342">
        <v>-10</v>
      </c>
      <c r="AI342">
        <v>12</v>
      </c>
      <c r="AJ342">
        <v>240</v>
      </c>
      <c r="AK342">
        <v>71</v>
      </c>
      <c r="AL342">
        <v>26</v>
      </c>
      <c r="AM342">
        <v>2.5</v>
      </c>
      <c r="AN342">
        <v>130</v>
      </c>
      <c r="AO342">
        <v>170</v>
      </c>
      <c r="AP342">
        <v>92</v>
      </c>
      <c r="AQ342">
        <v>4.8</v>
      </c>
      <c r="AR342">
        <v>2.7</v>
      </c>
      <c r="AS342">
        <v>1.4</v>
      </c>
      <c r="AT342">
        <v>6</v>
      </c>
      <c r="AU342">
        <v>1</v>
      </c>
      <c r="AV342">
        <v>48</v>
      </c>
      <c r="AW342">
        <v>0.42</v>
      </c>
      <c r="AX342">
        <v>46</v>
      </c>
      <c r="AY342">
        <v>13</v>
      </c>
      <c r="AZ342">
        <v>8.5</v>
      </c>
      <c r="BA342">
        <v>0.92</v>
      </c>
      <c r="BB342">
        <v>0.43</v>
      </c>
      <c r="BC342">
        <v>30</v>
      </c>
      <c r="BD342">
        <v>2.6</v>
      </c>
      <c r="BE342">
        <v>2.4</v>
      </c>
      <c r="BF342">
        <v>3.1</v>
      </c>
      <c r="BG342">
        <v>-0.2</v>
      </c>
      <c r="BH342">
        <v>2.5</v>
      </c>
      <c r="BI342">
        <v>14</v>
      </c>
      <c r="BJ342">
        <v>4.7</v>
      </c>
      <c r="BK342">
        <v>0.06</v>
      </c>
      <c r="BL342">
        <v>1.2</v>
      </c>
      <c r="BM342">
        <v>9.6999999999999993</v>
      </c>
      <c r="BN342">
        <v>31</v>
      </c>
      <c r="BO342">
        <v>-0.05</v>
      </c>
      <c r="BP342">
        <v>3</v>
      </c>
      <c r="BQ342">
        <v>0.6</v>
      </c>
      <c r="BR342">
        <v>11</v>
      </c>
      <c r="BS342">
        <v>0.61</v>
      </c>
      <c r="BT342">
        <v>4.5</v>
      </c>
      <c r="BU342">
        <v>5</v>
      </c>
    </row>
    <row r="343" spans="1:73" hidden="1" x14ac:dyDescent="0.3">
      <c r="A343" t="s">
        <v>1331</v>
      </c>
      <c r="B343" t="s">
        <v>1332</v>
      </c>
      <c r="C343" s="1" t="str">
        <f t="shared" si="35"/>
        <v>13:0040</v>
      </c>
      <c r="D343" s="1" t="str">
        <f t="shared" si="33"/>
        <v/>
      </c>
      <c r="G343" s="1" t="str">
        <f t="shared" si="37"/>
        <v>127</v>
      </c>
      <c r="J343" t="s">
        <v>1277</v>
      </c>
      <c r="K343" t="s">
        <v>1278</v>
      </c>
      <c r="P343">
        <v>6.07</v>
      </c>
      <c r="Q343">
        <v>0.17</v>
      </c>
      <c r="W343">
        <v>710</v>
      </c>
      <c r="Y343">
        <v>-5</v>
      </c>
      <c r="AA343">
        <v>1.6</v>
      </c>
      <c r="AB343">
        <v>27</v>
      </c>
      <c r="AC343">
        <v>83</v>
      </c>
      <c r="AD343">
        <v>36</v>
      </c>
      <c r="AE343">
        <v>-10</v>
      </c>
      <c r="AG343">
        <v>51</v>
      </c>
      <c r="AH343">
        <v>-10</v>
      </c>
      <c r="AI343">
        <v>11</v>
      </c>
      <c r="AJ343">
        <v>250</v>
      </c>
      <c r="AK343">
        <v>78</v>
      </c>
      <c r="AL343">
        <v>-5</v>
      </c>
      <c r="AM343">
        <v>-0.5</v>
      </c>
      <c r="AN343">
        <v>140</v>
      </c>
      <c r="AO343">
        <v>170</v>
      </c>
      <c r="AP343">
        <v>94</v>
      </c>
      <c r="AQ343">
        <v>4.8</v>
      </c>
      <c r="AR343">
        <v>2.7</v>
      </c>
      <c r="AS343">
        <v>1.2</v>
      </c>
      <c r="AT343">
        <v>5.8</v>
      </c>
      <c r="AU343">
        <v>1.1000000000000001</v>
      </c>
      <c r="AV343">
        <v>48</v>
      </c>
      <c r="AW343">
        <v>0.42</v>
      </c>
      <c r="AX343">
        <v>46</v>
      </c>
      <c r="AY343">
        <v>12</v>
      </c>
      <c r="AZ343">
        <v>8.1999999999999993</v>
      </c>
      <c r="BA343">
        <v>0.78</v>
      </c>
      <c r="BB343">
        <v>0.41</v>
      </c>
      <c r="BC343">
        <v>31</v>
      </c>
      <c r="BD343">
        <v>2.9</v>
      </c>
      <c r="BE343">
        <v>1.8</v>
      </c>
      <c r="BF343">
        <v>3</v>
      </c>
      <c r="BG343">
        <v>0.4</v>
      </c>
      <c r="BH343">
        <v>2.4</v>
      </c>
      <c r="BI343">
        <v>16</v>
      </c>
      <c r="BJ343">
        <v>4.5999999999999996</v>
      </c>
      <c r="BK343">
        <v>0.06</v>
      </c>
      <c r="BL343">
        <v>1.1000000000000001</v>
      </c>
      <c r="BM343">
        <v>10</v>
      </c>
      <c r="BN343">
        <v>30</v>
      </c>
      <c r="BO343">
        <v>76</v>
      </c>
      <c r="BP343">
        <v>1.8</v>
      </c>
      <c r="BQ343">
        <v>0.6</v>
      </c>
      <c r="BR343">
        <v>11</v>
      </c>
      <c r="BS343">
        <v>0.65</v>
      </c>
      <c r="BT343">
        <v>4.4000000000000004</v>
      </c>
      <c r="BU343">
        <v>-0.5</v>
      </c>
    </row>
    <row r="344" spans="1:73" hidden="1" x14ac:dyDescent="0.3">
      <c r="A344" t="s">
        <v>1333</v>
      </c>
      <c r="B344" t="s">
        <v>1334</v>
      </c>
      <c r="C344" s="1" t="str">
        <f t="shared" si="35"/>
        <v>13:0040</v>
      </c>
      <c r="D344" s="1" t="str">
        <f t="shared" si="33"/>
        <v/>
      </c>
      <c r="G344" s="1" t="str">
        <f t="shared" si="37"/>
        <v>127</v>
      </c>
      <c r="J344" t="s">
        <v>1277</v>
      </c>
      <c r="K344" t="s">
        <v>1278</v>
      </c>
      <c r="P344">
        <v>5.78</v>
      </c>
      <c r="Q344">
        <v>0.16</v>
      </c>
      <c r="W344">
        <v>710</v>
      </c>
      <c r="Y344">
        <v>-5</v>
      </c>
      <c r="AA344">
        <v>1.6</v>
      </c>
      <c r="AB344">
        <v>28</v>
      </c>
      <c r="AC344">
        <v>84</v>
      </c>
      <c r="AD344">
        <v>37</v>
      </c>
      <c r="AE344">
        <v>-10</v>
      </c>
      <c r="AG344">
        <v>53</v>
      </c>
      <c r="AH344">
        <v>-10</v>
      </c>
      <c r="AI344">
        <v>11</v>
      </c>
      <c r="AJ344">
        <v>250</v>
      </c>
      <c r="AK344">
        <v>79</v>
      </c>
      <c r="AL344">
        <v>-5</v>
      </c>
      <c r="AM344">
        <v>-0.5</v>
      </c>
      <c r="AN344">
        <v>130</v>
      </c>
      <c r="AO344">
        <v>170</v>
      </c>
      <c r="AP344">
        <v>110</v>
      </c>
      <c r="AQ344">
        <v>5.5</v>
      </c>
      <c r="AR344">
        <v>2.8</v>
      </c>
      <c r="AS344">
        <v>1.4</v>
      </c>
      <c r="AT344">
        <v>6.9</v>
      </c>
      <c r="AU344">
        <v>1.1000000000000001</v>
      </c>
      <c r="AV344">
        <v>55</v>
      </c>
      <c r="AW344">
        <v>0.48</v>
      </c>
      <c r="AX344">
        <v>50</v>
      </c>
      <c r="AY344">
        <v>15</v>
      </c>
      <c r="AZ344">
        <v>9.1</v>
      </c>
      <c r="BA344">
        <v>0.96</v>
      </c>
      <c r="BB344">
        <v>0.46</v>
      </c>
      <c r="BC344">
        <v>33</v>
      </c>
      <c r="BD344">
        <v>3.1</v>
      </c>
      <c r="BE344">
        <v>2.1</v>
      </c>
      <c r="BF344">
        <v>3.4</v>
      </c>
      <c r="BG344">
        <v>0.5</v>
      </c>
      <c r="BH344">
        <v>2.7</v>
      </c>
      <c r="BI344">
        <v>18</v>
      </c>
      <c r="BJ344">
        <v>4.8</v>
      </c>
      <c r="BK344">
        <v>0.06</v>
      </c>
      <c r="BL344">
        <v>1.2</v>
      </c>
      <c r="BM344">
        <v>11</v>
      </c>
      <c r="BN344">
        <v>35</v>
      </c>
      <c r="BO344">
        <v>87</v>
      </c>
      <c r="BP344">
        <v>1.7</v>
      </c>
      <c r="BQ344">
        <v>0.7</v>
      </c>
      <c r="BR344">
        <v>12</v>
      </c>
      <c r="BS344">
        <v>0.64</v>
      </c>
      <c r="BT344">
        <v>5</v>
      </c>
      <c r="BU344">
        <v>-0.5</v>
      </c>
    </row>
    <row r="345" spans="1:73" hidden="1" x14ac:dyDescent="0.3">
      <c r="A345" t="s">
        <v>1335</v>
      </c>
      <c r="B345" t="s">
        <v>1336</v>
      </c>
      <c r="C345" s="1" t="str">
        <f t="shared" si="35"/>
        <v>13:0040</v>
      </c>
      <c r="D345" s="1" t="str">
        <f t="shared" si="33"/>
        <v/>
      </c>
      <c r="G345" s="1" t="str">
        <f t="shared" si="37"/>
        <v>127</v>
      </c>
      <c r="J345" t="s">
        <v>1277</v>
      </c>
      <c r="K345" t="s">
        <v>1278</v>
      </c>
      <c r="P345">
        <v>6.22</v>
      </c>
      <c r="Q345">
        <v>0.21</v>
      </c>
      <c r="W345">
        <v>720</v>
      </c>
      <c r="AA345">
        <v>1.6</v>
      </c>
      <c r="AB345">
        <v>35</v>
      </c>
      <c r="AC345">
        <v>91</v>
      </c>
      <c r="AD345">
        <v>36</v>
      </c>
      <c r="AG345">
        <v>57</v>
      </c>
      <c r="AI345">
        <v>12</v>
      </c>
      <c r="AJ345">
        <v>270</v>
      </c>
      <c r="AK345">
        <v>74</v>
      </c>
      <c r="AN345">
        <v>150</v>
      </c>
      <c r="AO345">
        <v>190</v>
      </c>
      <c r="AP345">
        <v>94</v>
      </c>
      <c r="AQ345">
        <v>4.8</v>
      </c>
      <c r="AR345">
        <v>2.5</v>
      </c>
      <c r="AS345">
        <v>1.2</v>
      </c>
      <c r="AT345">
        <v>6.6</v>
      </c>
      <c r="AU345">
        <v>0.99</v>
      </c>
      <c r="AV345">
        <v>48</v>
      </c>
      <c r="AW345">
        <v>0.42</v>
      </c>
      <c r="AX345">
        <v>45</v>
      </c>
      <c r="AY345">
        <v>12</v>
      </c>
      <c r="AZ345">
        <v>7.7</v>
      </c>
      <c r="BA345">
        <v>0.88</v>
      </c>
      <c r="BB345">
        <v>0.39</v>
      </c>
      <c r="BC345">
        <v>30</v>
      </c>
      <c r="BD345">
        <v>2.7</v>
      </c>
      <c r="BE345">
        <v>1.5</v>
      </c>
      <c r="BF345">
        <v>2.6</v>
      </c>
      <c r="BG345">
        <v>0.5</v>
      </c>
      <c r="BH345">
        <v>2.4</v>
      </c>
      <c r="BI345">
        <v>15</v>
      </c>
      <c r="BJ345">
        <v>4.5</v>
      </c>
      <c r="BK345">
        <v>-0.05</v>
      </c>
      <c r="BL345">
        <v>1</v>
      </c>
      <c r="BM345">
        <v>9</v>
      </c>
      <c r="BN345">
        <v>33</v>
      </c>
      <c r="BO345">
        <v>73</v>
      </c>
      <c r="BP345">
        <v>1.5</v>
      </c>
      <c r="BQ345">
        <v>0.6</v>
      </c>
      <c r="BR345">
        <v>10</v>
      </c>
      <c r="BS345">
        <v>0.57999999999999996</v>
      </c>
      <c r="BT345">
        <v>4.0999999999999996</v>
      </c>
    </row>
    <row r="346" spans="1:73" hidden="1" x14ac:dyDescent="0.3">
      <c r="A346" t="s">
        <v>1337</v>
      </c>
      <c r="B346" t="s">
        <v>1338</v>
      </c>
      <c r="C346" s="1" t="str">
        <f t="shared" si="35"/>
        <v>13:0040</v>
      </c>
      <c r="D346" s="1" t="str">
        <f t="shared" si="33"/>
        <v/>
      </c>
      <c r="G346" s="1" t="str">
        <f t="shared" si="37"/>
        <v>127</v>
      </c>
      <c r="J346" t="s">
        <v>1277</v>
      </c>
      <c r="K346" t="s">
        <v>1278</v>
      </c>
      <c r="P346">
        <v>6.35</v>
      </c>
      <c r="Q346">
        <v>0.21</v>
      </c>
      <c r="W346">
        <v>730</v>
      </c>
      <c r="AA346">
        <v>1.7</v>
      </c>
      <c r="AB346">
        <v>34</v>
      </c>
      <c r="AC346">
        <v>92</v>
      </c>
      <c r="AD346">
        <v>36</v>
      </c>
      <c r="AG346">
        <v>57</v>
      </c>
      <c r="AI346">
        <v>13</v>
      </c>
      <c r="AJ346">
        <v>280</v>
      </c>
      <c r="AK346">
        <v>75</v>
      </c>
      <c r="AN346">
        <v>140</v>
      </c>
      <c r="AO346">
        <v>200</v>
      </c>
      <c r="AP346">
        <v>93</v>
      </c>
      <c r="AQ346">
        <v>5</v>
      </c>
      <c r="AR346">
        <v>2.6</v>
      </c>
      <c r="AS346">
        <v>1.2</v>
      </c>
      <c r="AT346">
        <v>6.3</v>
      </c>
      <c r="AU346">
        <v>0.99</v>
      </c>
      <c r="AV346">
        <v>48</v>
      </c>
      <c r="AW346">
        <v>0.44</v>
      </c>
      <c r="AX346">
        <v>46</v>
      </c>
      <c r="AY346">
        <v>12</v>
      </c>
      <c r="AZ346">
        <v>8</v>
      </c>
      <c r="BA346">
        <v>0.87</v>
      </c>
      <c r="BB346">
        <v>0.4</v>
      </c>
      <c r="BC346">
        <v>32</v>
      </c>
      <c r="BD346">
        <v>2.8</v>
      </c>
      <c r="BE346">
        <v>1.6</v>
      </c>
      <c r="BF346">
        <v>3.8</v>
      </c>
      <c r="BG346">
        <v>0.5</v>
      </c>
      <c r="BH346">
        <v>2.5</v>
      </c>
      <c r="BI346">
        <v>16</v>
      </c>
      <c r="BJ346">
        <v>4.9000000000000004</v>
      </c>
      <c r="BK346">
        <v>-0.05</v>
      </c>
      <c r="BL346">
        <v>1</v>
      </c>
      <c r="BM346">
        <v>9.8000000000000007</v>
      </c>
      <c r="BN346">
        <v>29</v>
      </c>
      <c r="BO346">
        <v>77</v>
      </c>
      <c r="BP346">
        <v>1.5</v>
      </c>
      <c r="BQ346">
        <v>0.6</v>
      </c>
      <c r="BR346">
        <v>10</v>
      </c>
      <c r="BS346">
        <v>0.5</v>
      </c>
      <c r="BT346">
        <v>4.3</v>
      </c>
    </row>
    <row r="347" spans="1:73" hidden="1" x14ac:dyDescent="0.3">
      <c r="A347" t="s">
        <v>1339</v>
      </c>
      <c r="B347" t="s">
        <v>1340</v>
      </c>
      <c r="C347" s="1" t="str">
        <f t="shared" si="35"/>
        <v>13:0040</v>
      </c>
      <c r="D347" s="1" t="str">
        <f t="shared" si="33"/>
        <v/>
      </c>
      <c r="G347" s="1" t="str">
        <f t="shared" si="37"/>
        <v>127</v>
      </c>
      <c r="J347" t="s">
        <v>1277</v>
      </c>
      <c r="K347" t="s">
        <v>1278</v>
      </c>
      <c r="P347">
        <v>6.02</v>
      </c>
      <c r="Q347">
        <v>0.2</v>
      </c>
      <c r="W347">
        <v>700</v>
      </c>
      <c r="AA347">
        <v>1.7</v>
      </c>
      <c r="AB347">
        <v>33</v>
      </c>
      <c r="AC347">
        <v>97</v>
      </c>
      <c r="AD347">
        <v>35</v>
      </c>
      <c r="AG347">
        <v>55</v>
      </c>
      <c r="AI347">
        <v>12</v>
      </c>
      <c r="AJ347">
        <v>260</v>
      </c>
      <c r="AK347">
        <v>71</v>
      </c>
      <c r="AN347">
        <v>140</v>
      </c>
      <c r="AO347">
        <v>190</v>
      </c>
      <c r="AP347">
        <v>83</v>
      </c>
      <c r="AQ347">
        <v>4.7</v>
      </c>
      <c r="AR347">
        <v>2.7</v>
      </c>
      <c r="AS347">
        <v>1.5</v>
      </c>
      <c r="AT347">
        <v>6.1</v>
      </c>
      <c r="AU347">
        <v>1</v>
      </c>
      <c r="AV347">
        <v>45</v>
      </c>
      <c r="AW347">
        <v>0.41</v>
      </c>
      <c r="AX347">
        <v>40</v>
      </c>
      <c r="AY347">
        <v>11</v>
      </c>
      <c r="AZ347">
        <v>7.9</v>
      </c>
      <c r="BA347">
        <v>0.86</v>
      </c>
      <c r="BB347">
        <v>0.41</v>
      </c>
      <c r="BC347">
        <v>28</v>
      </c>
      <c r="BD347">
        <v>3</v>
      </c>
      <c r="BE347">
        <v>2.1</v>
      </c>
      <c r="BF347">
        <v>2.6</v>
      </c>
      <c r="BG347">
        <v>0.5</v>
      </c>
      <c r="BH347">
        <v>2.2000000000000002</v>
      </c>
      <c r="BI347">
        <v>15</v>
      </c>
      <c r="BJ347">
        <v>4.9000000000000004</v>
      </c>
      <c r="BK347">
        <v>-0.05</v>
      </c>
      <c r="BL347">
        <v>1.1000000000000001</v>
      </c>
      <c r="BM347">
        <v>9.1999999999999993</v>
      </c>
      <c r="BN347">
        <v>28</v>
      </c>
      <c r="BO347">
        <v>72</v>
      </c>
      <c r="BP347">
        <v>4.3</v>
      </c>
      <c r="BQ347">
        <v>0.7</v>
      </c>
      <c r="BR347">
        <v>10</v>
      </c>
      <c r="BS347">
        <v>0.52</v>
      </c>
      <c r="BT347">
        <v>4.4000000000000004</v>
      </c>
    </row>
    <row r="348" spans="1:73" hidden="1" x14ac:dyDescent="0.3">
      <c r="A348" t="s">
        <v>1341</v>
      </c>
      <c r="B348" t="s">
        <v>1342</v>
      </c>
      <c r="C348" s="1" t="str">
        <f t="shared" si="35"/>
        <v>13:0040</v>
      </c>
      <c r="D348" s="1" t="str">
        <f t="shared" si="33"/>
        <v/>
      </c>
      <c r="G348" s="1" t="str">
        <f t="shared" ref="G348:G355" si="38">HYPERLINK("http://geochem.nrcan.gc.ca/cdogs/content/cr_/cr_00128_e.htm", "128")</f>
        <v>128</v>
      </c>
      <c r="J348" t="s">
        <v>1277</v>
      </c>
      <c r="K348" t="s">
        <v>1278</v>
      </c>
      <c r="P348">
        <v>4.0999999999999996</v>
      </c>
      <c r="Q348">
        <v>0.06</v>
      </c>
      <c r="W348">
        <v>300</v>
      </c>
      <c r="Y348">
        <v>-5</v>
      </c>
      <c r="AA348">
        <v>0.8</v>
      </c>
      <c r="AB348">
        <v>10</v>
      </c>
      <c r="AC348">
        <v>33</v>
      </c>
      <c r="AD348">
        <v>31</v>
      </c>
      <c r="AE348">
        <v>24</v>
      </c>
      <c r="AG348">
        <v>32</v>
      </c>
      <c r="AH348">
        <v>-10</v>
      </c>
      <c r="AI348">
        <v>6.8</v>
      </c>
      <c r="AJ348">
        <v>120</v>
      </c>
      <c r="AK348">
        <v>43</v>
      </c>
      <c r="AL348">
        <v>22</v>
      </c>
      <c r="AM348">
        <v>2</v>
      </c>
      <c r="AN348">
        <v>180</v>
      </c>
      <c r="AO348">
        <v>50</v>
      </c>
      <c r="AP348">
        <v>46</v>
      </c>
      <c r="AQ348">
        <v>3.5</v>
      </c>
      <c r="AR348">
        <v>1.9</v>
      </c>
      <c r="AS348">
        <v>1.1000000000000001</v>
      </c>
      <c r="AT348">
        <v>4.3</v>
      </c>
      <c r="AU348">
        <v>0.72</v>
      </c>
      <c r="AV348">
        <v>24</v>
      </c>
      <c r="AW348">
        <v>0.33</v>
      </c>
      <c r="AX348">
        <v>25</v>
      </c>
      <c r="AY348">
        <v>6.4</v>
      </c>
      <c r="AZ348">
        <v>4.7</v>
      </c>
      <c r="BA348">
        <v>0.61</v>
      </c>
      <c r="BB348">
        <v>0.33</v>
      </c>
      <c r="BC348">
        <v>23</v>
      </c>
      <c r="BD348">
        <v>2.1</v>
      </c>
      <c r="BE348">
        <v>0.2</v>
      </c>
      <c r="BF348">
        <v>0.5</v>
      </c>
      <c r="BG348">
        <v>-0.2</v>
      </c>
      <c r="BH348">
        <v>1.5</v>
      </c>
      <c r="BI348">
        <v>7.6</v>
      </c>
      <c r="BJ348">
        <v>2.6</v>
      </c>
      <c r="BK348">
        <v>0.08</v>
      </c>
      <c r="BL348">
        <v>1.8</v>
      </c>
      <c r="BM348">
        <v>4.7</v>
      </c>
      <c r="BN348">
        <v>91</v>
      </c>
      <c r="BO348">
        <v>26</v>
      </c>
      <c r="BP348">
        <v>4.7</v>
      </c>
      <c r="BQ348">
        <v>0.2</v>
      </c>
      <c r="BR348">
        <v>4.8</v>
      </c>
      <c r="BS348">
        <v>0.56999999999999995</v>
      </c>
      <c r="BT348">
        <v>27</v>
      </c>
      <c r="BU348">
        <v>100</v>
      </c>
    </row>
    <row r="349" spans="1:73" hidden="1" x14ac:dyDescent="0.3">
      <c r="A349" t="s">
        <v>1343</v>
      </c>
      <c r="B349" t="s">
        <v>1344</v>
      </c>
      <c r="C349" s="1" t="str">
        <f t="shared" si="35"/>
        <v>13:0040</v>
      </c>
      <c r="D349" s="1" t="str">
        <f t="shared" si="33"/>
        <v/>
      </c>
      <c r="G349" s="1" t="str">
        <f t="shared" si="38"/>
        <v>128</v>
      </c>
      <c r="J349" t="s">
        <v>1277</v>
      </c>
      <c r="K349" t="s">
        <v>1278</v>
      </c>
      <c r="P349">
        <v>4.05</v>
      </c>
      <c r="Q349">
        <v>0.06</v>
      </c>
      <c r="W349">
        <v>280</v>
      </c>
      <c r="Y349">
        <v>-5</v>
      </c>
      <c r="AA349">
        <v>0.7</v>
      </c>
      <c r="AB349">
        <v>10</v>
      </c>
      <c r="AC349">
        <v>40</v>
      </c>
      <c r="AD349">
        <v>28</v>
      </c>
      <c r="AE349">
        <v>23</v>
      </c>
      <c r="AG349">
        <v>50</v>
      </c>
      <c r="AH349">
        <v>-10</v>
      </c>
      <c r="AI349">
        <v>6.4</v>
      </c>
      <c r="AJ349">
        <v>110</v>
      </c>
      <c r="AK349">
        <v>43</v>
      </c>
      <c r="AL349">
        <v>21</v>
      </c>
      <c r="AM349">
        <v>1.9</v>
      </c>
      <c r="AN349">
        <v>170</v>
      </c>
      <c r="AO349">
        <v>50</v>
      </c>
      <c r="AP349">
        <v>45</v>
      </c>
      <c r="AQ349">
        <v>3.6</v>
      </c>
      <c r="AR349">
        <v>2.1</v>
      </c>
      <c r="AS349">
        <v>1.1000000000000001</v>
      </c>
      <c r="AT349">
        <v>4.5</v>
      </c>
      <c r="AU349">
        <v>0.75</v>
      </c>
      <c r="AV349">
        <v>25</v>
      </c>
      <c r="AW349">
        <v>0.34</v>
      </c>
      <c r="AX349">
        <v>24</v>
      </c>
      <c r="AY349">
        <v>6.7</v>
      </c>
      <c r="AZ349">
        <v>4.8</v>
      </c>
      <c r="BA349">
        <v>0.65</v>
      </c>
      <c r="BB349">
        <v>0.31</v>
      </c>
      <c r="BC349">
        <v>23</v>
      </c>
      <c r="BD349">
        <v>2</v>
      </c>
      <c r="BE349">
        <v>0.2</v>
      </c>
      <c r="BF349">
        <v>0.5</v>
      </c>
      <c r="BG349">
        <v>-0.2</v>
      </c>
      <c r="BH349">
        <v>1.5</v>
      </c>
      <c r="BI349">
        <v>8.1</v>
      </c>
      <c r="BJ349">
        <v>2.7</v>
      </c>
      <c r="BK349">
        <v>0.06</v>
      </c>
      <c r="BL349">
        <v>7.1</v>
      </c>
      <c r="BM349">
        <v>5</v>
      </c>
      <c r="BN349">
        <v>90</v>
      </c>
      <c r="BO349">
        <v>27</v>
      </c>
      <c r="BP349">
        <v>4.9000000000000004</v>
      </c>
      <c r="BQ349">
        <v>0.4</v>
      </c>
      <c r="BR349">
        <v>4.5</v>
      </c>
      <c r="BS349">
        <v>0.6</v>
      </c>
      <c r="BT349">
        <v>25</v>
      </c>
      <c r="BU349">
        <v>100</v>
      </c>
    </row>
    <row r="350" spans="1:73" hidden="1" x14ac:dyDescent="0.3">
      <c r="A350" t="s">
        <v>1345</v>
      </c>
      <c r="B350" t="s">
        <v>1346</v>
      </c>
      <c r="C350" s="1" t="str">
        <f t="shared" si="35"/>
        <v>13:0040</v>
      </c>
      <c r="D350" s="1" t="str">
        <f t="shared" si="33"/>
        <v/>
      </c>
      <c r="G350" s="1" t="str">
        <f t="shared" si="38"/>
        <v>128</v>
      </c>
      <c r="J350" t="s">
        <v>1277</v>
      </c>
      <c r="K350" t="s">
        <v>1278</v>
      </c>
      <c r="P350">
        <v>4.42</v>
      </c>
      <c r="Q350">
        <v>0.06</v>
      </c>
      <c r="W350">
        <v>330</v>
      </c>
      <c r="Y350">
        <v>-5</v>
      </c>
      <c r="AA350">
        <v>0.8</v>
      </c>
      <c r="AB350">
        <v>10</v>
      </c>
      <c r="AC350">
        <v>34</v>
      </c>
      <c r="AD350">
        <v>33</v>
      </c>
      <c r="AE350">
        <v>-10</v>
      </c>
      <c r="AG350">
        <v>35</v>
      </c>
      <c r="AH350">
        <v>-10</v>
      </c>
      <c r="AI350">
        <v>6.5</v>
      </c>
      <c r="AJ350">
        <v>130</v>
      </c>
      <c r="AK350">
        <v>48</v>
      </c>
      <c r="AL350">
        <v>-5</v>
      </c>
      <c r="AM350">
        <v>-0.5</v>
      </c>
      <c r="AN350">
        <v>170</v>
      </c>
      <c r="AO350">
        <v>-10</v>
      </c>
      <c r="AP350">
        <v>45</v>
      </c>
      <c r="AQ350">
        <v>3.6</v>
      </c>
      <c r="AR350">
        <v>2</v>
      </c>
      <c r="AS350">
        <v>1.1000000000000001</v>
      </c>
      <c r="AT350">
        <v>4.3</v>
      </c>
      <c r="AU350">
        <v>0.75</v>
      </c>
      <c r="AV350">
        <v>24</v>
      </c>
      <c r="AW350">
        <v>0.33</v>
      </c>
      <c r="AX350">
        <v>26</v>
      </c>
      <c r="AY350">
        <v>6.5</v>
      </c>
      <c r="AZ350">
        <v>4.8</v>
      </c>
      <c r="BA350">
        <v>0.62</v>
      </c>
      <c r="BB350">
        <v>0.3</v>
      </c>
      <c r="BC350">
        <v>23</v>
      </c>
      <c r="BD350">
        <v>2</v>
      </c>
      <c r="BE350">
        <v>1.3</v>
      </c>
      <c r="BF350">
        <v>-0.5</v>
      </c>
      <c r="BG350">
        <v>1.9</v>
      </c>
      <c r="BH350">
        <v>1.4</v>
      </c>
      <c r="BI350">
        <v>8.1999999999999993</v>
      </c>
      <c r="BJ350">
        <v>2.4</v>
      </c>
      <c r="BK350">
        <v>7.0000000000000007E-2</v>
      </c>
      <c r="BL350">
        <v>1.9</v>
      </c>
      <c r="BM350">
        <v>4.7</v>
      </c>
      <c r="BN350">
        <v>92</v>
      </c>
      <c r="BO350">
        <v>25</v>
      </c>
      <c r="BP350">
        <v>8.1</v>
      </c>
      <c r="BQ350">
        <v>0.4</v>
      </c>
      <c r="BR350">
        <v>4.8</v>
      </c>
      <c r="BS350">
        <v>0.62</v>
      </c>
      <c r="BT350">
        <v>30</v>
      </c>
      <c r="BU350">
        <v>91</v>
      </c>
    </row>
    <row r="351" spans="1:73" hidden="1" x14ac:dyDescent="0.3">
      <c r="A351" t="s">
        <v>1347</v>
      </c>
      <c r="B351" t="s">
        <v>1348</v>
      </c>
      <c r="C351" s="1" t="str">
        <f t="shared" si="35"/>
        <v>13:0040</v>
      </c>
      <c r="D351" s="1" t="str">
        <f t="shared" si="33"/>
        <v/>
      </c>
      <c r="G351" s="1" t="str">
        <f t="shared" si="38"/>
        <v>128</v>
      </c>
      <c r="J351" t="s">
        <v>1277</v>
      </c>
      <c r="K351" t="s">
        <v>1278</v>
      </c>
      <c r="P351">
        <v>4.3099999999999996</v>
      </c>
      <c r="Q351">
        <v>0.06</v>
      </c>
      <c r="W351">
        <v>280</v>
      </c>
      <c r="Y351">
        <v>-5</v>
      </c>
      <c r="AA351">
        <v>0.7</v>
      </c>
      <c r="AB351">
        <v>10</v>
      </c>
      <c r="AC351">
        <v>34</v>
      </c>
      <c r="AD351">
        <v>28</v>
      </c>
      <c r="AE351">
        <v>25</v>
      </c>
      <c r="AG351">
        <v>32</v>
      </c>
      <c r="AH351">
        <v>-10</v>
      </c>
      <c r="AI351">
        <v>6.8</v>
      </c>
      <c r="AJ351">
        <v>120</v>
      </c>
      <c r="AK351">
        <v>43</v>
      </c>
      <c r="AL351">
        <v>21</v>
      </c>
      <c r="AM351">
        <v>1.9</v>
      </c>
      <c r="AN351">
        <v>180</v>
      </c>
      <c r="AO351">
        <v>50</v>
      </c>
      <c r="AP351">
        <v>46</v>
      </c>
      <c r="AQ351">
        <v>3.7</v>
      </c>
      <c r="AR351">
        <v>1.9</v>
      </c>
      <c r="AS351">
        <v>1.1000000000000001</v>
      </c>
      <c r="AT351">
        <v>4.3</v>
      </c>
      <c r="AU351">
        <v>0.78</v>
      </c>
      <c r="AV351">
        <v>26</v>
      </c>
      <c r="AW351">
        <v>0.37</v>
      </c>
      <c r="AX351">
        <v>25</v>
      </c>
      <c r="AY351">
        <v>6.5</v>
      </c>
      <c r="AZ351">
        <v>4.8</v>
      </c>
      <c r="BA351">
        <v>0.63</v>
      </c>
      <c r="BB351">
        <v>0.35</v>
      </c>
      <c r="BC351">
        <v>24</v>
      </c>
      <c r="BD351">
        <v>2.2000000000000002</v>
      </c>
      <c r="BE351">
        <v>0.2</v>
      </c>
      <c r="BF351">
        <v>0.6</v>
      </c>
      <c r="BG351">
        <v>-0.2</v>
      </c>
      <c r="BH351">
        <v>1.4</v>
      </c>
      <c r="BI351">
        <v>7.8</v>
      </c>
      <c r="BJ351">
        <v>2.2999999999999998</v>
      </c>
      <c r="BK351">
        <v>0.06</v>
      </c>
      <c r="BL351">
        <v>2</v>
      </c>
      <c r="BM351">
        <v>4.9000000000000004</v>
      </c>
      <c r="BN351">
        <v>95</v>
      </c>
      <c r="BO351">
        <v>29</v>
      </c>
      <c r="BP351">
        <v>4.0999999999999996</v>
      </c>
      <c r="BQ351">
        <v>0.7</v>
      </c>
      <c r="BR351">
        <v>5</v>
      </c>
      <c r="BS351">
        <v>0.64</v>
      </c>
      <c r="BT351">
        <v>29</v>
      </c>
      <c r="BU351">
        <v>90</v>
      </c>
    </row>
    <row r="352" spans="1:73" hidden="1" x14ac:dyDescent="0.3">
      <c r="A352" t="s">
        <v>1349</v>
      </c>
      <c r="B352" t="s">
        <v>1350</v>
      </c>
      <c r="C352" s="1" t="str">
        <f t="shared" si="35"/>
        <v>13:0040</v>
      </c>
      <c r="D352" s="1" t="str">
        <f t="shared" si="33"/>
        <v/>
      </c>
      <c r="G352" s="1" t="str">
        <f t="shared" si="38"/>
        <v>128</v>
      </c>
      <c r="J352" t="s">
        <v>1277</v>
      </c>
      <c r="K352" t="s">
        <v>1278</v>
      </c>
      <c r="P352">
        <v>4.51</v>
      </c>
      <c r="Q352">
        <v>0.06</v>
      </c>
      <c r="W352">
        <v>350</v>
      </c>
      <c r="Y352">
        <v>-5</v>
      </c>
      <c r="AA352">
        <v>0.7</v>
      </c>
      <c r="AB352">
        <v>10</v>
      </c>
      <c r="AC352">
        <v>36</v>
      </c>
      <c r="AD352">
        <v>34</v>
      </c>
      <c r="AE352">
        <v>-10</v>
      </c>
      <c r="AG352">
        <v>36</v>
      </c>
      <c r="AH352">
        <v>-10</v>
      </c>
      <c r="AI352">
        <v>6.6</v>
      </c>
      <c r="AJ352">
        <v>130</v>
      </c>
      <c r="AK352">
        <v>49</v>
      </c>
      <c r="AL352">
        <v>-5</v>
      </c>
      <c r="AM352">
        <v>-0.5</v>
      </c>
      <c r="AN352">
        <v>190</v>
      </c>
      <c r="AO352">
        <v>-10</v>
      </c>
      <c r="AP352">
        <v>45</v>
      </c>
      <c r="AQ352">
        <v>3.7</v>
      </c>
      <c r="AR352">
        <v>2.1</v>
      </c>
      <c r="AS352">
        <v>1</v>
      </c>
      <c r="AT352">
        <v>4</v>
      </c>
      <c r="AU352">
        <v>0.74</v>
      </c>
      <c r="AV352">
        <v>24</v>
      </c>
      <c r="AW352">
        <v>0.36</v>
      </c>
      <c r="AX352">
        <v>26</v>
      </c>
      <c r="AY352">
        <v>6.1</v>
      </c>
      <c r="AZ352">
        <v>5</v>
      </c>
      <c r="BA352">
        <v>0.59</v>
      </c>
      <c r="BB352">
        <v>0.3</v>
      </c>
      <c r="BC352">
        <v>23</v>
      </c>
      <c r="BD352">
        <v>2.1</v>
      </c>
      <c r="BE352">
        <v>0.5</v>
      </c>
      <c r="BF352">
        <v>-0.5</v>
      </c>
      <c r="BG352">
        <v>2.1</v>
      </c>
      <c r="BH352">
        <v>1.5</v>
      </c>
      <c r="BI352">
        <v>8</v>
      </c>
      <c r="BJ352">
        <v>2.2999999999999998</v>
      </c>
      <c r="BK352">
        <v>0.05</v>
      </c>
      <c r="BL352">
        <v>2</v>
      </c>
      <c r="BM352">
        <v>4.9000000000000004</v>
      </c>
      <c r="BN352">
        <v>94</v>
      </c>
      <c r="BO352">
        <v>26</v>
      </c>
      <c r="BP352">
        <v>4.0999999999999996</v>
      </c>
      <c r="BQ352">
        <v>0.4</v>
      </c>
      <c r="BR352">
        <v>5.3</v>
      </c>
      <c r="BS352">
        <v>0.54</v>
      </c>
      <c r="BT352">
        <v>29</v>
      </c>
      <c r="BU352">
        <v>87</v>
      </c>
    </row>
    <row r="353" spans="1:73" hidden="1" x14ac:dyDescent="0.3">
      <c r="A353" t="s">
        <v>1351</v>
      </c>
      <c r="B353" t="s">
        <v>1352</v>
      </c>
      <c r="C353" s="1" t="str">
        <f t="shared" si="35"/>
        <v>13:0040</v>
      </c>
      <c r="D353" s="1" t="str">
        <f t="shared" si="33"/>
        <v/>
      </c>
      <c r="G353" s="1" t="str">
        <f t="shared" si="38"/>
        <v>128</v>
      </c>
      <c r="J353" t="s">
        <v>1277</v>
      </c>
      <c r="K353" t="s">
        <v>1278</v>
      </c>
      <c r="P353">
        <v>4.2699999999999996</v>
      </c>
      <c r="Q353">
        <v>0.06</v>
      </c>
      <c r="W353">
        <v>270</v>
      </c>
      <c r="Y353">
        <v>-5</v>
      </c>
      <c r="AA353">
        <v>0.7</v>
      </c>
      <c r="AB353">
        <v>10</v>
      </c>
      <c r="AC353">
        <v>35</v>
      </c>
      <c r="AD353">
        <v>28</v>
      </c>
      <c r="AE353">
        <v>25</v>
      </c>
      <c r="AG353">
        <v>34</v>
      </c>
      <c r="AH353">
        <v>-10</v>
      </c>
      <c r="AI353">
        <v>6.8</v>
      </c>
      <c r="AJ353">
        <v>110</v>
      </c>
      <c r="AK353">
        <v>42</v>
      </c>
      <c r="AL353">
        <v>20</v>
      </c>
      <c r="AM353">
        <v>1.9</v>
      </c>
      <c r="AN353">
        <v>200</v>
      </c>
      <c r="AO353">
        <v>100</v>
      </c>
      <c r="AP353">
        <v>50</v>
      </c>
      <c r="AQ353">
        <v>3.9</v>
      </c>
      <c r="AR353">
        <v>2.1</v>
      </c>
      <c r="AS353">
        <v>1.1000000000000001</v>
      </c>
      <c r="AT353">
        <v>4.7</v>
      </c>
      <c r="AU353">
        <v>0.81</v>
      </c>
      <c r="AV353">
        <v>26</v>
      </c>
      <c r="AW353">
        <v>0.34</v>
      </c>
      <c r="AX353">
        <v>27</v>
      </c>
      <c r="AY353">
        <v>6.9</v>
      </c>
      <c r="AZ353">
        <v>5</v>
      </c>
      <c r="BA353">
        <v>0.7</v>
      </c>
      <c r="BB353">
        <v>0.32</v>
      </c>
      <c r="BC353">
        <v>25</v>
      </c>
      <c r="BD353">
        <v>2.2999999999999998</v>
      </c>
      <c r="BE353">
        <v>0.2</v>
      </c>
      <c r="BF353">
        <v>0.6</v>
      </c>
      <c r="BG353">
        <v>-0.2</v>
      </c>
      <c r="BH353">
        <v>1.6</v>
      </c>
      <c r="BI353">
        <v>8.1</v>
      </c>
      <c r="BJ353">
        <v>2.7</v>
      </c>
      <c r="BK353">
        <v>0.06</v>
      </c>
      <c r="BL353">
        <v>1.8</v>
      </c>
      <c r="BM353">
        <v>5.3</v>
      </c>
      <c r="BN353">
        <v>88</v>
      </c>
      <c r="BO353">
        <v>25</v>
      </c>
      <c r="BP353">
        <v>5.4</v>
      </c>
      <c r="BQ353">
        <v>0.5</v>
      </c>
      <c r="BR353">
        <v>5</v>
      </c>
      <c r="BS353">
        <v>0.63</v>
      </c>
      <c r="BT353">
        <v>29</v>
      </c>
      <c r="BU353">
        <v>5</v>
      </c>
    </row>
    <row r="354" spans="1:73" hidden="1" x14ac:dyDescent="0.3">
      <c r="A354" t="s">
        <v>1353</v>
      </c>
      <c r="B354" t="s">
        <v>1354</v>
      </c>
      <c r="C354" s="1" t="str">
        <f t="shared" si="35"/>
        <v>13:0040</v>
      </c>
      <c r="D354" s="1" t="str">
        <f t="shared" si="33"/>
        <v/>
      </c>
      <c r="G354" s="1" t="str">
        <f t="shared" si="38"/>
        <v>128</v>
      </c>
      <c r="J354" t="s">
        <v>1277</v>
      </c>
      <c r="K354" t="s">
        <v>1278</v>
      </c>
      <c r="P354">
        <v>4.53</v>
      </c>
      <c r="Q354">
        <v>0.06</v>
      </c>
      <c r="W354">
        <v>340</v>
      </c>
      <c r="Y354">
        <v>-5</v>
      </c>
      <c r="AA354">
        <v>0.7</v>
      </c>
      <c r="AB354">
        <v>10</v>
      </c>
      <c r="AC354">
        <v>35</v>
      </c>
      <c r="AD354">
        <v>35</v>
      </c>
      <c r="AE354">
        <v>-10</v>
      </c>
      <c r="AG354">
        <v>34</v>
      </c>
      <c r="AH354">
        <v>-10</v>
      </c>
      <c r="AI354">
        <v>6.6</v>
      </c>
      <c r="AJ354">
        <v>130</v>
      </c>
      <c r="AK354">
        <v>48</v>
      </c>
      <c r="AL354">
        <v>-5</v>
      </c>
      <c r="AM354">
        <v>-0.5</v>
      </c>
      <c r="AN354">
        <v>180</v>
      </c>
      <c r="AO354">
        <v>-10</v>
      </c>
      <c r="AP354">
        <v>49</v>
      </c>
      <c r="AQ354">
        <v>3.7</v>
      </c>
      <c r="AR354">
        <v>2.1</v>
      </c>
      <c r="AS354">
        <v>1</v>
      </c>
      <c r="AT354">
        <v>4.0999999999999996</v>
      </c>
      <c r="AU354">
        <v>0.78</v>
      </c>
      <c r="AV354">
        <v>25</v>
      </c>
      <c r="AW354">
        <v>0.32</v>
      </c>
      <c r="AX354">
        <v>27</v>
      </c>
      <c r="AY354">
        <v>7</v>
      </c>
      <c r="AZ354">
        <v>4.7</v>
      </c>
      <c r="BA354">
        <v>0.6</v>
      </c>
      <c r="BB354">
        <v>0.3</v>
      </c>
      <c r="BC354">
        <v>25</v>
      </c>
      <c r="BD354">
        <v>2.2999999999999998</v>
      </c>
      <c r="BE354">
        <v>0.9</v>
      </c>
      <c r="BF354">
        <v>-0.5</v>
      </c>
      <c r="BG354">
        <v>1.9</v>
      </c>
      <c r="BH354">
        <v>1.5</v>
      </c>
      <c r="BI354">
        <v>8.4</v>
      </c>
      <c r="BJ354">
        <v>2.6</v>
      </c>
      <c r="BK354">
        <v>0.12</v>
      </c>
      <c r="BL354">
        <v>1.9</v>
      </c>
      <c r="BM354">
        <v>5.0999999999999996</v>
      </c>
      <c r="BN354">
        <v>92</v>
      </c>
      <c r="BO354">
        <v>26</v>
      </c>
      <c r="BP354">
        <v>8.6</v>
      </c>
      <c r="BQ354">
        <v>0.4</v>
      </c>
      <c r="BR354">
        <v>4.9000000000000004</v>
      </c>
      <c r="BS354">
        <v>0.64</v>
      </c>
      <c r="BT354">
        <v>31</v>
      </c>
      <c r="BU354">
        <v>97</v>
      </c>
    </row>
    <row r="355" spans="1:73" hidden="1" x14ac:dyDescent="0.3">
      <c r="A355" t="s">
        <v>1355</v>
      </c>
      <c r="B355" t="s">
        <v>1356</v>
      </c>
      <c r="C355" s="1" t="str">
        <f t="shared" si="35"/>
        <v>13:0040</v>
      </c>
      <c r="D355" s="1" t="str">
        <f t="shared" si="33"/>
        <v/>
      </c>
      <c r="G355" s="1" t="str">
        <f t="shared" si="38"/>
        <v>128</v>
      </c>
      <c r="J355" t="s">
        <v>1277</v>
      </c>
      <c r="K355" t="s">
        <v>1278</v>
      </c>
      <c r="P355">
        <v>4.3</v>
      </c>
      <c r="Q355">
        <v>0.06</v>
      </c>
      <c r="W355">
        <v>330</v>
      </c>
      <c r="Y355">
        <v>-5</v>
      </c>
      <c r="AA355">
        <v>0.8</v>
      </c>
      <c r="AB355">
        <v>11</v>
      </c>
      <c r="AC355">
        <v>35</v>
      </c>
      <c r="AD355">
        <v>33</v>
      </c>
      <c r="AE355">
        <v>-10</v>
      </c>
      <c r="AG355">
        <v>34</v>
      </c>
      <c r="AH355">
        <v>-10</v>
      </c>
      <c r="AI355">
        <v>6.4</v>
      </c>
      <c r="AJ355">
        <v>120</v>
      </c>
      <c r="AK355">
        <v>47</v>
      </c>
      <c r="AL355">
        <v>-5</v>
      </c>
      <c r="AM355">
        <v>-0.5</v>
      </c>
      <c r="AN355">
        <v>180</v>
      </c>
      <c r="AO355">
        <v>-10</v>
      </c>
      <c r="AP355">
        <v>50</v>
      </c>
      <c r="AQ355">
        <v>3.8</v>
      </c>
      <c r="AR355">
        <v>2.1</v>
      </c>
      <c r="AS355">
        <v>1.1000000000000001</v>
      </c>
      <c r="AT355">
        <v>4.5999999999999996</v>
      </c>
      <c r="AU355">
        <v>0.76</v>
      </c>
      <c r="AV355">
        <v>26</v>
      </c>
      <c r="AW355">
        <v>0.35</v>
      </c>
      <c r="AX355">
        <v>27</v>
      </c>
      <c r="AY355">
        <v>7</v>
      </c>
      <c r="AZ355">
        <v>5.0999999999999996</v>
      </c>
      <c r="BA355">
        <v>0.67</v>
      </c>
      <c r="BB355">
        <v>0.33</v>
      </c>
      <c r="BC355">
        <v>25</v>
      </c>
      <c r="BD355">
        <v>2.2000000000000002</v>
      </c>
      <c r="BE355">
        <v>0.9</v>
      </c>
      <c r="BF355">
        <v>-0.5</v>
      </c>
      <c r="BG355">
        <v>2.1</v>
      </c>
      <c r="BH355">
        <v>1.6</v>
      </c>
      <c r="BI355">
        <v>9.1</v>
      </c>
      <c r="BJ355">
        <v>2.2000000000000002</v>
      </c>
      <c r="BK355">
        <v>0.05</v>
      </c>
      <c r="BL355">
        <v>2</v>
      </c>
      <c r="BM355">
        <v>5.0999999999999996</v>
      </c>
      <c r="BN355">
        <v>100</v>
      </c>
      <c r="BO355">
        <v>28</v>
      </c>
      <c r="BP355">
        <v>3.4</v>
      </c>
      <c r="BQ355">
        <v>0.4</v>
      </c>
      <c r="BR355">
        <v>5.2</v>
      </c>
      <c r="BS355">
        <v>0.66</v>
      </c>
      <c r="BT355">
        <v>32</v>
      </c>
      <c r="BU355">
        <v>93</v>
      </c>
    </row>
  </sheetData>
  <autoFilter ref="A1:K355">
    <filterColumn colId="0" hiddenButton="1"/>
    <filterColumn colId="1" hiddenButton="1"/>
    <filterColumn colId="3">
      <filters>
        <filter val="21:003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svy210037_pkg_0119a.xlsx</vt:lpstr>
      <vt:lpstr>pkg_0119a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2024-11-22T07:38:04Z</dcterms:created>
  <dcterms:modified xsi:type="dcterms:W3CDTF">2024-11-22T21:09:05Z</dcterms:modified>
</cp:coreProperties>
</file>