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7_pkg_0248c.xlsx" sheetId="1" r:id="rId1"/>
  </sheets>
  <definedNames>
    <definedName name="_xlnm._FilterDatabase" localSheetId="0" hidden="1">svy210007_pkg_0248c.xlsx!$A$1:$K$524</definedName>
    <definedName name="pkg_0248c">svy210007_pkg_0248c.xlsx!$A$1:$W$524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</calcChain>
</file>

<file path=xl/sharedStrings.xml><?xml version="1.0" encoding="utf-8"?>
<sst xmlns="http://schemas.openxmlformats.org/spreadsheetml/2006/main" count="8391" uniqueCount="2590">
  <si>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</si>
  <si>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</si>
  <si>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</si>
  <si>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</si>
  <si>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</si>
  <si>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</si>
  <si>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</si>
  <si>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</si>
  <si>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</si>
  <si>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</si>
  <si>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</si>
  <si>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Wt_TblFeed</t>
  </si>
  <si>
    <t>Wt_HMC_025_050</t>
  </si>
  <si>
    <t>Diamond</t>
  </si>
  <si>
    <t>Pyrope_P</t>
  </si>
  <si>
    <t>Pyrope_E</t>
  </si>
  <si>
    <t>Total_Garnet</t>
  </si>
  <si>
    <t>ChrmDiop</t>
  </si>
  <si>
    <t>Chrom_Spin</t>
  </si>
  <si>
    <t>Ilmn_Picro</t>
  </si>
  <si>
    <t>OPX</t>
  </si>
  <si>
    <t>Ol</t>
  </si>
  <si>
    <t>Total_Grains</t>
  </si>
  <si>
    <t>84B_2001_BS1001</t>
  </si>
  <si>
    <t>21:0010:000001</t>
  </si>
  <si>
    <t>21:0247:000001</t>
  </si>
  <si>
    <t>21:0247:000001:0007:0003:00</t>
  </si>
  <si>
    <t>11300</t>
  </si>
  <si>
    <t>59.6</t>
  </si>
  <si>
    <t>0</t>
  </si>
  <si>
    <t>52</t>
  </si>
  <si>
    <t>2</t>
  </si>
  <si>
    <t>54</t>
  </si>
  <si>
    <t>1</t>
  </si>
  <si>
    <t>11</t>
  </si>
  <si>
    <t>66</t>
  </si>
  <si>
    <t>84B_2001_BS1004</t>
  </si>
  <si>
    <t>21:0010:000002</t>
  </si>
  <si>
    <t>21:0247:000004</t>
  </si>
  <si>
    <t>21:0247:000004:0007:0003:00</t>
  </si>
  <si>
    <t>10500</t>
  </si>
  <si>
    <t>26</t>
  </si>
  <si>
    <t>84B_2001_BS1005</t>
  </si>
  <si>
    <t>21:0010:000003</t>
  </si>
  <si>
    <t>21:0247:000005</t>
  </si>
  <si>
    <t>21:0247:000005:0007:0003:00</t>
  </si>
  <si>
    <t>11100</t>
  </si>
  <si>
    <t>28.1</t>
  </si>
  <si>
    <t>3</t>
  </si>
  <si>
    <t>84B_2001_BS1007</t>
  </si>
  <si>
    <t>21:0010:000004</t>
  </si>
  <si>
    <t>21:0247:000007</t>
  </si>
  <si>
    <t>21:0247:000007:0007:0003:00</t>
  </si>
  <si>
    <t>8500</t>
  </si>
  <si>
    <t>39.7</t>
  </si>
  <si>
    <t>70</t>
  </si>
  <si>
    <t>130</t>
  </si>
  <si>
    <t>7</t>
  </si>
  <si>
    <t>210</t>
  </si>
  <si>
    <t>84B_2001_BS1008</t>
  </si>
  <si>
    <t>21:0010:000005</t>
  </si>
  <si>
    <t>21:0247:000008</t>
  </si>
  <si>
    <t>21:0247:000008:0007:0003:00</t>
  </si>
  <si>
    <t>29.5</t>
  </si>
  <si>
    <t>95</t>
  </si>
  <si>
    <t>401</t>
  </si>
  <si>
    <t>501</t>
  </si>
  <si>
    <t>84B_2001_BS1009</t>
  </si>
  <si>
    <t>21:0010:000006</t>
  </si>
  <si>
    <t>21:0247:000009</t>
  </si>
  <si>
    <t>21:0247:000009:0007:0003:00</t>
  </si>
  <si>
    <t>11400</t>
  </si>
  <si>
    <t>37.5</t>
  </si>
  <si>
    <t>84B_2001_BS1011</t>
  </si>
  <si>
    <t>21:0010:000007</t>
  </si>
  <si>
    <t>21:0247:000011</t>
  </si>
  <si>
    <t>21:0247:000011:0007:0003:00</t>
  </si>
  <si>
    <t>11500</t>
  </si>
  <si>
    <t>28.3</t>
  </si>
  <si>
    <t>55</t>
  </si>
  <si>
    <t>31</t>
  </si>
  <si>
    <t>89</t>
  </si>
  <si>
    <t>84B_2001_BS1012</t>
  </si>
  <si>
    <t>21:0010:000008</t>
  </si>
  <si>
    <t>21:0247:000012</t>
  </si>
  <si>
    <t>21:0247:000012:0007:0003:00</t>
  </si>
  <si>
    <t>10000</t>
  </si>
  <si>
    <t>56.1</t>
  </si>
  <si>
    <t>112</t>
  </si>
  <si>
    <t>113</t>
  </si>
  <si>
    <t>4</t>
  </si>
  <si>
    <t>22</t>
  </si>
  <si>
    <t>10</t>
  </si>
  <si>
    <t>149</t>
  </si>
  <si>
    <t>84B_2001_BS1013</t>
  </si>
  <si>
    <t>21:0010:000009</t>
  </si>
  <si>
    <t>21:0247:000013</t>
  </si>
  <si>
    <t>21:0247:000013:0007:0003:00</t>
  </si>
  <si>
    <t>13000</t>
  </si>
  <si>
    <t>26.8</t>
  </si>
  <si>
    <t>9</t>
  </si>
  <si>
    <t>12</t>
  </si>
  <si>
    <t>84B_2001_BS1014</t>
  </si>
  <si>
    <t>21:0010:000010</t>
  </si>
  <si>
    <t>21:0247:000014</t>
  </si>
  <si>
    <t>21:0247:000014:0007:0003:00</t>
  </si>
  <si>
    <t>12600</t>
  </si>
  <si>
    <t>25.2</t>
  </si>
  <si>
    <t>84B_2001_BS1018</t>
  </si>
  <si>
    <t>21:0010:000011</t>
  </si>
  <si>
    <t>21:0247:000017</t>
  </si>
  <si>
    <t>21:0247:000017:0007:0003:00</t>
  </si>
  <si>
    <t>6.2</t>
  </si>
  <si>
    <t>84B_2001_BS1019</t>
  </si>
  <si>
    <t>21:0010:000012</t>
  </si>
  <si>
    <t>21:0247:000018</t>
  </si>
  <si>
    <t>21:0247:000018:0007:0003:00</t>
  </si>
  <si>
    <t>12300</t>
  </si>
  <si>
    <t>41.9</t>
  </si>
  <si>
    <t>84B_2001_BS1022</t>
  </si>
  <si>
    <t>21:0010:000013</t>
  </si>
  <si>
    <t>21:0247:000020</t>
  </si>
  <si>
    <t>21:0247:000020:0007:0003:00</t>
  </si>
  <si>
    <t>20100</t>
  </si>
  <si>
    <t>13</t>
  </si>
  <si>
    <t>84B_2001_BS2001</t>
  </si>
  <si>
    <t>21:0010:000014</t>
  </si>
  <si>
    <t>21:0247:000021</t>
  </si>
  <si>
    <t>21:0247:000021:0007:0003:00</t>
  </si>
  <si>
    <t>15.2</t>
  </si>
  <si>
    <t>19</t>
  </si>
  <si>
    <t>84B_2001_BS2002</t>
  </si>
  <si>
    <t>21:0010:000015</t>
  </si>
  <si>
    <t>21:0247:000022</t>
  </si>
  <si>
    <t>21:0247:000022:0007:0003:00</t>
  </si>
  <si>
    <t>13600</t>
  </si>
  <si>
    <t>39.9</t>
  </si>
  <si>
    <t>37</t>
  </si>
  <si>
    <t>84B_2001_BS2003</t>
  </si>
  <si>
    <t>21:0010:000016</t>
  </si>
  <si>
    <t>21:0247:000023</t>
  </si>
  <si>
    <t>21:0247:000023:0007:0003:00</t>
  </si>
  <si>
    <t>17.7</t>
  </si>
  <si>
    <t>98</t>
  </si>
  <si>
    <t>84B_2001_BS2004</t>
  </si>
  <si>
    <t>21:0010:000017</t>
  </si>
  <si>
    <t>21:0247:000024</t>
  </si>
  <si>
    <t>21:0247:000024:0007:0003:00</t>
  </si>
  <si>
    <t>14000</t>
  </si>
  <si>
    <t>32.8</t>
  </si>
  <si>
    <t>84G_2001_BS1001</t>
  </si>
  <si>
    <t>21:0010:000018</t>
  </si>
  <si>
    <t>21:0247:000026</t>
  </si>
  <si>
    <t>21:0247:000026:0007:0003:00</t>
  </si>
  <si>
    <t>9900</t>
  </si>
  <si>
    <t>25.5</t>
  </si>
  <si>
    <t>84G_2001_BS1002</t>
  </si>
  <si>
    <t>21:0010:000019</t>
  </si>
  <si>
    <t>21:0247:000027</t>
  </si>
  <si>
    <t>21:0247:000027:0007:0003:00</t>
  </si>
  <si>
    <t>9600</t>
  </si>
  <si>
    <t>68.4</t>
  </si>
  <si>
    <t>84G_2001_BS1004</t>
  </si>
  <si>
    <t>21:0010:000020</t>
  </si>
  <si>
    <t>21:0247:000028</t>
  </si>
  <si>
    <t>21:0247:000028:0007:0003:00</t>
  </si>
  <si>
    <t>12400</t>
  </si>
  <si>
    <t>42</t>
  </si>
  <si>
    <t>6</t>
  </si>
  <si>
    <t>8</t>
  </si>
  <si>
    <t>14</t>
  </si>
  <si>
    <t>84G_2001_BS1005</t>
  </si>
  <si>
    <t>21:0010:000021</t>
  </si>
  <si>
    <t>21:0247:000029</t>
  </si>
  <si>
    <t>21:0247:000029:0007:0003:00</t>
  </si>
  <si>
    <t>17900</t>
  </si>
  <si>
    <t>69</t>
  </si>
  <si>
    <t>84G_2001_BS1006</t>
  </si>
  <si>
    <t>21:0010:000022</t>
  </si>
  <si>
    <t>21:0247:000030</t>
  </si>
  <si>
    <t>21:0247:000030:0007:0003:00</t>
  </si>
  <si>
    <t>15400</t>
  </si>
  <si>
    <t>32.3</t>
  </si>
  <si>
    <t>84G_2001_BS1007</t>
  </si>
  <si>
    <t>21:0010:000023</t>
  </si>
  <si>
    <t>21:0247:000031</t>
  </si>
  <si>
    <t>21:0247:000031:0007:0003:00</t>
  </si>
  <si>
    <t>14900</t>
  </si>
  <si>
    <t>75.1</t>
  </si>
  <si>
    <t>84G_2001_BS1008</t>
  </si>
  <si>
    <t>21:0010:000024</t>
  </si>
  <si>
    <t>21:0247:000032</t>
  </si>
  <si>
    <t>21:0247:000032:0007:0003:00</t>
  </si>
  <si>
    <t>19000</t>
  </si>
  <si>
    <t>12.4</t>
  </si>
  <si>
    <t>84G_2001_BS1009</t>
  </si>
  <si>
    <t>21:0010:000025</t>
  </si>
  <si>
    <t>21:0247:000033</t>
  </si>
  <si>
    <t>21:0247:000033:0007:0003:00</t>
  </si>
  <si>
    <t>17100</t>
  </si>
  <si>
    <t>35.6</t>
  </si>
  <si>
    <t>84G_2001_BS1011</t>
  </si>
  <si>
    <t>21:0010:000026</t>
  </si>
  <si>
    <t>21:0247:000035</t>
  </si>
  <si>
    <t>21:0247:000035:0007:0003:00</t>
  </si>
  <si>
    <t>52.4</t>
  </si>
  <si>
    <t>84G_2001_BS1012</t>
  </si>
  <si>
    <t>21:0010:000027</t>
  </si>
  <si>
    <t>21:0247:000036</t>
  </si>
  <si>
    <t>21:0247:000036:0007:0003:00</t>
  </si>
  <si>
    <t>45.1</t>
  </si>
  <si>
    <t>84G_2001_BS1013</t>
  </si>
  <si>
    <t>21:0010:000028</t>
  </si>
  <si>
    <t>21:0247:000037</t>
  </si>
  <si>
    <t>21:0247:000037:0007:0003:00</t>
  </si>
  <si>
    <t>13400</t>
  </si>
  <si>
    <t>27.1</t>
  </si>
  <si>
    <t>84G_2001_BS1014</t>
  </si>
  <si>
    <t>21:0010:000029</t>
  </si>
  <si>
    <t>21:0247:000038</t>
  </si>
  <si>
    <t>21:0247:000038:0007:0003:00</t>
  </si>
  <si>
    <t>13900</t>
  </si>
  <si>
    <t>30.2</t>
  </si>
  <si>
    <t>84B_2002_BS1002</t>
  </si>
  <si>
    <t>21:0010:000030</t>
  </si>
  <si>
    <t>21:0248:000001</t>
  </si>
  <si>
    <t>21:0248:000001:0007:0003:00</t>
  </si>
  <si>
    <t>10700</t>
  </si>
  <si>
    <t>20.3</t>
  </si>
  <si>
    <t>84B_2002_BS1003</t>
  </si>
  <si>
    <t>21:0010:000031</t>
  </si>
  <si>
    <t>21:0248:000002</t>
  </si>
  <si>
    <t>21:0248:000002:0007:0003:00</t>
  </si>
  <si>
    <t>14800</t>
  </si>
  <si>
    <t>21.8</t>
  </si>
  <si>
    <t>84B_2002_BS1004</t>
  </si>
  <si>
    <t>21:0010:000032</t>
  </si>
  <si>
    <t>21:0248:000003</t>
  </si>
  <si>
    <t>21:0248:000003:0007:0003:00</t>
  </si>
  <si>
    <t>11200</t>
  </si>
  <si>
    <t>8.2</t>
  </si>
  <si>
    <t>84B_2002_BS1008</t>
  </si>
  <si>
    <t>21:0010:000033</t>
  </si>
  <si>
    <t>21:0248:000006</t>
  </si>
  <si>
    <t>21:0248:000006:0007:0003:00</t>
  </si>
  <si>
    <t>28</t>
  </si>
  <si>
    <t>53</t>
  </si>
  <si>
    <t>56</t>
  </si>
  <si>
    <t>18</t>
  </si>
  <si>
    <t>84B_2002_BS1010</t>
  </si>
  <si>
    <t>21:0010:000034</t>
  </si>
  <si>
    <t>21:0248:000008</t>
  </si>
  <si>
    <t>21:0248:000008:0007:0003:00</t>
  </si>
  <si>
    <t>14300</t>
  </si>
  <si>
    <t>23.9</t>
  </si>
  <si>
    <t>21</t>
  </si>
  <si>
    <t>23</t>
  </si>
  <si>
    <t>84B_2002_BS1016</t>
  </si>
  <si>
    <t>21:0010:000035</t>
  </si>
  <si>
    <t>21:0248:000013</t>
  </si>
  <si>
    <t>21:0248:000013:0007:0003:00</t>
  </si>
  <si>
    <t>2.2</t>
  </si>
  <si>
    <t>84B_2002_BS1019</t>
  </si>
  <si>
    <t>21:0010:000036</t>
  </si>
  <si>
    <t>21:0248:000016</t>
  </si>
  <si>
    <t>21:0248:000016:0007:0003:00</t>
  </si>
  <si>
    <t>5.1</t>
  </si>
  <si>
    <t>84B_2002_BS1020</t>
  </si>
  <si>
    <t>21:0010:000037</t>
  </si>
  <si>
    <t>21:0248:000017</t>
  </si>
  <si>
    <t>21:0248:000017:0007:0003:00</t>
  </si>
  <si>
    <t>31.9</t>
  </si>
  <si>
    <t>84B_2002_BS1022</t>
  </si>
  <si>
    <t>21:0010:000038</t>
  </si>
  <si>
    <t>21:0248:000018</t>
  </si>
  <si>
    <t>21:0248:000018:0007:0003:00</t>
  </si>
  <si>
    <t>11000</t>
  </si>
  <si>
    <t>50.7</t>
  </si>
  <si>
    <t>84B_2002_BS1024</t>
  </si>
  <si>
    <t>21:0010:000039</t>
  </si>
  <si>
    <t>21:0248:000019</t>
  </si>
  <si>
    <t>21:0248:000019:0007:0003:00</t>
  </si>
  <si>
    <t>12800</t>
  </si>
  <si>
    <t>27.2</t>
  </si>
  <si>
    <t>84B_2002_BS1025</t>
  </si>
  <si>
    <t>21:0010:000040</t>
  </si>
  <si>
    <t>21:0248:000020</t>
  </si>
  <si>
    <t>21:0248:000020:0007:0003:00</t>
  </si>
  <si>
    <t>12100</t>
  </si>
  <si>
    <t>30.3</t>
  </si>
  <si>
    <t>84B_2002_BS1026</t>
  </si>
  <si>
    <t>21:0010:000041</t>
  </si>
  <si>
    <t>21:0248:000021</t>
  </si>
  <si>
    <t>21:0248:000021:0007:0003:00</t>
  </si>
  <si>
    <t>13100</t>
  </si>
  <si>
    <t>24.9</t>
  </si>
  <si>
    <t>5</t>
  </si>
  <si>
    <t>84B_2002_BS1027</t>
  </si>
  <si>
    <t>21:0010:000042</t>
  </si>
  <si>
    <t>21:0248:000022</t>
  </si>
  <si>
    <t>21:0248:000022:0007:0003:00</t>
  </si>
  <si>
    <t>26.7</t>
  </si>
  <si>
    <t>84B_2002_BS2002</t>
  </si>
  <si>
    <t>21:0010:000043</t>
  </si>
  <si>
    <t>21:0248:000023</t>
  </si>
  <si>
    <t>21:0248:000023:0007:0003:00</t>
  </si>
  <si>
    <t>10300</t>
  </si>
  <si>
    <t>16.5</t>
  </si>
  <si>
    <t>20</t>
  </si>
  <si>
    <t>84B_2002_BS2004</t>
  </si>
  <si>
    <t>21:0010:000044</t>
  </si>
  <si>
    <t>21:0248:000024</t>
  </si>
  <si>
    <t>21:0248:000024:0007:0003:00</t>
  </si>
  <si>
    <t>14100</t>
  </si>
  <si>
    <t>28.6</t>
  </si>
  <si>
    <t>84B_2002_BS2005</t>
  </si>
  <si>
    <t>21:0010:000045</t>
  </si>
  <si>
    <t>21:0248:000025</t>
  </si>
  <si>
    <t>21:0248:000025:0007:0003:00</t>
  </si>
  <si>
    <t>12900</t>
  </si>
  <si>
    <t>34.1</t>
  </si>
  <si>
    <t>84B_2002_BS2008</t>
  </si>
  <si>
    <t>21:0010:000046</t>
  </si>
  <si>
    <t>21:0248:000028</t>
  </si>
  <si>
    <t>21:0248:000028:0007:0003:00</t>
  </si>
  <si>
    <t>34.6</t>
  </si>
  <si>
    <t>84B_2002_BS2009</t>
  </si>
  <si>
    <t>21:0010:000047</t>
  </si>
  <si>
    <t>21:0248:000029</t>
  </si>
  <si>
    <t>21:0248:000029:0007:0003:00</t>
  </si>
  <si>
    <t>25.4</t>
  </si>
  <si>
    <t>84B_2002_BS2010</t>
  </si>
  <si>
    <t>21:0010:000048</t>
  </si>
  <si>
    <t>21:0248:000030</t>
  </si>
  <si>
    <t>21:0248:000030:0007:0003:00</t>
  </si>
  <si>
    <t>25600</t>
  </si>
  <si>
    <t>16.3</t>
  </si>
  <si>
    <t>84B_2002_BS2014</t>
  </si>
  <si>
    <t>21:0010:000049</t>
  </si>
  <si>
    <t>21:0248:000033</t>
  </si>
  <si>
    <t>21:0248:000033:0007:0003:00</t>
  </si>
  <si>
    <t>14200</t>
  </si>
  <si>
    <t>31.8</t>
  </si>
  <si>
    <t>84B_2002_BS2015</t>
  </si>
  <si>
    <t>21:0010:000050</t>
  </si>
  <si>
    <t>21:0248:000034</t>
  </si>
  <si>
    <t>21:0248:000034:0007:0003:00</t>
  </si>
  <si>
    <t>27.6</t>
  </si>
  <si>
    <t>84B_2002_BS2016</t>
  </si>
  <si>
    <t>21:0010:000051</t>
  </si>
  <si>
    <t>21:0248:000035</t>
  </si>
  <si>
    <t>21:0248:000035:0007:0003:00</t>
  </si>
  <si>
    <t>14700</t>
  </si>
  <si>
    <t>30.7</t>
  </si>
  <si>
    <t>84B_2002_BS2022</t>
  </si>
  <si>
    <t>21:0010:000052</t>
  </si>
  <si>
    <t>21:0248:000040</t>
  </si>
  <si>
    <t>21:0248:000040:0007:0003:00</t>
  </si>
  <si>
    <t>24000</t>
  </si>
  <si>
    <t>8.3</t>
  </si>
  <si>
    <t>84B_2002_BS2025</t>
  </si>
  <si>
    <t>21:0010:000053</t>
  </si>
  <si>
    <t>21:0248:000042</t>
  </si>
  <si>
    <t>21:0248:000042:0007:0003:00</t>
  </si>
  <si>
    <t>17800</t>
  </si>
  <si>
    <t>4.9</t>
  </si>
  <si>
    <t>84B_2002_BS2027</t>
  </si>
  <si>
    <t>21:0010:000054</t>
  </si>
  <si>
    <t>21:0248:000044</t>
  </si>
  <si>
    <t>21:0248:000044:0007:0003:00</t>
  </si>
  <si>
    <t>16600</t>
  </si>
  <si>
    <t>16</t>
  </si>
  <si>
    <t>74</t>
  </si>
  <si>
    <t>84B_2002_BS2028</t>
  </si>
  <si>
    <t>21:0010:000055</t>
  </si>
  <si>
    <t>21:0248:000045</t>
  </si>
  <si>
    <t>21:0248:000045:0007:0003:00</t>
  </si>
  <si>
    <t>18000</t>
  </si>
  <si>
    <t>10.3</t>
  </si>
  <si>
    <t>84B_2002_BS2029</t>
  </si>
  <si>
    <t>21:0010:000056</t>
  </si>
  <si>
    <t>21:0248:000046</t>
  </si>
  <si>
    <t>21:0248:000046:0007:0003:00</t>
  </si>
  <si>
    <t>17200</t>
  </si>
  <si>
    <t>127.4</t>
  </si>
  <si>
    <t>91</t>
  </si>
  <si>
    <t>93</t>
  </si>
  <si>
    <t>122</t>
  </si>
  <si>
    <t>219</t>
  </si>
  <si>
    <t>84B_2002_BS3002</t>
  </si>
  <si>
    <t>21:0010:000057</t>
  </si>
  <si>
    <t>21:0248:000047</t>
  </si>
  <si>
    <t>21:0248:000047:0007:0003:00</t>
  </si>
  <si>
    <t>101.9</t>
  </si>
  <si>
    <t>82</t>
  </si>
  <si>
    <t>83</t>
  </si>
  <si>
    <t>185</t>
  </si>
  <si>
    <t>84B_2002_BS3005</t>
  </si>
  <si>
    <t>21:0010:000058</t>
  </si>
  <si>
    <t>21:0248:000050</t>
  </si>
  <si>
    <t>21:0248:000050:0007:0003:00</t>
  </si>
  <si>
    <t>47.7</t>
  </si>
  <si>
    <t>40</t>
  </si>
  <si>
    <t>44</t>
  </si>
  <si>
    <t>88</t>
  </si>
  <si>
    <t>141</t>
  </si>
  <si>
    <t>84B_2002_BS3007</t>
  </si>
  <si>
    <t>21:0010:000059</t>
  </si>
  <si>
    <t>21:0248:000052</t>
  </si>
  <si>
    <t>21:0248:000052:0007:0003:00</t>
  </si>
  <si>
    <t>135</t>
  </si>
  <si>
    <t>552</t>
  </si>
  <si>
    <t>695</t>
  </si>
  <si>
    <t>84B_2002_BS3009</t>
  </si>
  <si>
    <t>21:0010:000060</t>
  </si>
  <si>
    <t>21:0248:000054</t>
  </si>
  <si>
    <t>21:0248:000054:0007:0003:00</t>
  </si>
  <si>
    <t>20000</t>
  </si>
  <si>
    <t>47.5</t>
  </si>
  <si>
    <t>288</t>
  </si>
  <si>
    <t>290</t>
  </si>
  <si>
    <t>553</t>
  </si>
  <si>
    <t>851</t>
  </si>
  <si>
    <t>84B_2002_BS3012</t>
  </si>
  <si>
    <t>21:0010:000061</t>
  </si>
  <si>
    <t>21:0248:000056</t>
  </si>
  <si>
    <t>21:0248:000056:0007:0003:00</t>
  </si>
  <si>
    <t>13500</t>
  </si>
  <si>
    <t>30.4</t>
  </si>
  <si>
    <t>38</t>
  </si>
  <si>
    <t>49</t>
  </si>
  <si>
    <t>84B_2002_BS3013</t>
  </si>
  <si>
    <t>21:0010:000062</t>
  </si>
  <si>
    <t>21:0248:000057</t>
  </si>
  <si>
    <t>21:0248:000057:0007:0003:00</t>
  </si>
  <si>
    <t>14400</t>
  </si>
  <si>
    <t>32.2</t>
  </si>
  <si>
    <t>84B_2002_BS3017</t>
  </si>
  <si>
    <t>21:0010:000063</t>
  </si>
  <si>
    <t>21:0248:000060</t>
  </si>
  <si>
    <t>21:0248:000060:0007:0003:00</t>
  </si>
  <si>
    <t>18.8</t>
  </si>
  <si>
    <t>27</t>
  </si>
  <si>
    <t>84B_2002_BS3018</t>
  </si>
  <si>
    <t>21:0010:000064</t>
  </si>
  <si>
    <t>21:0248:000061</t>
  </si>
  <si>
    <t>21:0248:000061:0007:0003:00</t>
  </si>
  <si>
    <t>15200</t>
  </si>
  <si>
    <t>23.3</t>
  </si>
  <si>
    <t>84C_2002_BS2004</t>
  </si>
  <si>
    <t>21:0010:000065</t>
  </si>
  <si>
    <t>21:0248:000065</t>
  </si>
  <si>
    <t>21:0248:000065:0007:0003:00</t>
  </si>
  <si>
    <t>77.4</t>
  </si>
  <si>
    <t>34</t>
  </si>
  <si>
    <t>84C_2002_BS2006</t>
  </si>
  <si>
    <t>21:0010:000066</t>
  </si>
  <si>
    <t>21:0248:000067</t>
  </si>
  <si>
    <t>21:0248:000067:0007:0003:00</t>
  </si>
  <si>
    <t>56.5</t>
  </si>
  <si>
    <t>17</t>
  </si>
  <si>
    <t>84C_2002_BS2008</t>
  </si>
  <si>
    <t>21:0010:000067</t>
  </si>
  <si>
    <t>21:0248:000069</t>
  </si>
  <si>
    <t>21:0248:000069:0007:0003:00</t>
  </si>
  <si>
    <t>13200</t>
  </si>
  <si>
    <t>79</t>
  </si>
  <si>
    <t>107</t>
  </si>
  <si>
    <t>84C_2002_BS2010</t>
  </si>
  <si>
    <t>21:0010:000068</t>
  </si>
  <si>
    <t>21:0248:000071</t>
  </si>
  <si>
    <t>21:0248:000071:0007:0003:00</t>
  </si>
  <si>
    <t>19900</t>
  </si>
  <si>
    <t>17.2</t>
  </si>
  <si>
    <t>84C_2002_BS3002</t>
  </si>
  <si>
    <t>21:0010:000069</t>
  </si>
  <si>
    <t>21:0248:000072</t>
  </si>
  <si>
    <t>21:0248:000072:0007:0003:00</t>
  </si>
  <si>
    <t>93.8</t>
  </si>
  <si>
    <t>84C_2002_BS3005</t>
  </si>
  <si>
    <t>21:0010:000070</t>
  </si>
  <si>
    <t>21:0248:000075</t>
  </si>
  <si>
    <t>21:0248:000075:0007:0003:00</t>
  </si>
  <si>
    <t>15100</t>
  </si>
  <si>
    <t>31.6</t>
  </si>
  <si>
    <t>116</t>
  </si>
  <si>
    <t>118</t>
  </si>
  <si>
    <t>145</t>
  </si>
  <si>
    <t>278</t>
  </si>
  <si>
    <t>84F_2002_BS1004</t>
  </si>
  <si>
    <t>21:0010:000071</t>
  </si>
  <si>
    <t>21:0248:000080</t>
  </si>
  <si>
    <t>21:0248:000080:0007:0003:00</t>
  </si>
  <si>
    <t>12200</t>
  </si>
  <si>
    <t>13.1</t>
  </si>
  <si>
    <t>84F_2002_BS1005</t>
  </si>
  <si>
    <t>21:0010:000072</t>
  </si>
  <si>
    <t>21:0248:000081</t>
  </si>
  <si>
    <t>21:0248:000081:0007:0003:00</t>
  </si>
  <si>
    <t>15600</t>
  </si>
  <si>
    <t>84F_2002_BS1006</t>
  </si>
  <si>
    <t>21:0010:000073</t>
  </si>
  <si>
    <t>21:0248:000082</t>
  </si>
  <si>
    <t>21:0248:000082:0007:0003:00</t>
  </si>
  <si>
    <t>67.8</t>
  </si>
  <si>
    <t>84F_2002_BS1009</t>
  </si>
  <si>
    <t>21:0010:000074</t>
  </si>
  <si>
    <t>21:0248:000085</t>
  </si>
  <si>
    <t>21:0248:000085:0007:0003:00</t>
  </si>
  <si>
    <t>62.7</t>
  </si>
  <si>
    <t>84F_2002_BS1010</t>
  </si>
  <si>
    <t>21:0010:000075</t>
  </si>
  <si>
    <t>21:0248:000086</t>
  </si>
  <si>
    <t>21:0248:000086:0007:0003:00</t>
  </si>
  <si>
    <t>55.8</t>
  </si>
  <si>
    <t>84F_2002_BS1011</t>
  </si>
  <si>
    <t>21:0010:000076</t>
  </si>
  <si>
    <t>21:0248:000087</t>
  </si>
  <si>
    <t>21:0248:000087:0007:0003:00</t>
  </si>
  <si>
    <t>missing</t>
  </si>
  <si>
    <t>84F_2002_BS2002</t>
  </si>
  <si>
    <t>21:0010:000077</t>
  </si>
  <si>
    <t>21:0248:000088</t>
  </si>
  <si>
    <t>21:0248:000088:0007:0003:00</t>
  </si>
  <si>
    <t>24.6</t>
  </si>
  <si>
    <t>84F_2002_BS2004</t>
  </si>
  <si>
    <t>21:0010:000078</t>
  </si>
  <si>
    <t>21:0248:000090</t>
  </si>
  <si>
    <t>21:0248:000090:0007:0003:00</t>
  </si>
  <si>
    <t>12000</t>
  </si>
  <si>
    <t>35.5</t>
  </si>
  <si>
    <t>84F_2002_BS2005</t>
  </si>
  <si>
    <t>21:0010:000079</t>
  </si>
  <si>
    <t>21:0248:000091</t>
  </si>
  <si>
    <t>21:0248:000091:0007:0003:00</t>
  </si>
  <si>
    <t>84F_2002_BS2006</t>
  </si>
  <si>
    <t>21:0010:000080</t>
  </si>
  <si>
    <t>21:0248:000092</t>
  </si>
  <si>
    <t>21:0248:000092:0007:0003:00</t>
  </si>
  <si>
    <t>60.7</t>
  </si>
  <si>
    <t>84F_2002_BS2007</t>
  </si>
  <si>
    <t>21:0010:000081</t>
  </si>
  <si>
    <t>21:0248:000093</t>
  </si>
  <si>
    <t>21:0248:000093:0007:0003:00</t>
  </si>
  <si>
    <t>10900</t>
  </si>
  <si>
    <t>84F_2002_BS3002</t>
  </si>
  <si>
    <t>21:0010:000082</t>
  </si>
  <si>
    <t>21:0248:000094</t>
  </si>
  <si>
    <t>21:0248:000094:0007:0003:00</t>
  </si>
  <si>
    <t>14600</t>
  </si>
  <si>
    <t>27.8</t>
  </si>
  <si>
    <t>84F_2002_BS3005</t>
  </si>
  <si>
    <t>21:0010:000083</t>
  </si>
  <si>
    <t>21:0248:000097</t>
  </si>
  <si>
    <t>21:0248:000097:0007:0003:00</t>
  </si>
  <si>
    <t>42.4</t>
  </si>
  <si>
    <t>84F_2002_BS3009</t>
  </si>
  <si>
    <t>21:0010:000084</t>
  </si>
  <si>
    <t>21:0248:000100</t>
  </si>
  <si>
    <t>21:0248:000100:0007:0003:00</t>
  </si>
  <si>
    <t>51.1</t>
  </si>
  <si>
    <t>84F_2002_BS3011</t>
  </si>
  <si>
    <t>21:0010:000085</t>
  </si>
  <si>
    <t>21:0248:000102</t>
  </si>
  <si>
    <t>21:0248:000102:0007:0003:00</t>
  </si>
  <si>
    <t>23.8</t>
  </si>
  <si>
    <t>84G_2002_BS1004</t>
  </si>
  <si>
    <t>21:0010:000086</t>
  </si>
  <si>
    <t>21:0248:000106</t>
  </si>
  <si>
    <t>21:0248:000106:0007:0003:00</t>
  </si>
  <si>
    <t>10200</t>
  </si>
  <si>
    <t>52.3</t>
  </si>
  <si>
    <t>84G_2002_BS1006</t>
  </si>
  <si>
    <t>21:0010:000087</t>
  </si>
  <si>
    <t>21:0248:000108</t>
  </si>
  <si>
    <t>21:0248:000108:0007:0003:00</t>
  </si>
  <si>
    <t>89.8</t>
  </si>
  <si>
    <t>84G_2002_BS1008</t>
  </si>
  <si>
    <t>21:0010:000088</t>
  </si>
  <si>
    <t>21:0248:000110</t>
  </si>
  <si>
    <t>21:0248:000110:0007:0003:00</t>
  </si>
  <si>
    <t>15000</t>
  </si>
  <si>
    <t>22.4</t>
  </si>
  <si>
    <t>84G_2002_BS1010</t>
  </si>
  <si>
    <t>21:0010:000089</t>
  </si>
  <si>
    <t>21:0248:000112</t>
  </si>
  <si>
    <t>21:0248:000112:0007:0003:00</t>
  </si>
  <si>
    <t>15700</t>
  </si>
  <si>
    <t>63.9</t>
  </si>
  <si>
    <t>84G_2002_BS1013</t>
  </si>
  <si>
    <t>21:0010:000090</t>
  </si>
  <si>
    <t>21:0248:000115</t>
  </si>
  <si>
    <t>21:0248:000115:0007:0003:00</t>
  </si>
  <si>
    <t>63</t>
  </si>
  <si>
    <t>84G_2002_BS1014</t>
  </si>
  <si>
    <t>21:0010:000091</t>
  </si>
  <si>
    <t>21:0248:000116</t>
  </si>
  <si>
    <t>21:0248:000116:0007:0003:00</t>
  </si>
  <si>
    <t>51.8</t>
  </si>
  <si>
    <t>84G_2002_BS1016</t>
  </si>
  <si>
    <t>21:0010:000092</t>
  </si>
  <si>
    <t>21:0248:000118</t>
  </si>
  <si>
    <t>21:0248:000118:0007:0003:00</t>
  </si>
  <si>
    <t>13800</t>
  </si>
  <si>
    <t>74.3</t>
  </si>
  <si>
    <t>84G_2002_BS1019</t>
  </si>
  <si>
    <t>21:0010:000093</t>
  </si>
  <si>
    <t>21:0248:000120</t>
  </si>
  <si>
    <t>21:0248:000120:0007:0003:00</t>
  </si>
  <si>
    <t>54.9</t>
  </si>
  <si>
    <t>84G_2002_BS1023</t>
  </si>
  <si>
    <t>21:0010:000094</t>
  </si>
  <si>
    <t>21:0248:000123</t>
  </si>
  <si>
    <t>21:0248:000123:0007:0003:00</t>
  </si>
  <si>
    <t>23.4</t>
  </si>
  <si>
    <t>84G_2002_BS1026</t>
  </si>
  <si>
    <t>21:0010:000095</t>
  </si>
  <si>
    <t>21:0248:000125</t>
  </si>
  <si>
    <t>21:0248:000125:0007:0003:00</t>
  </si>
  <si>
    <t>16800</t>
  </si>
  <si>
    <t>64.5</t>
  </si>
  <si>
    <t>84G_2002_BS1027</t>
  </si>
  <si>
    <t>21:0010:000096</t>
  </si>
  <si>
    <t>21:0248:000126</t>
  </si>
  <si>
    <t>21:0248:000126:0007:0003:00</t>
  </si>
  <si>
    <t>46.6</t>
  </si>
  <si>
    <t>84G_2002_BS1028</t>
  </si>
  <si>
    <t>21:0010:000097</t>
  </si>
  <si>
    <t>21:0248:000127</t>
  </si>
  <si>
    <t>21:0248:000127:0007:0003:00</t>
  </si>
  <si>
    <t>11700</t>
  </si>
  <si>
    <t>30.1</t>
  </si>
  <si>
    <t>84G_2002_BS1033</t>
  </si>
  <si>
    <t>21:0010:000098</t>
  </si>
  <si>
    <t>21:0248:000131</t>
  </si>
  <si>
    <t>21:0248:000131:0007:0003:00</t>
  </si>
  <si>
    <t>14500</t>
  </si>
  <si>
    <t>84G_2002_BS1034</t>
  </si>
  <si>
    <t>21:0010:000099</t>
  </si>
  <si>
    <t>21:0248:000132</t>
  </si>
  <si>
    <t>21:0248:000132:0007:0003:00</t>
  </si>
  <si>
    <t>84G_2002_BS1036</t>
  </si>
  <si>
    <t>21:0010:000100</t>
  </si>
  <si>
    <t>21:0248:000134</t>
  </si>
  <si>
    <t>21:0248:000134:0007:0003:00</t>
  </si>
  <si>
    <t>22.8</t>
  </si>
  <si>
    <t>84G_2002_BS1037</t>
  </si>
  <si>
    <t>21:0010:000101</t>
  </si>
  <si>
    <t>21:0248:000135</t>
  </si>
  <si>
    <t>21:0248:000135:0007:0003:00</t>
  </si>
  <si>
    <t>9700</t>
  </si>
  <si>
    <t>4.6</t>
  </si>
  <si>
    <t>84G_2002_BS1040</t>
  </si>
  <si>
    <t>21:0010:000102</t>
  </si>
  <si>
    <t>21:0248:000138</t>
  </si>
  <si>
    <t>21:0248:000138:0007:0003:00</t>
  </si>
  <si>
    <t>84G_2002_BS1042</t>
  </si>
  <si>
    <t>21:0010:000103</t>
  </si>
  <si>
    <t>21:0248:000139</t>
  </si>
  <si>
    <t>21:0248:000139:0007:0003:00</t>
  </si>
  <si>
    <t>84G_2002_BS1043</t>
  </si>
  <si>
    <t>21:0010:000104</t>
  </si>
  <si>
    <t>21:0248:000140</t>
  </si>
  <si>
    <t>21:0248:000140:0007:0003:00</t>
  </si>
  <si>
    <t>32.5</t>
  </si>
  <si>
    <t>84G_2002_BS1045</t>
  </si>
  <si>
    <t>21:0010:000105</t>
  </si>
  <si>
    <t>21:0248:000141</t>
  </si>
  <si>
    <t>21:0248:000141:0007:0003:00</t>
  </si>
  <si>
    <t>15900</t>
  </si>
  <si>
    <t>88.4</t>
  </si>
  <si>
    <t>84G_2002_BS1046</t>
  </si>
  <si>
    <t>21:0010:000106</t>
  </si>
  <si>
    <t>21:0248:000142</t>
  </si>
  <si>
    <t>21:0248:000142:0007:0003:00</t>
  </si>
  <si>
    <t>11900</t>
  </si>
  <si>
    <t>62.6</t>
  </si>
  <si>
    <t>84G_2002_BS1047</t>
  </si>
  <si>
    <t>21:0010:000107</t>
  </si>
  <si>
    <t>21:0248:000143</t>
  </si>
  <si>
    <t>21:0248:000143:0007:0003:00</t>
  </si>
  <si>
    <t>20.6</t>
  </si>
  <si>
    <t>84G_2002_BS1048</t>
  </si>
  <si>
    <t>21:0010:000108</t>
  </si>
  <si>
    <t>21:0248:000144</t>
  </si>
  <si>
    <t>21:0248:000144:0007:0003:00</t>
  </si>
  <si>
    <t>19200</t>
  </si>
  <si>
    <t>84G_2002_BS1049</t>
  </si>
  <si>
    <t>21:0010:000109</t>
  </si>
  <si>
    <t>21:0248:000145</t>
  </si>
  <si>
    <t>21:0248:000145:0007:0003:00</t>
  </si>
  <si>
    <t>34.9</t>
  </si>
  <si>
    <t>84G_2002_BS1051</t>
  </si>
  <si>
    <t>21:0010:000110</t>
  </si>
  <si>
    <t>21:0248:000146</t>
  </si>
  <si>
    <t>21:0248:000146:0007:0003:00</t>
  </si>
  <si>
    <t>19800</t>
  </si>
  <si>
    <t>70.3</t>
  </si>
  <si>
    <t>84G_2002_BS2005</t>
  </si>
  <si>
    <t>21:0010:000111</t>
  </si>
  <si>
    <t>21:0248:000150</t>
  </si>
  <si>
    <t>21:0248:000150:0007:0003:00</t>
  </si>
  <si>
    <t>15</t>
  </si>
  <si>
    <t>84G_2002_BS2007</t>
  </si>
  <si>
    <t>21:0010:000112</t>
  </si>
  <si>
    <t>21:0248:000151</t>
  </si>
  <si>
    <t>21:0248:000151:0007:0003:00</t>
  </si>
  <si>
    <t>24.4</t>
  </si>
  <si>
    <t>84G_2002_BS2009</t>
  </si>
  <si>
    <t>21:0010:000113</t>
  </si>
  <si>
    <t>21:0248:000152</t>
  </si>
  <si>
    <t>21:0248:000152:0007:0003:00</t>
  </si>
  <si>
    <t>10100</t>
  </si>
  <si>
    <t>84G_2002_BS2011</t>
  </si>
  <si>
    <t>21:0010:000114</t>
  </si>
  <si>
    <t>21:0248:000154</t>
  </si>
  <si>
    <t>21:0248:000154:0007:0003:00</t>
  </si>
  <si>
    <t>84G_2002_BS2012</t>
  </si>
  <si>
    <t>21:0010:000115</t>
  </si>
  <si>
    <t>21:0248:000155</t>
  </si>
  <si>
    <t>21:0248:000155:0007:0003:00</t>
  </si>
  <si>
    <t>11800</t>
  </si>
  <si>
    <t>82.3</t>
  </si>
  <si>
    <t>84G_2002_BS2014</t>
  </si>
  <si>
    <t>21:0010:000116</t>
  </si>
  <si>
    <t>21:0248:000157</t>
  </si>
  <si>
    <t>21:0248:000157:0007:0003:00</t>
  </si>
  <si>
    <t>25.9</t>
  </si>
  <si>
    <t>84G_2002_BS2015</t>
  </si>
  <si>
    <t>21:0010:000117</t>
  </si>
  <si>
    <t>21:0248:000158</t>
  </si>
  <si>
    <t>21:0248:000158:0007:0003:00</t>
  </si>
  <si>
    <t>84G_2002_BS2016</t>
  </si>
  <si>
    <t>21:0010:000118</t>
  </si>
  <si>
    <t>21:0248:000159</t>
  </si>
  <si>
    <t>21:0248:000159:0007:0003:00</t>
  </si>
  <si>
    <t>84G_2002_BS2018</t>
  </si>
  <si>
    <t>21:0010:000119</t>
  </si>
  <si>
    <t>21:0248:000161</t>
  </si>
  <si>
    <t>21:0248:000161:0007:0003:00</t>
  </si>
  <si>
    <t>28.9</t>
  </si>
  <si>
    <t>84G_2002_BS2022</t>
  </si>
  <si>
    <t>21:0010:000120</t>
  </si>
  <si>
    <t>21:0248:000164</t>
  </si>
  <si>
    <t>21:0248:000164:0007:0003:00</t>
  </si>
  <si>
    <t>38.7</t>
  </si>
  <si>
    <t>84G_2002_BS2023</t>
  </si>
  <si>
    <t>21:0010:000121</t>
  </si>
  <si>
    <t>21:0248:000165</t>
  </si>
  <si>
    <t>21:0248:000165:0007:0003:00</t>
  </si>
  <si>
    <t>34.5</t>
  </si>
  <si>
    <t>84G_2002_BS2025</t>
  </si>
  <si>
    <t>21:0010:000122</t>
  </si>
  <si>
    <t>21:0248:000166</t>
  </si>
  <si>
    <t>21:0248:000166:0007:0003:00</t>
  </si>
  <si>
    <t>16000</t>
  </si>
  <si>
    <t>84G_2002_BS2026</t>
  </si>
  <si>
    <t>21:0010:000123</t>
  </si>
  <si>
    <t>21:0248:000167</t>
  </si>
  <si>
    <t>21:0248:000167:0007:0003:00</t>
  </si>
  <si>
    <t>31.3</t>
  </si>
  <si>
    <t>84G_2002_BS2027</t>
  </si>
  <si>
    <t>21:0010:000124</t>
  </si>
  <si>
    <t>21:0248:000168</t>
  </si>
  <si>
    <t>21:0248:000168:0007:0003:00</t>
  </si>
  <si>
    <t>43.9</t>
  </si>
  <si>
    <t>84G_2002_BS2028</t>
  </si>
  <si>
    <t>21:0010:000125</t>
  </si>
  <si>
    <t>21:0248:000169</t>
  </si>
  <si>
    <t>21:0248:000169:0007:0003:00</t>
  </si>
  <si>
    <t>69.8</t>
  </si>
  <si>
    <t>84G_2002_BS2029</t>
  </si>
  <si>
    <t>21:0010:000126</t>
  </si>
  <si>
    <t>21:0248:000170</t>
  </si>
  <si>
    <t>21:0248:000170:0007:0003:00</t>
  </si>
  <si>
    <t>16300</t>
  </si>
  <si>
    <t>57.8</t>
  </si>
  <si>
    <t>84G_2002_BS2031</t>
  </si>
  <si>
    <t>21:0010:000127</t>
  </si>
  <si>
    <t>21:0248:000172</t>
  </si>
  <si>
    <t>21:0248:000172:0007:0003:00</t>
  </si>
  <si>
    <t>16900</t>
  </si>
  <si>
    <t>43.2</t>
  </si>
  <si>
    <t>84G_2002_BS2033</t>
  </si>
  <si>
    <t>21:0010:000128</t>
  </si>
  <si>
    <t>21:0248:000174</t>
  </si>
  <si>
    <t>21:0248:000174:0007:0003:00</t>
  </si>
  <si>
    <t>33.4</t>
  </si>
  <si>
    <t>84G_2002_BS2035</t>
  </si>
  <si>
    <t>21:0010:000129</t>
  </si>
  <si>
    <t>21:0248:000176</t>
  </si>
  <si>
    <t>21:0248:000176:0007:0003:00</t>
  </si>
  <si>
    <t>65.4</t>
  </si>
  <si>
    <t>30</t>
  </si>
  <si>
    <t>84G_2002_BS2036</t>
  </si>
  <si>
    <t>21:0010:000130</t>
  </si>
  <si>
    <t>21:0248:000177</t>
  </si>
  <si>
    <t>21:0248:000177:0007:0003:00</t>
  </si>
  <si>
    <t>16100</t>
  </si>
  <si>
    <t>84G_2002_BS2037</t>
  </si>
  <si>
    <t>21:0010:000131</t>
  </si>
  <si>
    <t>21:0248:000178</t>
  </si>
  <si>
    <t>21:0248:000178:0007:0003:00</t>
  </si>
  <si>
    <t>66.4</t>
  </si>
  <si>
    <t>84G_2002_BS2039</t>
  </si>
  <si>
    <t>21:0010:000132</t>
  </si>
  <si>
    <t>21:0248:000179</t>
  </si>
  <si>
    <t>21:0248:000179:0007:0003:00</t>
  </si>
  <si>
    <t>47.9</t>
  </si>
  <si>
    <t>84G_2002_BS2040</t>
  </si>
  <si>
    <t>21:0010:000133</t>
  </si>
  <si>
    <t>21:0248:000180</t>
  </si>
  <si>
    <t>21:0248:000180:0007:0003:00</t>
  </si>
  <si>
    <t>9200</t>
  </si>
  <si>
    <t>33</t>
  </si>
  <si>
    <t>84G_2002_BS2042</t>
  </si>
  <si>
    <t>21:0010:000134</t>
  </si>
  <si>
    <t>21:0248:000181</t>
  </si>
  <si>
    <t>21:0248:000181:0007:0003:00</t>
  </si>
  <si>
    <t>69.6</t>
  </si>
  <si>
    <t>84G_2002_BS2044</t>
  </si>
  <si>
    <t>21:0010:000135</t>
  </si>
  <si>
    <t>21:0248:000182</t>
  </si>
  <si>
    <t>21:0248:000182:0007:0003:00</t>
  </si>
  <si>
    <t>91.9</t>
  </si>
  <si>
    <t>84G_2002_BS3004</t>
  </si>
  <si>
    <t>21:0010:000136</t>
  </si>
  <si>
    <t>21:0248:000185</t>
  </si>
  <si>
    <t>21:0248:000185:0007:0003:00</t>
  </si>
  <si>
    <t>42.7</t>
  </si>
  <si>
    <t>84G_2002_BS3009</t>
  </si>
  <si>
    <t>21:0010:000137</t>
  </si>
  <si>
    <t>21:0248:000190</t>
  </si>
  <si>
    <t>21:0248:000190:0007:0003:00</t>
  </si>
  <si>
    <t>21.9</t>
  </si>
  <si>
    <t>84G_2002_BS3010</t>
  </si>
  <si>
    <t>21:0010:000138</t>
  </si>
  <si>
    <t>21:0248:000191</t>
  </si>
  <si>
    <t>21:0248:000191:0007:0003:00</t>
  </si>
  <si>
    <t>13700</t>
  </si>
  <si>
    <t>27.4</t>
  </si>
  <si>
    <t>84G_2002_BS3011</t>
  </si>
  <si>
    <t>21:0010:000139</t>
  </si>
  <si>
    <t>21:0248:000192</t>
  </si>
  <si>
    <t>21:0248:000192:0007:0003:00</t>
  </si>
  <si>
    <t>121.8</t>
  </si>
  <si>
    <t>84G_2002_BS3013</t>
  </si>
  <si>
    <t>21:0010:000140</t>
  </si>
  <si>
    <t>21:0248:000193</t>
  </si>
  <si>
    <t>21:0248:000193:0007:0003:00</t>
  </si>
  <si>
    <t>47.4</t>
  </si>
  <si>
    <t>84G_2002_BS3016</t>
  </si>
  <si>
    <t>21:0010:000141</t>
  </si>
  <si>
    <t>21:0248:000195</t>
  </si>
  <si>
    <t>21:0248:000195:0007:0003:00</t>
  </si>
  <si>
    <t>16200</t>
  </si>
  <si>
    <t>19.5</t>
  </si>
  <si>
    <t>84G_2002_BS3018</t>
  </si>
  <si>
    <t>21:0010:000142</t>
  </si>
  <si>
    <t>21:0248:000197</t>
  </si>
  <si>
    <t>21:0248:000197:0007:0003:00</t>
  </si>
  <si>
    <t>16500</t>
  </si>
  <si>
    <t>84G_2002_BS3019</t>
  </si>
  <si>
    <t>21:0010:000143</t>
  </si>
  <si>
    <t>21:0248:000198</t>
  </si>
  <si>
    <t>21:0248:000198:0007:0003:00</t>
  </si>
  <si>
    <t>30.5</t>
  </si>
  <si>
    <t>84G_2002_BS3025</t>
  </si>
  <si>
    <t>21:0010:000144</t>
  </si>
  <si>
    <t>21:0248:000202</t>
  </si>
  <si>
    <t>21:0248:000202:0007:0003:00</t>
  </si>
  <si>
    <t>37.1</t>
  </si>
  <si>
    <t>84G_2002_BS3027</t>
  </si>
  <si>
    <t>21:0010:000145</t>
  </si>
  <si>
    <t>21:0248:000204</t>
  </si>
  <si>
    <t>21:0248:000204:0007:0003:00</t>
  </si>
  <si>
    <t>13300</t>
  </si>
  <si>
    <t>41.6</t>
  </si>
  <si>
    <t>84G_2002_BS3029</t>
  </si>
  <si>
    <t>21:0010:000146</t>
  </si>
  <si>
    <t>21:0248:000206</t>
  </si>
  <si>
    <t>21:0248:000206:0007:0003:00</t>
  </si>
  <si>
    <t>13.3</t>
  </si>
  <si>
    <t>84G_2002_BS3030</t>
  </si>
  <si>
    <t>21:0010:000147</t>
  </si>
  <si>
    <t>21:0248:000207</t>
  </si>
  <si>
    <t>21:0248:000207:0007:0003:00</t>
  </si>
  <si>
    <t>11.7</t>
  </si>
  <si>
    <t>84G_2002_BS3031</t>
  </si>
  <si>
    <t>21:0010:000148</t>
  </si>
  <si>
    <t>21:0248:000208</t>
  </si>
  <si>
    <t>21:0248:000208:0007:0003:00</t>
  </si>
  <si>
    <t>84G_2002_BS3032</t>
  </si>
  <si>
    <t>21:0010:000149</t>
  </si>
  <si>
    <t>21:0248:000209</t>
  </si>
  <si>
    <t>21:0248:000209:0007:0003:00</t>
  </si>
  <si>
    <t>31.2</t>
  </si>
  <si>
    <t>84G_2002_BS3033</t>
  </si>
  <si>
    <t>21:0010:000150</t>
  </si>
  <si>
    <t>21:0248:000210</t>
  </si>
  <si>
    <t>21:0248:000210:0007:0003:00</t>
  </si>
  <si>
    <t>48.7</t>
  </si>
  <si>
    <t>84G_2002_BS3034</t>
  </si>
  <si>
    <t>21:0010:000151</t>
  </si>
  <si>
    <t>21:0248:000211</t>
  </si>
  <si>
    <t>21:0248:000211:0007:0003:00</t>
  </si>
  <si>
    <t>13.8</t>
  </si>
  <si>
    <t>84G_2002_BS3035</t>
  </si>
  <si>
    <t>21:0010:000152</t>
  </si>
  <si>
    <t>21:0248:000212</t>
  </si>
  <si>
    <t>21:0248:000212:0007:0003:00</t>
  </si>
  <si>
    <t>84G_2002_BS3036</t>
  </si>
  <si>
    <t>21:0010:000153</t>
  </si>
  <si>
    <t>21:0248:000213</t>
  </si>
  <si>
    <t>21:0248:000213:0007:0003:00</t>
  </si>
  <si>
    <t>53.7</t>
  </si>
  <si>
    <t>84G_2002_BS3037</t>
  </si>
  <si>
    <t>21:0010:000154</t>
  </si>
  <si>
    <t>21:0248:000214</t>
  </si>
  <si>
    <t>21:0248:000214:0007:0003:00</t>
  </si>
  <si>
    <t>35.1</t>
  </si>
  <si>
    <t>92DDA0051</t>
  </si>
  <si>
    <t>21:0234:000001</t>
  </si>
  <si>
    <t>21:0006:000001</t>
  </si>
  <si>
    <t>21:0006:000001:0005:0005:00</t>
  </si>
  <si>
    <t>5.9</t>
  </si>
  <si>
    <t>92DDA0052</t>
  </si>
  <si>
    <t>21:0234:000002</t>
  </si>
  <si>
    <t>21:0006:000002</t>
  </si>
  <si>
    <t>21:0006:000002:0005:0005:00</t>
  </si>
  <si>
    <t>12500</t>
  </si>
  <si>
    <t>9.3</t>
  </si>
  <si>
    <t>92DDA0053</t>
  </si>
  <si>
    <t>21:0234:000003</t>
  </si>
  <si>
    <t>21:0006:000003</t>
  </si>
  <si>
    <t>21:0006:000003:0005:0005:00</t>
  </si>
  <si>
    <t>5.6</t>
  </si>
  <si>
    <t>92DDA0054</t>
  </si>
  <si>
    <t>21:0234:000004</t>
  </si>
  <si>
    <t>21:0006:000004</t>
  </si>
  <si>
    <t>21:0006:000004:0005:0005:00</t>
  </si>
  <si>
    <t>1.8</t>
  </si>
  <si>
    <t>92DDA0055</t>
  </si>
  <si>
    <t>21:0234:000005</t>
  </si>
  <si>
    <t>21:0006:000005</t>
  </si>
  <si>
    <t>21:0006:000005:0005:0005:00</t>
  </si>
  <si>
    <t>10800</t>
  </si>
  <si>
    <t>3.8</t>
  </si>
  <si>
    <t>32</t>
  </si>
  <si>
    <t>92DDA0056</t>
  </si>
  <si>
    <t>21:0234:000006</t>
  </si>
  <si>
    <t>21:0006:000006</t>
  </si>
  <si>
    <t>21:0006:000006:0005:0005:00</t>
  </si>
  <si>
    <t>2.3</t>
  </si>
  <si>
    <t>92DDA0057</t>
  </si>
  <si>
    <t>21:0234:000007</t>
  </si>
  <si>
    <t>21:0006:000007</t>
  </si>
  <si>
    <t>21:0006:000007:0005:0005:00</t>
  </si>
  <si>
    <t>6100</t>
  </si>
  <si>
    <t>92DDA0058</t>
  </si>
  <si>
    <t>21:0234:000008</t>
  </si>
  <si>
    <t>21:0006:000008</t>
  </si>
  <si>
    <t>21:0006:000008:0005:0005:00</t>
  </si>
  <si>
    <t>7200</t>
  </si>
  <si>
    <t>3.6</t>
  </si>
  <si>
    <t>92DDA0059</t>
  </si>
  <si>
    <t>21:0234:000009</t>
  </si>
  <si>
    <t>21:0006:000009</t>
  </si>
  <si>
    <t>21:0006:000009:0005:0005:00</t>
  </si>
  <si>
    <t>7900</t>
  </si>
  <si>
    <t>3.9</t>
  </si>
  <si>
    <t>182</t>
  </si>
  <si>
    <t>198</t>
  </si>
  <si>
    <t>280</t>
  </si>
  <si>
    <t>92DDA0060</t>
  </si>
  <si>
    <t>21:0234:000010</t>
  </si>
  <si>
    <t>21:0006:000010</t>
  </si>
  <si>
    <t>21:0006:000010:0005:0005:00</t>
  </si>
  <si>
    <t>9000</t>
  </si>
  <si>
    <t>92DDA0061</t>
  </si>
  <si>
    <t>21:0234:000011</t>
  </si>
  <si>
    <t>21:0006:000011</t>
  </si>
  <si>
    <t>21:0006:000011:0005:0005:00</t>
  </si>
  <si>
    <t>6800</t>
  </si>
  <si>
    <t>92DDA0062</t>
  </si>
  <si>
    <t>21:0234:000012</t>
  </si>
  <si>
    <t>21:0006:000012</t>
  </si>
  <si>
    <t>21:0006:000012:0005:0005:00</t>
  </si>
  <si>
    <t>9300</t>
  </si>
  <si>
    <t>3.1</t>
  </si>
  <si>
    <t>92DDA0063</t>
  </si>
  <si>
    <t>21:0234:000013</t>
  </si>
  <si>
    <t>21:0006:000013</t>
  </si>
  <si>
    <t>21:0006:000013:0005:0005:00</t>
  </si>
  <si>
    <t>8100</t>
  </si>
  <si>
    <t>4.3</t>
  </si>
  <si>
    <t>92DDA0064</t>
  </si>
  <si>
    <t>21:0234:000014</t>
  </si>
  <si>
    <t>21:0006:000014</t>
  </si>
  <si>
    <t>21:0006:000014:0005:0005:00</t>
  </si>
  <si>
    <t>8200</t>
  </si>
  <si>
    <t>92DDA0065</t>
  </si>
  <si>
    <t>21:0234:000015</t>
  </si>
  <si>
    <t>21:0006:000015</t>
  </si>
  <si>
    <t>21:0006:000015:0005:0005:00</t>
  </si>
  <si>
    <t>8000</t>
  </si>
  <si>
    <t>4.5</t>
  </si>
  <si>
    <t>92DDA0066</t>
  </si>
  <si>
    <t>21:0234:000016</t>
  </si>
  <si>
    <t>21:0006:000016</t>
  </si>
  <si>
    <t>21:0006:000016:0005:0005:00</t>
  </si>
  <si>
    <t>6.5</t>
  </si>
  <si>
    <t>92DDA0067</t>
  </si>
  <si>
    <t>21:0234:000017</t>
  </si>
  <si>
    <t>21:0006:000017</t>
  </si>
  <si>
    <t>21:0006:000017:0005:0005:00</t>
  </si>
  <si>
    <t>7800</t>
  </si>
  <si>
    <t>92DDA0068</t>
  </si>
  <si>
    <t>21:0234:000018</t>
  </si>
  <si>
    <t>21:0006:000018</t>
  </si>
  <si>
    <t>21:0006:000018:0005:0005:00</t>
  </si>
  <si>
    <t>7.4</t>
  </si>
  <si>
    <t>92DDA0069</t>
  </si>
  <si>
    <t>21:0234:000019</t>
  </si>
  <si>
    <t>21:0006:000019</t>
  </si>
  <si>
    <t>21:0006:000019:0005:0005:00</t>
  </si>
  <si>
    <t>8700</t>
  </si>
  <si>
    <t>9.1</t>
  </si>
  <si>
    <t>92DDA0070</t>
  </si>
  <si>
    <t>21:0234:000020</t>
  </si>
  <si>
    <t>21:0006:000020</t>
  </si>
  <si>
    <t>21:0006:000020:0005:0005:00</t>
  </si>
  <si>
    <t>6.8</t>
  </si>
  <si>
    <t>92DDA0071</t>
  </si>
  <si>
    <t>21:0234:000021</t>
  </si>
  <si>
    <t>21:0006:000021</t>
  </si>
  <si>
    <t>21:0006:000021:0005:0005:00</t>
  </si>
  <si>
    <t>58</t>
  </si>
  <si>
    <t>92DDA0072</t>
  </si>
  <si>
    <t>21:0234:000022</t>
  </si>
  <si>
    <t>21:0006:000022</t>
  </si>
  <si>
    <t>21:0006:000022:0005:0005:00</t>
  </si>
  <si>
    <t>8900</t>
  </si>
  <si>
    <t>24</t>
  </si>
  <si>
    <t>92DDA0073</t>
  </si>
  <si>
    <t>21:0234:000023</t>
  </si>
  <si>
    <t>21:0006:000023</t>
  </si>
  <si>
    <t>21:0006:000023:0005:0005:00</t>
  </si>
  <si>
    <t>7600</t>
  </si>
  <si>
    <t>7.5</t>
  </si>
  <si>
    <t>92DDA0074</t>
  </si>
  <si>
    <t>21:0234:000024</t>
  </si>
  <si>
    <t>21:0006:000024</t>
  </si>
  <si>
    <t>21:0006:000024:0005:0005:00</t>
  </si>
  <si>
    <t>4.4</t>
  </si>
  <si>
    <t>72</t>
  </si>
  <si>
    <t>92DDA0075</t>
  </si>
  <si>
    <t>21:0234:000025</t>
  </si>
  <si>
    <t>21:0006:000025</t>
  </si>
  <si>
    <t>21:0006:000025:0005:0005:00</t>
  </si>
  <si>
    <t>8300</t>
  </si>
  <si>
    <t>92DDA0081</t>
  </si>
  <si>
    <t>21:0234:000026</t>
  </si>
  <si>
    <t>21:0006:000026</t>
  </si>
  <si>
    <t>21:0006:000026:0005:0005:00</t>
  </si>
  <si>
    <t>8600</t>
  </si>
  <si>
    <t>93BCW0011</t>
  </si>
  <si>
    <t>21:0234:000027</t>
  </si>
  <si>
    <t>21:0006:000031</t>
  </si>
  <si>
    <t>21:0006:000031:0005:0005:00</t>
  </si>
  <si>
    <t>6300</t>
  </si>
  <si>
    <t>93BCW0017</t>
  </si>
  <si>
    <t>21:0234:000028</t>
  </si>
  <si>
    <t>21:0006:000037</t>
  </si>
  <si>
    <t>21:0006:000037:0005:0005:00</t>
  </si>
  <si>
    <t>2.4</t>
  </si>
  <si>
    <t>93BCW0021</t>
  </si>
  <si>
    <t>21:0234:000029</t>
  </si>
  <si>
    <t>21:0006:000040</t>
  </si>
  <si>
    <t>21:0006:000040:0005:0005:00</t>
  </si>
  <si>
    <t>7300</t>
  </si>
  <si>
    <t>93BCW0028</t>
  </si>
  <si>
    <t>21:0234:000030</t>
  </si>
  <si>
    <t>21:0006:000046</t>
  </si>
  <si>
    <t>21:0006:000046:0005:0005:00</t>
  </si>
  <si>
    <t>9100</t>
  </si>
  <si>
    <t>93BCW0032</t>
  </si>
  <si>
    <t>21:0234:000031</t>
  </si>
  <si>
    <t>21:0006:000050</t>
  </si>
  <si>
    <t>21:0006:000050:0005:0005:00</t>
  </si>
  <si>
    <t>8050</t>
  </si>
  <si>
    <t>2.1</t>
  </si>
  <si>
    <t>93BCW0035</t>
  </si>
  <si>
    <t>21:0234:000032</t>
  </si>
  <si>
    <t>21:0006:000053</t>
  </si>
  <si>
    <t>21:0006:000053:0005:0005:00</t>
  </si>
  <si>
    <t>1.7</t>
  </si>
  <si>
    <t>93BCW0036</t>
  </si>
  <si>
    <t>21:0234:000033</t>
  </si>
  <si>
    <t>21:0006:000054</t>
  </si>
  <si>
    <t>21:0006:000054:0005:0005:00</t>
  </si>
  <si>
    <t>7750</t>
  </si>
  <si>
    <t>93BCW0044</t>
  </si>
  <si>
    <t>21:0234:000034</t>
  </si>
  <si>
    <t>21:0006:000061</t>
  </si>
  <si>
    <t>21:0006:000061:0005:0005:00</t>
  </si>
  <si>
    <t>93BCW0046</t>
  </si>
  <si>
    <t>21:0234:000035</t>
  </si>
  <si>
    <t>21:0006:000063</t>
  </si>
  <si>
    <t>21:0006:000063:0005:0005:00</t>
  </si>
  <si>
    <t>2.8</t>
  </si>
  <si>
    <t>93BCW0051</t>
  </si>
  <si>
    <t>21:0234:000036</t>
  </si>
  <si>
    <t>21:0006:000068</t>
  </si>
  <si>
    <t>21:0006:000068:0005:0005:00</t>
  </si>
  <si>
    <t>6000</t>
  </si>
  <si>
    <t>2.6</t>
  </si>
  <si>
    <t>93BCW0057</t>
  </si>
  <si>
    <t>21:0234:000037</t>
  </si>
  <si>
    <t>21:0006:000073</t>
  </si>
  <si>
    <t>21:0006:000073:0005:0005:00</t>
  </si>
  <si>
    <t>7350</t>
  </si>
  <si>
    <t>3.4</t>
  </si>
  <si>
    <t>93BCW0063</t>
  </si>
  <si>
    <t>21:0234:000038</t>
  </si>
  <si>
    <t>21:0006:000077</t>
  </si>
  <si>
    <t>21:0006:000077:0005:0005:00</t>
  </si>
  <si>
    <t>7550</t>
  </si>
  <si>
    <t>3.7</t>
  </si>
  <si>
    <t>93BCW0067</t>
  </si>
  <si>
    <t>21:0234:000039</t>
  </si>
  <si>
    <t>21:0006:000081</t>
  </si>
  <si>
    <t>21:0006:000081:0005:0005:00</t>
  </si>
  <si>
    <t>93BCW0071</t>
  </si>
  <si>
    <t>21:0234:000040</t>
  </si>
  <si>
    <t>21:0006:000085</t>
  </si>
  <si>
    <t>21:0006:000085:0005:0005:00</t>
  </si>
  <si>
    <t>7700</t>
  </si>
  <si>
    <t>93BCW0076</t>
  </si>
  <si>
    <t>21:0234:000041</t>
  </si>
  <si>
    <t>21:0006:000090</t>
  </si>
  <si>
    <t>21:0006:000090:0005:0005:00</t>
  </si>
  <si>
    <t>6650</t>
  </si>
  <si>
    <t>93BCW0079</t>
  </si>
  <si>
    <t>21:0234:000042</t>
  </si>
  <si>
    <t>21:0006:000093</t>
  </si>
  <si>
    <t>21:0006:000093:0005:0005:00</t>
  </si>
  <si>
    <t>7400</t>
  </si>
  <si>
    <t>93BCW0081</t>
  </si>
  <si>
    <t>21:0234:000043</t>
  </si>
  <si>
    <t>21:0006:000095</t>
  </si>
  <si>
    <t>21:0006:000095:0005:0005:00</t>
  </si>
  <si>
    <t>93BCW0082</t>
  </si>
  <si>
    <t>21:0234:000044</t>
  </si>
  <si>
    <t>21:0006:000096</t>
  </si>
  <si>
    <t>21:0006:000096:0005:0005:00</t>
  </si>
  <si>
    <t>1850</t>
  </si>
  <si>
    <t>1.5</t>
  </si>
  <si>
    <t>291</t>
  </si>
  <si>
    <t>295</t>
  </si>
  <si>
    <t>86</t>
  </si>
  <si>
    <t>390</t>
  </si>
  <si>
    <t>93BCW0088</t>
  </si>
  <si>
    <t>21:0234:000045</t>
  </si>
  <si>
    <t>21:0006:000102</t>
  </si>
  <si>
    <t>21:0006:000102:0005:0005:00</t>
  </si>
  <si>
    <t>6250</t>
  </si>
  <si>
    <t>1.6</t>
  </si>
  <si>
    <t>93BCW0091</t>
  </si>
  <si>
    <t>21:0234:000046</t>
  </si>
  <si>
    <t>21:0006:000105</t>
  </si>
  <si>
    <t>21:0006:000105:0005:0005:00</t>
  </si>
  <si>
    <t>93BCW0092</t>
  </si>
  <si>
    <t>21:0234:000047</t>
  </si>
  <si>
    <t>21:0006:000106</t>
  </si>
  <si>
    <t>21:0006:000106:0005:0005:00</t>
  </si>
  <si>
    <t>6500</t>
  </si>
  <si>
    <t>4.2</t>
  </si>
  <si>
    <t>93BCW0093</t>
  </si>
  <si>
    <t>21:0234:000048</t>
  </si>
  <si>
    <t>21:0006:000107</t>
  </si>
  <si>
    <t>21:0006:000107:0005:0005:00</t>
  </si>
  <si>
    <t>4600</t>
  </si>
  <si>
    <t>93BCW0099</t>
  </si>
  <si>
    <t>21:0234:000049</t>
  </si>
  <si>
    <t>21:0006:000113</t>
  </si>
  <si>
    <t>21:0006:000113:0005:0005:00</t>
  </si>
  <si>
    <t>3.2</t>
  </si>
  <si>
    <t>93BCW0126</t>
  </si>
  <si>
    <t>21:0234:000050</t>
  </si>
  <si>
    <t>21:0006:000117</t>
  </si>
  <si>
    <t>21:0006:000117:0005:0005:00</t>
  </si>
  <si>
    <t>7150</t>
  </si>
  <si>
    <t>93DU0503</t>
  </si>
  <si>
    <t>21:0234:000051</t>
  </si>
  <si>
    <t>21:0006:000124</t>
  </si>
  <si>
    <t>21:0006:000124:0005:0005:00</t>
  </si>
  <si>
    <t>7450</t>
  </si>
  <si>
    <t>93DU0505</t>
  </si>
  <si>
    <t>21:0234:000052</t>
  </si>
  <si>
    <t>21:0006:000126</t>
  </si>
  <si>
    <t>21:0006:000126:0005:0005:00</t>
  </si>
  <si>
    <t>7950</t>
  </si>
  <si>
    <t>93DU0509</t>
  </si>
  <si>
    <t>21:0234:000053</t>
  </si>
  <si>
    <t>21:0006:000130</t>
  </si>
  <si>
    <t>21:0006:000130:0005:0005:00</t>
  </si>
  <si>
    <t>93DU0512</t>
  </si>
  <si>
    <t>21:0234:000054</t>
  </si>
  <si>
    <t>21:0006:000133</t>
  </si>
  <si>
    <t>21:0006:000133:0005:0005:00</t>
  </si>
  <si>
    <t>6150</t>
  </si>
  <si>
    <t>93DU0513</t>
  </si>
  <si>
    <t>21:0234:000055</t>
  </si>
  <si>
    <t>21:0006:000134</t>
  </si>
  <si>
    <t>21:0006:000134:0005:0005:00</t>
  </si>
  <si>
    <t>93DU0515</t>
  </si>
  <si>
    <t>21:0234:000056</t>
  </si>
  <si>
    <t>21:0006:000136</t>
  </si>
  <si>
    <t>21:0006:000136:0005:0005:00</t>
  </si>
  <si>
    <t>2.9</t>
  </si>
  <si>
    <t>93DU0519</t>
  </si>
  <si>
    <t>21:0234:000057</t>
  </si>
  <si>
    <t>21:0006:000140</t>
  </si>
  <si>
    <t>21:0006:000140:0005:0005:00</t>
  </si>
  <si>
    <t>93DU0520</t>
  </si>
  <si>
    <t>21:0234:000058</t>
  </si>
  <si>
    <t>21:0006:000141</t>
  </si>
  <si>
    <t>21:0006:000141:0005:0005:00</t>
  </si>
  <si>
    <t>93DU0523</t>
  </si>
  <si>
    <t>21:0234:000059</t>
  </si>
  <si>
    <t>21:0006:000144</t>
  </si>
  <si>
    <t>21:0006:000144:0005:0005:00</t>
  </si>
  <si>
    <t>5400</t>
  </si>
  <si>
    <t>93DU0525</t>
  </si>
  <si>
    <t>21:0234:000060</t>
  </si>
  <si>
    <t>21:0006:000146</t>
  </si>
  <si>
    <t>21:0006:000146:0005:0005:00</t>
  </si>
  <si>
    <t>93DU0526</t>
  </si>
  <si>
    <t>21:0234:000061</t>
  </si>
  <si>
    <t>21:0006:000147</t>
  </si>
  <si>
    <t>21:0006:000147:0005:0005:00</t>
  </si>
  <si>
    <t>93DU0529</t>
  </si>
  <si>
    <t>21:0234:000062</t>
  </si>
  <si>
    <t>21:0006:000150</t>
  </si>
  <si>
    <t>21:0006:000150:0005:0005:00</t>
  </si>
  <si>
    <t>93DU0530</t>
  </si>
  <si>
    <t>21:0234:000063</t>
  </si>
  <si>
    <t>21:0006:000151</t>
  </si>
  <si>
    <t>21:0006:000151:0005:0005:00</t>
  </si>
  <si>
    <t>93DU0533</t>
  </si>
  <si>
    <t>21:0234:000064</t>
  </si>
  <si>
    <t>21:0006:000154</t>
  </si>
  <si>
    <t>21:0006:000154:0005:0005:00</t>
  </si>
  <si>
    <t>7500</t>
  </si>
  <si>
    <t>1.9</t>
  </si>
  <si>
    <t>93DU0538</t>
  </si>
  <si>
    <t>21:0234:000065</t>
  </si>
  <si>
    <t>21:0006:000157</t>
  </si>
  <si>
    <t>21:0006:000157:0005:0005:00</t>
  </si>
  <si>
    <t>7050</t>
  </si>
  <si>
    <t>93DU0541</t>
  </si>
  <si>
    <t>21:0234:000066</t>
  </si>
  <si>
    <t>21:0006:000160</t>
  </si>
  <si>
    <t>21:0006:000160:0005:0005:00</t>
  </si>
  <si>
    <t>8250</t>
  </si>
  <si>
    <t>93DU0545</t>
  </si>
  <si>
    <t>21:0234:000067</t>
  </si>
  <si>
    <t>21:0006:000163</t>
  </si>
  <si>
    <t>21:0006:000163:0005:0005:00</t>
  </si>
  <si>
    <t>8430</t>
  </si>
  <si>
    <t>93DU0547</t>
  </si>
  <si>
    <t>21:0234:000068</t>
  </si>
  <si>
    <t>21:0006:000165</t>
  </si>
  <si>
    <t>21:0006:000165:0005:0005:00</t>
  </si>
  <si>
    <t>2.5</t>
  </si>
  <si>
    <t>93DU0558</t>
  </si>
  <si>
    <t>21:0234:000069</t>
  </si>
  <si>
    <t>21:0006:000174</t>
  </si>
  <si>
    <t>21:0006:000174:0005:0005:00</t>
  </si>
  <si>
    <t>6050</t>
  </si>
  <si>
    <t>67</t>
  </si>
  <si>
    <t>100</t>
  </si>
  <si>
    <t>93DU0561</t>
  </si>
  <si>
    <t>21:0234:000070</t>
  </si>
  <si>
    <t>21:0006:000177</t>
  </si>
  <si>
    <t>21:0006:000177:0005:0005:00</t>
  </si>
  <si>
    <t>7630</t>
  </si>
  <si>
    <t>93DU0565</t>
  </si>
  <si>
    <t>21:0234:000071</t>
  </si>
  <si>
    <t>21:0006:000181</t>
  </si>
  <si>
    <t>21:0006:000181:0005:0005:00</t>
  </si>
  <si>
    <t>7650</t>
  </si>
  <si>
    <t>93DU0570</t>
  </si>
  <si>
    <t>21:0234:000072</t>
  </si>
  <si>
    <t>21:0006:000186</t>
  </si>
  <si>
    <t>21:0006:000186:0005:0005:00</t>
  </si>
  <si>
    <t>4400</t>
  </si>
  <si>
    <t>93DU0571</t>
  </si>
  <si>
    <t>21:0234:000073</t>
  </si>
  <si>
    <t>21:0006:000187</t>
  </si>
  <si>
    <t>21:0006:000187:0005:0005:00</t>
  </si>
  <si>
    <t>3.5</t>
  </si>
  <si>
    <t>93DU0573</t>
  </si>
  <si>
    <t>21:0234:000074</t>
  </si>
  <si>
    <t>21:0006:000189</t>
  </si>
  <si>
    <t>21:0006:000189:0005:0005:00</t>
  </si>
  <si>
    <t>6550</t>
  </si>
  <si>
    <t>93DU0574</t>
  </si>
  <si>
    <t>21:0234:000075</t>
  </si>
  <si>
    <t>21:0006:000190</t>
  </si>
  <si>
    <t>21:0006:000190:0005:0005:00</t>
  </si>
  <si>
    <t>5650</t>
  </si>
  <si>
    <t>29</t>
  </si>
  <si>
    <t>35</t>
  </si>
  <si>
    <t>93DU0575</t>
  </si>
  <si>
    <t>21:0234:000076</t>
  </si>
  <si>
    <t>21:0006:000191</t>
  </si>
  <si>
    <t>21:0006:000191:0005:0005:00</t>
  </si>
  <si>
    <t>2500</t>
  </si>
  <si>
    <t>93DU0576</t>
  </si>
  <si>
    <t>21:0234:000077</t>
  </si>
  <si>
    <t>21:0006:000192</t>
  </si>
  <si>
    <t>21:0006:000192:0005:0005:00</t>
  </si>
  <si>
    <t>6.1</t>
  </si>
  <si>
    <t>731</t>
  </si>
  <si>
    <t>735</t>
  </si>
  <si>
    <t>397</t>
  </si>
  <si>
    <t>1162</t>
  </si>
  <si>
    <t>93DU0580</t>
  </si>
  <si>
    <t>21:0234:000078</t>
  </si>
  <si>
    <t>21:0006:000196</t>
  </si>
  <si>
    <t>21:0006:000196:0005:0005:00</t>
  </si>
  <si>
    <t>8450</t>
  </si>
  <si>
    <t>93DU0583</t>
  </si>
  <si>
    <t>21:0234:000079</t>
  </si>
  <si>
    <t>21:0006:000198</t>
  </si>
  <si>
    <t>21:0006:000198:0005:0005:00</t>
  </si>
  <si>
    <t>3.3</t>
  </si>
  <si>
    <t>93DU0585</t>
  </si>
  <si>
    <t>21:0234:000080</t>
  </si>
  <si>
    <t>21:0006:000199</t>
  </si>
  <si>
    <t>21:0006:000199:0005:0005:00</t>
  </si>
  <si>
    <t>6700</t>
  </si>
  <si>
    <t>93DU0610</t>
  </si>
  <si>
    <t>21:0234:000081</t>
  </si>
  <si>
    <t>21:0006:000204</t>
  </si>
  <si>
    <t>21:0006:000204:0005:0005:00</t>
  </si>
  <si>
    <t>5.2</t>
  </si>
  <si>
    <t>93DU0611</t>
  </si>
  <si>
    <t>21:0234:000082</t>
  </si>
  <si>
    <t>21:0006:000205</t>
  </si>
  <si>
    <t>21:0006:000205:0005:0005:00</t>
  </si>
  <si>
    <t>6950</t>
  </si>
  <si>
    <t>59</t>
  </si>
  <si>
    <t>77</t>
  </si>
  <si>
    <t>93DU0613</t>
  </si>
  <si>
    <t>21:0234:000083</t>
  </si>
  <si>
    <t>21:0006:000206</t>
  </si>
  <si>
    <t>21:0006:000206:0005:0005:00</t>
  </si>
  <si>
    <t>7250</t>
  </si>
  <si>
    <t>93DU0622</t>
  </si>
  <si>
    <t>21:0234:000084</t>
  </si>
  <si>
    <t>21:0006:000208</t>
  </si>
  <si>
    <t>21:0006:000208:0005:0005:00</t>
  </si>
  <si>
    <t>93DU0625</t>
  </si>
  <si>
    <t>21:0234:000085</t>
  </si>
  <si>
    <t>21:0006:000210</t>
  </si>
  <si>
    <t>21:0006:000210:0005:0005:00</t>
  </si>
  <si>
    <t>93DU0697</t>
  </si>
  <si>
    <t>21:0234:000086</t>
  </si>
  <si>
    <t>21:0006:000211</t>
  </si>
  <si>
    <t>21:0006:000211:0005:0005:00</t>
  </si>
  <si>
    <t>7000</t>
  </si>
  <si>
    <t>94DU2512</t>
  </si>
  <si>
    <t>21:0308:000001</t>
  </si>
  <si>
    <t>21:0013:000014</t>
  </si>
  <si>
    <t>21:0013:000014:0005:0001:00</t>
  </si>
  <si>
    <t>94DU2526</t>
  </si>
  <si>
    <t>21:0308:000002</t>
  </si>
  <si>
    <t>21:0013:000028</t>
  </si>
  <si>
    <t>21:0013:000028:0005:0001:00</t>
  </si>
  <si>
    <t>94DU2566</t>
  </si>
  <si>
    <t>21:0308:000003</t>
  </si>
  <si>
    <t>21:0013:000068</t>
  </si>
  <si>
    <t>21:0013:000068:0005:0001:00</t>
  </si>
  <si>
    <t>94DU2577</t>
  </si>
  <si>
    <t>21:0308:000004</t>
  </si>
  <si>
    <t>21:0013:000079</t>
  </si>
  <si>
    <t>21:0013:000079:0005:0001:00</t>
  </si>
  <si>
    <t>5.8</t>
  </si>
  <si>
    <t>94DU2595</t>
  </si>
  <si>
    <t>21:0308:000005</t>
  </si>
  <si>
    <t>21:0013:000097</t>
  </si>
  <si>
    <t>21:0013:000097:0005:0001:00</t>
  </si>
  <si>
    <t>94DU2608</t>
  </si>
  <si>
    <t>21:0308:000006</t>
  </si>
  <si>
    <t>21:0013:000110</t>
  </si>
  <si>
    <t>21:0013:000110:0005:0001:00</t>
  </si>
  <si>
    <t>94DU2621</t>
  </si>
  <si>
    <t>21:0308:000007</t>
  </si>
  <si>
    <t>21:0013:000123</t>
  </si>
  <si>
    <t>21:0013:000123:0005:0001:00</t>
  </si>
  <si>
    <t>94DU2631</t>
  </si>
  <si>
    <t>21:0308:000008</t>
  </si>
  <si>
    <t>21:0013:000133</t>
  </si>
  <si>
    <t>21:0013:000133:0005:0001:00</t>
  </si>
  <si>
    <t>94DU2633</t>
  </si>
  <si>
    <t>21:0308:000009</t>
  </si>
  <si>
    <t>21:0013:000135</t>
  </si>
  <si>
    <t>21:0013:000135:0005:0001:00</t>
  </si>
  <si>
    <t>94DU2644</t>
  </si>
  <si>
    <t>21:0308:000010</t>
  </si>
  <si>
    <t>21:0013:000146</t>
  </si>
  <si>
    <t>21:0013:000146:0005:0001:00</t>
  </si>
  <si>
    <t>5.4</t>
  </si>
  <si>
    <t>94DU2681</t>
  </si>
  <si>
    <t>21:0308:000011</t>
  </si>
  <si>
    <t>21:0013:000183</t>
  </si>
  <si>
    <t>21:0013:000183:0005:0001:00</t>
  </si>
  <si>
    <t>94DU2699</t>
  </si>
  <si>
    <t>21:0308:000012</t>
  </si>
  <si>
    <t>21:0013:000201</t>
  </si>
  <si>
    <t>21:0013:000201:0005:0001:00</t>
  </si>
  <si>
    <t>5.3</t>
  </si>
  <si>
    <t>94DU2701</t>
  </si>
  <si>
    <t>21:0308:000013</t>
  </si>
  <si>
    <t>21:0013:000203</t>
  </si>
  <si>
    <t>21:0013:000203:0005:0001:00</t>
  </si>
  <si>
    <t>94DU2706</t>
  </si>
  <si>
    <t>21:0308:000014</t>
  </si>
  <si>
    <t>21:0013:000208</t>
  </si>
  <si>
    <t>21:0013:000208:0005:0001:00</t>
  </si>
  <si>
    <t>92DDA0076</t>
  </si>
  <si>
    <t>21:0982:000001</t>
  </si>
  <si>
    <t>21:0001:000001</t>
  </si>
  <si>
    <t>21:0001:000001:0005:0005:00</t>
  </si>
  <si>
    <t>92DDA0077</t>
  </si>
  <si>
    <t>21:0982:000002</t>
  </si>
  <si>
    <t>21:0001:000002</t>
  </si>
  <si>
    <t>21:0001:000002:0005:0005:00</t>
  </si>
  <si>
    <t>6.6</t>
  </si>
  <si>
    <t>92DDA0078</t>
  </si>
  <si>
    <t>21:0982:000003</t>
  </si>
  <si>
    <t>21:0001:000003</t>
  </si>
  <si>
    <t>21:0001:000003:0005:0005:00</t>
  </si>
  <si>
    <t>9.9</t>
  </si>
  <si>
    <t>92DDA0079</t>
  </si>
  <si>
    <t>21:0982:000004</t>
  </si>
  <si>
    <t>21:0001:000004</t>
  </si>
  <si>
    <t>21:0001:000004:0005:0005:00</t>
  </si>
  <si>
    <t>10.5</t>
  </si>
  <si>
    <t>92DDA0080</t>
  </si>
  <si>
    <t>21:0982:000005</t>
  </si>
  <si>
    <t>21:0001:000005</t>
  </si>
  <si>
    <t>21:0001:000005:0005:0005:00</t>
  </si>
  <si>
    <t>8.8</t>
  </si>
  <si>
    <t>93BCW0102</t>
  </si>
  <si>
    <t>21:0982:000006</t>
  </si>
  <si>
    <t>21:0001:000007</t>
  </si>
  <si>
    <t>21:0001:000007:0005:0005:00</t>
  </si>
  <si>
    <t>8650</t>
  </si>
  <si>
    <t>93BCW0104</t>
  </si>
  <si>
    <t>21:0982:000007</t>
  </si>
  <si>
    <t>21:0001:000009</t>
  </si>
  <si>
    <t>21:0001:000009:0005:0005:00</t>
  </si>
  <si>
    <t>93BCW0106</t>
  </si>
  <si>
    <t>21:0982:000008</t>
  </si>
  <si>
    <t>21:0001:000011</t>
  </si>
  <si>
    <t>21:0001:000011:0005:0005:00</t>
  </si>
  <si>
    <t>93BCW0109</t>
  </si>
  <si>
    <t>21:0982:000009</t>
  </si>
  <si>
    <t>21:0001:000014</t>
  </si>
  <si>
    <t>21:0001:000014:0005:0005:00</t>
  </si>
  <si>
    <t>93BCW0110</t>
  </si>
  <si>
    <t>21:0982:000010</t>
  </si>
  <si>
    <t>21:0001:000015</t>
  </si>
  <si>
    <t>21:0001:000015:0005:0005:00</t>
  </si>
  <si>
    <t>6850</t>
  </si>
  <si>
    <t>93BCW0117</t>
  </si>
  <si>
    <t>21:0982:000011</t>
  </si>
  <si>
    <t>21:0001:000020</t>
  </si>
  <si>
    <t>21:0001:000020:0005:0005:00</t>
  </si>
  <si>
    <t>8350</t>
  </si>
  <si>
    <t>93BCW0120</t>
  </si>
  <si>
    <t>21:0982:000012</t>
  </si>
  <si>
    <t>21:0001:000022</t>
  </si>
  <si>
    <t>21:0001:000022:0005:0005:00</t>
  </si>
  <si>
    <t>93BCW0131</t>
  </si>
  <si>
    <t>21:0982:000013</t>
  </si>
  <si>
    <t>21:0001:000025</t>
  </si>
  <si>
    <t>21:0001:000025:0005:0005:00</t>
  </si>
  <si>
    <t>93BCW0133</t>
  </si>
  <si>
    <t>21:0982:000014</t>
  </si>
  <si>
    <t>21:0001:000027</t>
  </si>
  <si>
    <t>21:0001:000027:0005:0005:00</t>
  </si>
  <si>
    <t>93BCW0135</t>
  </si>
  <si>
    <t>21:0982:000015</t>
  </si>
  <si>
    <t>21:0001:000029</t>
  </si>
  <si>
    <t>21:0001:000029:0005:0005:00</t>
  </si>
  <si>
    <t>7850</t>
  </si>
  <si>
    <t>93BCW0140</t>
  </si>
  <si>
    <t>21:0982:000016</t>
  </si>
  <si>
    <t>21:0001:000034</t>
  </si>
  <si>
    <t>21:0001:000034:0005:0005:00</t>
  </si>
  <si>
    <t>93BCW0145</t>
  </si>
  <si>
    <t>21:0982:000017</t>
  </si>
  <si>
    <t>21:0001:000039</t>
  </si>
  <si>
    <t>21:0001:000039:0005:0005:00</t>
  </si>
  <si>
    <t>93BCW0152</t>
  </si>
  <si>
    <t>21:0982:000018</t>
  </si>
  <si>
    <t>21:0001:000045</t>
  </si>
  <si>
    <t>21:0001:000045:0005:0005:00</t>
  </si>
  <si>
    <t>93BCW0153</t>
  </si>
  <si>
    <t>21:0982:000019</t>
  </si>
  <si>
    <t>21:0001:000046</t>
  </si>
  <si>
    <t>21:0001:000046:0005:0005:00</t>
  </si>
  <si>
    <t>93BCW0156</t>
  </si>
  <si>
    <t>21:0982:000020</t>
  </si>
  <si>
    <t>21:0001:000049</t>
  </si>
  <si>
    <t>21:0001:000049:0005:0005:00</t>
  </si>
  <si>
    <t>93BCW0161</t>
  </si>
  <si>
    <t>21:0982:000021</t>
  </si>
  <si>
    <t>21:0001:000054</t>
  </si>
  <si>
    <t>21:0001:000054:0005:0005:00</t>
  </si>
  <si>
    <t>93BCW0174</t>
  </si>
  <si>
    <t>21:0982:000022</t>
  </si>
  <si>
    <t>21:0001:000067</t>
  </si>
  <si>
    <t>21:0001:000067:0005:0005:00</t>
  </si>
  <si>
    <t>93BCW0176</t>
  </si>
  <si>
    <t>21:0982:000023</t>
  </si>
  <si>
    <t>21:0001:000069</t>
  </si>
  <si>
    <t>21:0001:000069:0005:0005:00</t>
  </si>
  <si>
    <t>93BCW0181</t>
  </si>
  <si>
    <t>21:0982:000024</t>
  </si>
  <si>
    <t>21:0001:000074</t>
  </si>
  <si>
    <t>21:0001:000074:0005:0005:00</t>
  </si>
  <si>
    <t>93BCW0193</t>
  </si>
  <si>
    <t>21:0982:000025</t>
  </si>
  <si>
    <t>21:0001:000086</t>
  </si>
  <si>
    <t>21:0001:000086:0005:0005:00</t>
  </si>
  <si>
    <t>93BCW0194</t>
  </si>
  <si>
    <t>21:0982:000026</t>
  </si>
  <si>
    <t>21:0001:000087</t>
  </si>
  <si>
    <t>21:0001:000087:0005:0005:00</t>
  </si>
  <si>
    <t>93BCW0195</t>
  </si>
  <si>
    <t>21:0982:000027</t>
  </si>
  <si>
    <t>21:0001:000088</t>
  </si>
  <si>
    <t>21:0001:000088:0005:0005:00</t>
  </si>
  <si>
    <t>1.1</t>
  </si>
  <si>
    <t>93BCW0203</t>
  </si>
  <si>
    <t>21:0982:000028</t>
  </si>
  <si>
    <t>21:0001:000095</t>
  </si>
  <si>
    <t>21:0001:000095:0005:0005:00</t>
  </si>
  <si>
    <t>93DU0591</t>
  </si>
  <si>
    <t>21:0982:000029</t>
  </si>
  <si>
    <t>21:0001:000097</t>
  </si>
  <si>
    <t>21:0001:000097:0005:0005:00</t>
  </si>
  <si>
    <t>93DU0604</t>
  </si>
  <si>
    <t>21:0982:000030</t>
  </si>
  <si>
    <t>21:0001:000109</t>
  </si>
  <si>
    <t>21:0001:000109:0005:0005:00</t>
  </si>
  <si>
    <t>4550</t>
  </si>
  <si>
    <t>93DU0607</t>
  </si>
  <si>
    <t>21:0982:000031</t>
  </si>
  <si>
    <t>21:0001:000112</t>
  </si>
  <si>
    <t>21:0001:000112:0005:0005:00</t>
  </si>
  <si>
    <t>93DU0628</t>
  </si>
  <si>
    <t>21:0982:000032</t>
  </si>
  <si>
    <t>21:0001:000121</t>
  </si>
  <si>
    <t>21:0001:000121:0005:0005:00</t>
  </si>
  <si>
    <t>93DU0630</t>
  </si>
  <si>
    <t>21:0982:000033</t>
  </si>
  <si>
    <t>21:0001:000123</t>
  </si>
  <si>
    <t>21:0001:000123:0005:0005:00</t>
  </si>
  <si>
    <t>4.1</t>
  </si>
  <si>
    <t>93DU0633</t>
  </si>
  <si>
    <t>21:0982:000034</t>
  </si>
  <si>
    <t>21:0001:000126</t>
  </si>
  <si>
    <t>21:0001:000126:0005:0005:00</t>
  </si>
  <si>
    <t>6.7</t>
  </si>
  <si>
    <t>93DU0634</t>
  </si>
  <si>
    <t>21:0982:000035</t>
  </si>
  <si>
    <t>21:0001:000127</t>
  </si>
  <si>
    <t>21:0001:000127:0005:0005:00</t>
  </si>
  <si>
    <t>93DU0639</t>
  </si>
  <si>
    <t>21:0982:000036</t>
  </si>
  <si>
    <t>21:0001:000132</t>
  </si>
  <si>
    <t>21:0001:000132:0005:0005:00</t>
  </si>
  <si>
    <t>4.7</t>
  </si>
  <si>
    <t>93DU0641</t>
  </si>
  <si>
    <t>21:0982:000037</t>
  </si>
  <si>
    <t>21:0001:000134</t>
  </si>
  <si>
    <t>21:0001:000134:0005:0005:00</t>
  </si>
  <si>
    <t>93DU0642</t>
  </si>
  <si>
    <t>21:0982:000038</t>
  </si>
  <si>
    <t>21:0001:000135</t>
  </si>
  <si>
    <t>21:0001:000135:0005:0005:00</t>
  </si>
  <si>
    <t>7.8</t>
  </si>
  <si>
    <t>93DU0646</t>
  </si>
  <si>
    <t>21:0982:000039</t>
  </si>
  <si>
    <t>21:0001:000139</t>
  </si>
  <si>
    <t>21:0001:000139:0005:0005:00</t>
  </si>
  <si>
    <t>5950</t>
  </si>
  <si>
    <t>93DU0649</t>
  </si>
  <si>
    <t>21:0982:000040</t>
  </si>
  <si>
    <t>21:0001:000142</t>
  </si>
  <si>
    <t>21:0001:000142:0005:0005:00</t>
  </si>
  <si>
    <t>6750</t>
  </si>
  <si>
    <t>93DU0652</t>
  </si>
  <si>
    <t>21:0982:000041</t>
  </si>
  <si>
    <t>21:0001:000145</t>
  </si>
  <si>
    <t>21:0001:000145:0005:0005:00</t>
  </si>
  <si>
    <t>93DU0654</t>
  </si>
  <si>
    <t>21:0982:000042</t>
  </si>
  <si>
    <t>21:0001:000147</t>
  </si>
  <si>
    <t>21:0001:000147:0005:0005:00</t>
  </si>
  <si>
    <t>93DU0657</t>
  </si>
  <si>
    <t>21:0982:000043</t>
  </si>
  <si>
    <t>21:0001:000150</t>
  </si>
  <si>
    <t>21:0001:000150:0005:0005:00</t>
  </si>
  <si>
    <t>93DU0658</t>
  </si>
  <si>
    <t>21:0982:000044</t>
  </si>
  <si>
    <t>21:0001:000151</t>
  </si>
  <si>
    <t>21:0001:000151:0005:0005:00</t>
  </si>
  <si>
    <t>93DU0661</t>
  </si>
  <si>
    <t>21:0982:000045</t>
  </si>
  <si>
    <t>21:0001:000154</t>
  </si>
  <si>
    <t>21:0001:000154:0005:0005:00</t>
  </si>
  <si>
    <t>93DU0664</t>
  </si>
  <si>
    <t>21:0982:000046</t>
  </si>
  <si>
    <t>21:0001:000157</t>
  </si>
  <si>
    <t>21:0001:000157:0005:0005:00</t>
  </si>
  <si>
    <t>93DU0666</t>
  </si>
  <si>
    <t>21:0982:000047</t>
  </si>
  <si>
    <t>21:0001:000159</t>
  </si>
  <si>
    <t>21:0001:000159:0005:0005:00</t>
  </si>
  <si>
    <t>7100</t>
  </si>
  <si>
    <t>93DU0671</t>
  </si>
  <si>
    <t>21:0982:000048</t>
  </si>
  <si>
    <t>21:0001:000164</t>
  </si>
  <si>
    <t>21:0001:000164:0005:0005:00</t>
  </si>
  <si>
    <t>5.5</t>
  </si>
  <si>
    <t>93DU0672</t>
  </si>
  <si>
    <t>21:0982:000049</t>
  </si>
  <si>
    <t>21:0001:000165</t>
  </si>
  <si>
    <t>21:0001:000165:0005:0005:00</t>
  </si>
  <si>
    <t>93DU0675</t>
  </si>
  <si>
    <t>21:0982:000050</t>
  </si>
  <si>
    <t>21:0001:000168</t>
  </si>
  <si>
    <t>21:0001:000168:0005:0005:00</t>
  </si>
  <si>
    <t>93DU0677</t>
  </si>
  <si>
    <t>21:0982:000051</t>
  </si>
  <si>
    <t>21:0001:000170</t>
  </si>
  <si>
    <t>21:0001:000170:0005:0005:00</t>
  </si>
  <si>
    <t>93DU0679</t>
  </si>
  <si>
    <t>21:0982:000052</t>
  </si>
  <si>
    <t>21:0001:000172</t>
  </si>
  <si>
    <t>21:0001:000172:0005:0005:00</t>
  </si>
  <si>
    <t>93DU0680</t>
  </si>
  <si>
    <t>21:0982:000053</t>
  </si>
  <si>
    <t>21:0001:000173</t>
  </si>
  <si>
    <t>21:0001:000173:0005:0005:00</t>
  </si>
  <si>
    <t>5500</t>
  </si>
  <si>
    <t>93DU0682</t>
  </si>
  <si>
    <t>21:0982:000054</t>
  </si>
  <si>
    <t>21:0001:000175</t>
  </si>
  <si>
    <t>21:0001:000175:0005:0005:00</t>
  </si>
  <si>
    <t>93DU0684</t>
  </si>
  <si>
    <t>21:0982:000055</t>
  </si>
  <si>
    <t>21:0001:000177</t>
  </si>
  <si>
    <t>21:0001:000177:0005:0005:00</t>
  </si>
  <si>
    <t>93DU0689</t>
  </si>
  <si>
    <t>21:0982:000056</t>
  </si>
  <si>
    <t>21:0001:000182</t>
  </si>
  <si>
    <t>21:0001:000182:0005:0005:00</t>
  </si>
  <si>
    <t>6400</t>
  </si>
  <si>
    <t>2.7</t>
  </si>
  <si>
    <t>93DU0692</t>
  </si>
  <si>
    <t>21:0982:000057</t>
  </si>
  <si>
    <t>21:0001:000185</t>
  </si>
  <si>
    <t>21:0001:000185:0005:0005:00</t>
  </si>
  <si>
    <t>9950</t>
  </si>
  <si>
    <t>0.4</t>
  </si>
  <si>
    <t>93DU0693</t>
  </si>
  <si>
    <t>21:0982:000058</t>
  </si>
  <si>
    <t>21:0001:000186</t>
  </si>
  <si>
    <t>21:0001:000186:0005:0005:00</t>
  </si>
  <si>
    <t>5750</t>
  </si>
  <si>
    <t>93DU0699</t>
  </si>
  <si>
    <t>21:0982:000059</t>
  </si>
  <si>
    <t>21:0001:000190</t>
  </si>
  <si>
    <t>21:0001:000190:0005:0005:00</t>
  </si>
  <si>
    <t>93DU0700</t>
  </si>
  <si>
    <t>21:0982:000060</t>
  </si>
  <si>
    <t>21:0001:000191</t>
  </si>
  <si>
    <t>21:0001:000191:0005:0005:00</t>
  </si>
  <si>
    <t>93DU0705</t>
  </si>
  <si>
    <t>21:0982:000061</t>
  </si>
  <si>
    <t>21:0001:000196</t>
  </si>
  <si>
    <t>21:0001:000196:0005:0005:00</t>
  </si>
  <si>
    <t>93KKA1003</t>
  </si>
  <si>
    <t>21:0984:000001</t>
  </si>
  <si>
    <t>21:0007:000004</t>
  </si>
  <si>
    <t>21:0007:000004:0005:0005:00</t>
  </si>
  <si>
    <t>7.2</t>
  </si>
  <si>
    <t>93KKA1005</t>
  </si>
  <si>
    <t>21:0984:000002</t>
  </si>
  <si>
    <t>21:0007:000006</t>
  </si>
  <si>
    <t>21:0007:000006:0005:0005:00</t>
  </si>
  <si>
    <t>93KKA1008</t>
  </si>
  <si>
    <t>21:0984:000003</t>
  </si>
  <si>
    <t>21:0007:000009</t>
  </si>
  <si>
    <t>21:0007:000009:0005:0005:00</t>
  </si>
  <si>
    <t>93KKA1010</t>
  </si>
  <si>
    <t>21:0984:000004</t>
  </si>
  <si>
    <t>21:0007:000011</t>
  </si>
  <si>
    <t>21:0007:000011:0005:0005:00</t>
  </si>
  <si>
    <t>93KKA1013</t>
  </si>
  <si>
    <t>21:0984:000005</t>
  </si>
  <si>
    <t>21:0007:000014</t>
  </si>
  <si>
    <t>21:0007:000014:0005:0005:00</t>
  </si>
  <si>
    <t>8150</t>
  </si>
  <si>
    <t>25</t>
  </si>
  <si>
    <t>93KKA1016</t>
  </si>
  <si>
    <t>21:0984:000006</t>
  </si>
  <si>
    <t>21:0007:000017</t>
  </si>
  <si>
    <t>21:0007:000017:0005:0005:00</t>
  </si>
  <si>
    <t>93KKA1018</t>
  </si>
  <si>
    <t>21:0984:000007</t>
  </si>
  <si>
    <t>21:0007:000019</t>
  </si>
  <si>
    <t>21:0007:000019:0005:0005:00</t>
  </si>
  <si>
    <t>93KKA1019</t>
  </si>
  <si>
    <t>21:0984:000008</t>
  </si>
  <si>
    <t>21:0007:000020</t>
  </si>
  <si>
    <t>21:0007:000020:0005:0005:00</t>
  </si>
  <si>
    <t>93KKA1023</t>
  </si>
  <si>
    <t>21:0984:000009</t>
  </si>
  <si>
    <t>21:0007:000024</t>
  </si>
  <si>
    <t>21:0007:000024:0005:0005:00</t>
  </si>
  <si>
    <t>93KKA1025</t>
  </si>
  <si>
    <t>21:0984:000010</t>
  </si>
  <si>
    <t>21:0007:000026</t>
  </si>
  <si>
    <t>21:0007:000026:0005:0005:00</t>
  </si>
  <si>
    <t>5600</t>
  </si>
  <si>
    <t>93KKA1026</t>
  </si>
  <si>
    <t>21:0984:000011</t>
  </si>
  <si>
    <t>21:0007:000027</t>
  </si>
  <si>
    <t>21:0007:000027:0005:0005:00</t>
  </si>
  <si>
    <t>93KKA1028</t>
  </si>
  <si>
    <t>21:0984:000012</t>
  </si>
  <si>
    <t>21:0007:000029</t>
  </si>
  <si>
    <t>21:0007:000029:0005:0005:00</t>
  </si>
  <si>
    <t>93KKA1031</t>
  </si>
  <si>
    <t>21:0984:000013</t>
  </si>
  <si>
    <t>21:0007:000032</t>
  </si>
  <si>
    <t>21:0007:000032:0005:0005:00</t>
  </si>
  <si>
    <t>93KKA1034</t>
  </si>
  <si>
    <t>21:0984:000014</t>
  </si>
  <si>
    <t>21:0007:000035</t>
  </si>
  <si>
    <t>21:0007:000035:0005:0005:00</t>
  </si>
  <si>
    <t>93KKA1036</t>
  </si>
  <si>
    <t>21:0984:000015</t>
  </si>
  <si>
    <t>21:0007:000037</t>
  </si>
  <si>
    <t>21:0007:000037:0005:0005:00</t>
  </si>
  <si>
    <t>93KKA1038</t>
  </si>
  <si>
    <t>21:0984:000016</t>
  </si>
  <si>
    <t>21:0007:000039</t>
  </si>
  <si>
    <t>21:0007:000039:0005:0005:00</t>
  </si>
  <si>
    <t>93KKA1044</t>
  </si>
  <si>
    <t>21:0984:000017</t>
  </si>
  <si>
    <t>21:0007:000045</t>
  </si>
  <si>
    <t>21:0007:000045:0005:0005:00</t>
  </si>
  <si>
    <t>93KKA1046</t>
  </si>
  <si>
    <t>21:0984:000018</t>
  </si>
  <si>
    <t>21:0007:000047</t>
  </si>
  <si>
    <t>21:0007:000047:0005:0005:00</t>
  </si>
  <si>
    <t>93KKA1049</t>
  </si>
  <si>
    <t>21:0984:000019</t>
  </si>
  <si>
    <t>21:0007:000050</t>
  </si>
  <si>
    <t>21:0007:000050:0005:0005:00</t>
  </si>
  <si>
    <t>93KKA1050</t>
  </si>
  <si>
    <t>21:0984:000020</t>
  </si>
  <si>
    <t>21:0007:000051</t>
  </si>
  <si>
    <t>21:0007:000051:0005:0005:00</t>
  </si>
  <si>
    <t>93KKA1054</t>
  </si>
  <si>
    <t>21:0984:000021</t>
  </si>
  <si>
    <t>21:0007:000055</t>
  </si>
  <si>
    <t>21:0007:000055:0005:0005:00</t>
  </si>
  <si>
    <t>93KKA1057</t>
  </si>
  <si>
    <t>21:0984:000022</t>
  </si>
  <si>
    <t>21:0007:000058</t>
  </si>
  <si>
    <t>21:0007:000058:0005:0005:00</t>
  </si>
  <si>
    <t>6.4</t>
  </si>
  <si>
    <t>93KKA1059</t>
  </si>
  <si>
    <t>21:0984:000023</t>
  </si>
  <si>
    <t>21:0007:000060</t>
  </si>
  <si>
    <t>21:0007:000060:0005:0005:00</t>
  </si>
  <si>
    <t>4.8</t>
  </si>
  <si>
    <t>93KKA1063</t>
  </si>
  <si>
    <t>21:0984:000024</t>
  </si>
  <si>
    <t>21:0007:000064</t>
  </si>
  <si>
    <t>21:0007:000064:0005:0005:00</t>
  </si>
  <si>
    <t>93KKA1064</t>
  </si>
  <si>
    <t>21:0984:000025</t>
  </si>
  <si>
    <t>21:0007:000065</t>
  </si>
  <si>
    <t>21:0007:000065:0005:0005:00</t>
  </si>
  <si>
    <t>93KKA1066</t>
  </si>
  <si>
    <t>21:0984:000026</t>
  </si>
  <si>
    <t>21:0007:000067</t>
  </si>
  <si>
    <t>21:0007:000067:0005:0005:00</t>
  </si>
  <si>
    <t>93KKA1069</t>
  </si>
  <si>
    <t>21:0984:000027</t>
  </si>
  <si>
    <t>21:0007:000070</t>
  </si>
  <si>
    <t>21:0007:000070:0005:0005:00</t>
  </si>
  <si>
    <t>93KKA1071</t>
  </si>
  <si>
    <t>21:0984:000028</t>
  </si>
  <si>
    <t>21:0007:000072</t>
  </si>
  <si>
    <t>21:0007:000072:0005:0005:00</t>
  </si>
  <si>
    <t>93KKA1072</t>
  </si>
  <si>
    <t>21:0984:000029</t>
  </si>
  <si>
    <t>21:0007:000073</t>
  </si>
  <si>
    <t>21:0007:000073:0005:0005:00</t>
  </si>
  <si>
    <t>4950</t>
  </si>
  <si>
    <t>11.2</t>
  </si>
  <si>
    <t>93KKA1075</t>
  </si>
  <si>
    <t>21:0984:000030</t>
  </si>
  <si>
    <t>21:0007:000076</t>
  </si>
  <si>
    <t>21:0007:000076:0005:0005:00</t>
  </si>
  <si>
    <t>93KKA1078</t>
  </si>
  <si>
    <t>21:0984:000031</t>
  </si>
  <si>
    <t>21:0007:000079</t>
  </si>
  <si>
    <t>21:0007:000079:0005:0005:00</t>
  </si>
  <si>
    <t>93KKA1080</t>
  </si>
  <si>
    <t>21:0984:000032</t>
  </si>
  <si>
    <t>21:0007:000081</t>
  </si>
  <si>
    <t>21:0007:000081:0005:0005:00</t>
  </si>
  <si>
    <t>8800</t>
  </si>
  <si>
    <t>93KKA1083</t>
  </si>
  <si>
    <t>21:0984:000033</t>
  </si>
  <si>
    <t>21:0007:000084</t>
  </si>
  <si>
    <t>21:0007:000084:0005:0005:00</t>
  </si>
  <si>
    <t>6.3</t>
  </si>
  <si>
    <t>93KKA1085</t>
  </si>
  <si>
    <t>21:0984:000034</t>
  </si>
  <si>
    <t>21:0007:000086</t>
  </si>
  <si>
    <t>21:0007:000086:0005:0005:00</t>
  </si>
  <si>
    <t>8750</t>
  </si>
  <si>
    <t>93KKA1087</t>
  </si>
  <si>
    <t>21:0984:000035</t>
  </si>
  <si>
    <t>21:0007:000088</t>
  </si>
  <si>
    <t>21:0007:000088:0005:0005:00</t>
  </si>
  <si>
    <t>93KKA1090</t>
  </si>
  <si>
    <t>21:0984:000036</t>
  </si>
  <si>
    <t>21:0007:000091</t>
  </si>
  <si>
    <t>21:0007:000091:0005:0005:00</t>
  </si>
  <si>
    <t>6900</t>
  </si>
  <si>
    <t>93KKA1092</t>
  </si>
  <si>
    <t>21:0984:000037</t>
  </si>
  <si>
    <t>21:0007:000093</t>
  </si>
  <si>
    <t>21:0007:000093:0005:0005:00</t>
  </si>
  <si>
    <t>93KKA1095</t>
  </si>
  <si>
    <t>21:0984:000038</t>
  </si>
  <si>
    <t>21:0007:000096</t>
  </si>
  <si>
    <t>21:0007:000096:0005:0005:00</t>
  </si>
  <si>
    <t>8400</t>
  </si>
  <si>
    <t>93KKA1098</t>
  </si>
  <si>
    <t>21:0984:000039</t>
  </si>
  <si>
    <t>21:0007:000099</t>
  </si>
  <si>
    <t>21:0007:000099:0005:0005:00</t>
  </si>
  <si>
    <t>93KKA1101</t>
  </si>
  <si>
    <t>21:0984:000040</t>
  </si>
  <si>
    <t>21:0007:000102</t>
  </si>
  <si>
    <t>21:0007:000102:0005:0005:00</t>
  </si>
  <si>
    <t>93KKA1104</t>
  </si>
  <si>
    <t>21:0984:000041</t>
  </si>
  <si>
    <t>21:0007:000105</t>
  </si>
  <si>
    <t>21:0007:000105:0005:0005:00</t>
  </si>
  <si>
    <t>93KKA1106</t>
  </si>
  <si>
    <t>21:0984:000042</t>
  </si>
  <si>
    <t>21:0007:000107</t>
  </si>
  <si>
    <t>21:0007:000107:0005:0005:00</t>
  </si>
  <si>
    <t>5550</t>
  </si>
  <si>
    <t>93KKA1108</t>
  </si>
  <si>
    <t>21:0984:000043</t>
  </si>
  <si>
    <t>21:0007:000109</t>
  </si>
  <si>
    <t>21:0007:000109:0005:0005:00</t>
  </si>
  <si>
    <t>6450</t>
  </si>
  <si>
    <t>93KKA1110</t>
  </si>
  <si>
    <t>21:0984:000044</t>
  </si>
  <si>
    <t>21:0007:000111</t>
  </si>
  <si>
    <t>21:0007:000111:0005:0005:00</t>
  </si>
  <si>
    <t>4050</t>
  </si>
  <si>
    <t>93KKA1113</t>
  </si>
  <si>
    <t>21:0984:000045</t>
  </si>
  <si>
    <t>21:0007:000114</t>
  </si>
  <si>
    <t>21:0007:000114:0005:0005:00</t>
  </si>
  <si>
    <t>93KKA1117</t>
  </si>
  <si>
    <t>21:0984:000046</t>
  </si>
  <si>
    <t>21:0007:000118</t>
  </si>
  <si>
    <t>21:0007:000118:0005:0005:00</t>
  </si>
  <si>
    <t>10.2</t>
  </si>
  <si>
    <t>93KKA1119</t>
  </si>
  <si>
    <t>21:0984:000047</t>
  </si>
  <si>
    <t>21:0007:000120</t>
  </si>
  <si>
    <t>21:0007:000120:0005:0005:00</t>
  </si>
  <si>
    <t>99</t>
  </si>
  <si>
    <t>106</t>
  </si>
  <si>
    <t>93KKA1121</t>
  </si>
  <si>
    <t>21:0984:000048</t>
  </si>
  <si>
    <t>21:0007:000122</t>
  </si>
  <si>
    <t>21:0007:000122:0005:0005:00</t>
  </si>
  <si>
    <t>6350</t>
  </si>
  <si>
    <t>93KKA1122</t>
  </si>
  <si>
    <t>21:0984:000049</t>
  </si>
  <si>
    <t>21:0007:000123</t>
  </si>
  <si>
    <t>21:0007:000123:0005:0005:00</t>
  </si>
  <si>
    <t>9560</t>
  </si>
  <si>
    <t>94BCW2752</t>
  </si>
  <si>
    <t>21:0986:000001</t>
  </si>
  <si>
    <t>21:0041:000003</t>
  </si>
  <si>
    <t>21:0041:000003:0005:0001:00</t>
  </si>
  <si>
    <t>94BCW2759</t>
  </si>
  <si>
    <t>21:0986:000002</t>
  </si>
  <si>
    <t>21:0041:000010</t>
  </si>
  <si>
    <t>21:0041:000010:0005:0001:00</t>
  </si>
  <si>
    <t>15.8</t>
  </si>
  <si>
    <t>94BCW2762</t>
  </si>
  <si>
    <t>21:0986:000003</t>
  </si>
  <si>
    <t>21:0041:000013</t>
  </si>
  <si>
    <t>21:0041:000013:0005:0001:00</t>
  </si>
  <si>
    <t>94BCW2765</t>
  </si>
  <si>
    <t>21:0986:000004</t>
  </si>
  <si>
    <t>21:0041:000016</t>
  </si>
  <si>
    <t>21:0041:000016:0005:0001:00</t>
  </si>
  <si>
    <t>94BCW2769</t>
  </si>
  <si>
    <t>21:0986:000005</t>
  </si>
  <si>
    <t>21:0041:000020</t>
  </si>
  <si>
    <t>21:0041:000020:0005:0001:00</t>
  </si>
  <si>
    <t>94BCW2772</t>
  </si>
  <si>
    <t>21:0986:000006</t>
  </si>
  <si>
    <t>21:0041:000023</t>
  </si>
  <si>
    <t>21:0041:000023:0005:0001:00</t>
  </si>
  <si>
    <t>94BCW2776</t>
  </si>
  <si>
    <t>21:0986:000007</t>
  </si>
  <si>
    <t>21:0041:000027</t>
  </si>
  <si>
    <t>21:0041:000027:0005:0001:00</t>
  </si>
  <si>
    <t>94BCW2779</t>
  </si>
  <si>
    <t>21:0986:000008</t>
  </si>
  <si>
    <t>21:0041:000030</t>
  </si>
  <si>
    <t>21:0041:000030:0005:0001:00</t>
  </si>
  <si>
    <t>94BCW2785</t>
  </si>
  <si>
    <t>21:0986:000009</t>
  </si>
  <si>
    <t>21:0041:000036</t>
  </si>
  <si>
    <t>21:0041:000036:0005:0001:00</t>
  </si>
  <si>
    <t>94BCW2790</t>
  </si>
  <si>
    <t>21:0986:000010</t>
  </si>
  <si>
    <t>21:0041:000041</t>
  </si>
  <si>
    <t>21:0041:000041:0005:0001:00</t>
  </si>
  <si>
    <t>9.4</t>
  </si>
  <si>
    <t>94BCW2797</t>
  </si>
  <si>
    <t>21:0986:000011</t>
  </si>
  <si>
    <t>21:0041:000048</t>
  </si>
  <si>
    <t>21:0041:000048:0005:0001:00</t>
  </si>
  <si>
    <t>94BCW2799</t>
  </si>
  <si>
    <t>21:0986:000012</t>
  </si>
  <si>
    <t>21:0041:000050</t>
  </si>
  <si>
    <t>21:0041:000050:0005:0001:00</t>
  </si>
  <si>
    <t>94BCW2803</t>
  </si>
  <si>
    <t>21:0986:000013</t>
  </si>
  <si>
    <t>21:0041:000055</t>
  </si>
  <si>
    <t>21:0041:000055:0005:0001:00</t>
  </si>
  <si>
    <t>94BCW2807</t>
  </si>
  <si>
    <t>21:0986:000014</t>
  </si>
  <si>
    <t>21:0041:000059</t>
  </si>
  <si>
    <t>21:0041:000059:0005:0001:00</t>
  </si>
  <si>
    <t>94BCW2811b</t>
  </si>
  <si>
    <t>21:0986:000015</t>
  </si>
  <si>
    <t>21:0041:000065</t>
  </si>
  <si>
    <t>21:0041:000065:0005:0001:00</t>
  </si>
  <si>
    <t>94BCW2814</t>
  </si>
  <si>
    <t>21:0986:000016</t>
  </si>
  <si>
    <t>21:0041:000068</t>
  </si>
  <si>
    <t>21:0041:000068:0005:0001:00</t>
  </si>
  <si>
    <t>94BCW2817</t>
  </si>
  <si>
    <t>21:0986:000017</t>
  </si>
  <si>
    <t>21:0041:000073</t>
  </si>
  <si>
    <t>21:0041:000073:0005:0001:00</t>
  </si>
  <si>
    <t>94BCW2820</t>
  </si>
  <si>
    <t>21:0986:000018</t>
  </si>
  <si>
    <t>21:0041:000077</t>
  </si>
  <si>
    <t>21:0041:000077:0005:0001:00</t>
  </si>
  <si>
    <t>94BCW2823</t>
  </si>
  <si>
    <t>21:0986:000019</t>
  </si>
  <si>
    <t>21:0041:000080</t>
  </si>
  <si>
    <t>21:0041:000080:0005:0001:00</t>
  </si>
  <si>
    <t>94BCW2831</t>
  </si>
  <si>
    <t>21:0986:000020</t>
  </si>
  <si>
    <t>21:0041:000089</t>
  </si>
  <si>
    <t>21:0041:000089:0005:0001:00</t>
  </si>
  <si>
    <t>94BCW2836</t>
  </si>
  <si>
    <t>21:0986:000021</t>
  </si>
  <si>
    <t>21:0041:000095</t>
  </si>
  <si>
    <t>21:0041:000095:0005:0001:00</t>
  </si>
  <si>
    <t>94BCW2841b</t>
  </si>
  <si>
    <t>21:0986:000022</t>
  </si>
  <si>
    <t>21:0041:000102</t>
  </si>
  <si>
    <t>21:0041:000102:0005:0001:00</t>
  </si>
  <si>
    <t>94BCW2849</t>
  </si>
  <si>
    <t>21:0986:000023</t>
  </si>
  <si>
    <t>21:0041:000112</t>
  </si>
  <si>
    <t>21:0041:000112:0005:0001:00</t>
  </si>
  <si>
    <t>8.1</t>
  </si>
  <si>
    <t>94BCW2855b</t>
  </si>
  <si>
    <t>21:0986:000024</t>
  </si>
  <si>
    <t>21:0041:000120</t>
  </si>
  <si>
    <t>21:0041:000120:0005:0001:00</t>
  </si>
  <si>
    <t>94BCW2863</t>
  </si>
  <si>
    <t>21:0986:000025</t>
  </si>
  <si>
    <t>21:0041:000128</t>
  </si>
  <si>
    <t>21:0041:000128:0005:0001:00</t>
  </si>
  <si>
    <t>94BCW2870</t>
  </si>
  <si>
    <t>21:0986:000026</t>
  </si>
  <si>
    <t>21:0041:000135</t>
  </si>
  <si>
    <t>21:0041:000135:0005:0001:00</t>
  </si>
  <si>
    <t>94BCW2878</t>
  </si>
  <si>
    <t>21:0986:000027</t>
  </si>
  <si>
    <t>21:0041:000142</t>
  </si>
  <si>
    <t>21:0041:000142:0005:0001:00</t>
  </si>
  <si>
    <t>94KKA2001</t>
  </si>
  <si>
    <t>21:0987:000001</t>
  </si>
  <si>
    <t>21:0012:000001</t>
  </si>
  <si>
    <t>21:0012:000001:0005:0001:00</t>
  </si>
  <si>
    <t>94KKA2007</t>
  </si>
  <si>
    <t>21:0987:000002</t>
  </si>
  <si>
    <t>21:0012:000007</t>
  </si>
  <si>
    <t>21:0012:000007:0005:0001:00</t>
  </si>
  <si>
    <t>94KKA2025</t>
  </si>
  <si>
    <t>21:0987:000003</t>
  </si>
  <si>
    <t>21:0012:000025</t>
  </si>
  <si>
    <t>21:0012:000025:0005:0001:00</t>
  </si>
  <si>
    <t>94KKA2033</t>
  </si>
  <si>
    <t>21:0987:000004</t>
  </si>
  <si>
    <t>21:0012:000033</t>
  </si>
  <si>
    <t>21:0012:000033:0005:0001:00</t>
  </si>
  <si>
    <t>94KKA2039</t>
  </si>
  <si>
    <t>21:0987:000005</t>
  </si>
  <si>
    <t>21:0012:000039</t>
  </si>
  <si>
    <t>21:0012:000039:0005:0001:00</t>
  </si>
  <si>
    <t>94KKA2044</t>
  </si>
  <si>
    <t>21:0987:000006</t>
  </si>
  <si>
    <t>21:0012:000044</t>
  </si>
  <si>
    <t>21:0012:000044:0005:0001:00</t>
  </si>
  <si>
    <t>94KKA2048</t>
  </si>
  <si>
    <t>21:0987:000007</t>
  </si>
  <si>
    <t>21:0012:000048</t>
  </si>
  <si>
    <t>21:0012:000048:0005:0001:00</t>
  </si>
  <si>
    <t>94KKA2051</t>
  </si>
  <si>
    <t>21:0987:000008</t>
  </si>
  <si>
    <t>21:0012:000051</t>
  </si>
  <si>
    <t>21:0012:000051:0005:0001:00</t>
  </si>
  <si>
    <t>94KKA2054</t>
  </si>
  <si>
    <t>21:0987:000009</t>
  </si>
  <si>
    <t>21:0012:000054</t>
  </si>
  <si>
    <t>21:0012:000054:0005:0001:00</t>
  </si>
  <si>
    <t>94KKA2062</t>
  </si>
  <si>
    <t>21:0987:000010</t>
  </si>
  <si>
    <t>21:0012:000062</t>
  </si>
  <si>
    <t>21:0012:000062:0005:0001:00</t>
  </si>
  <si>
    <t>94KKA2065</t>
  </si>
  <si>
    <t>21:0987:000011</t>
  </si>
  <si>
    <t>21:0012:000065</t>
  </si>
  <si>
    <t>21:0012:000065:0005:0001:00</t>
  </si>
  <si>
    <t>94KKA2069</t>
  </si>
  <si>
    <t>21:0987:000012</t>
  </si>
  <si>
    <t>21:0012:000069</t>
  </si>
  <si>
    <t>21:0012:000069:0005:0001:00</t>
  </si>
  <si>
    <t>94KKA2074</t>
  </si>
  <si>
    <t>21:0987:000013</t>
  </si>
  <si>
    <t>21:0012:000074</t>
  </si>
  <si>
    <t>21:0012:000074:0005:0001:00</t>
  </si>
  <si>
    <t>94KKA2077</t>
  </si>
  <si>
    <t>21:0987:000014</t>
  </si>
  <si>
    <t>21:0012:000077</t>
  </si>
  <si>
    <t>21:0012:000077:0005:0001:00</t>
  </si>
  <si>
    <t>94KKA2085</t>
  </si>
  <si>
    <t>21:0987:000015</t>
  </si>
  <si>
    <t>21:0012:000085</t>
  </si>
  <si>
    <t>21:0012:000085:0005:0001:00</t>
  </si>
  <si>
    <t>94KKA2088</t>
  </si>
  <si>
    <t>21:0987:000016</t>
  </si>
  <si>
    <t>21:0012:000088</t>
  </si>
  <si>
    <t>21:0012:000088:0005:0001:00</t>
  </si>
  <si>
    <t>94KKA2093</t>
  </si>
  <si>
    <t>21:0987:000017</t>
  </si>
  <si>
    <t>21:0012:000093</t>
  </si>
  <si>
    <t>21:0012:000093:0005:0001:00</t>
  </si>
  <si>
    <t>94KKA2096</t>
  </si>
  <si>
    <t>21:0987:000018</t>
  </si>
  <si>
    <t>21:0012:000096</t>
  </si>
  <si>
    <t>21:0012:000096:0005:0001:00</t>
  </si>
  <si>
    <t>94KKA2102</t>
  </si>
  <si>
    <t>21:0987:000019</t>
  </si>
  <si>
    <t>21:0012:000102</t>
  </si>
  <si>
    <t>21:0012:000102:0005:0001:00</t>
  </si>
  <si>
    <t>94KKA2105</t>
  </si>
  <si>
    <t>21:0987:000020</t>
  </si>
  <si>
    <t>21:0012:000105</t>
  </si>
  <si>
    <t>21:0012:000105:0005:0001:00</t>
  </si>
  <si>
    <t>94KKA2108</t>
  </si>
  <si>
    <t>21:0987:000021</t>
  </si>
  <si>
    <t>21:0012:000108</t>
  </si>
  <si>
    <t>21:0012:000108:0005:0001:00</t>
  </si>
  <si>
    <t>94KKA2114</t>
  </si>
  <si>
    <t>21:0987:000022</t>
  </si>
  <si>
    <t>21:0012:000114</t>
  </si>
  <si>
    <t>21:0012:000114:0005:0001:00</t>
  </si>
  <si>
    <t>94KKA2118</t>
  </si>
  <si>
    <t>21:0987:000023</t>
  </si>
  <si>
    <t>21:0012:000118</t>
  </si>
  <si>
    <t>21:0012:000118:0005:0001:00</t>
  </si>
  <si>
    <t>94KKA2123</t>
  </si>
  <si>
    <t>21:0987:000024</t>
  </si>
  <si>
    <t>21:0012:000123</t>
  </si>
  <si>
    <t>21:0012:000123:0005:0001:00</t>
  </si>
  <si>
    <t>94KKA2126</t>
  </si>
  <si>
    <t>21:0987:000025</t>
  </si>
  <si>
    <t>21:0012:000126</t>
  </si>
  <si>
    <t>21:0012:000126:0005:0001:00</t>
  </si>
  <si>
    <t>94KKA2131</t>
  </si>
  <si>
    <t>21:0987:000026</t>
  </si>
  <si>
    <t>21:0012:000131</t>
  </si>
  <si>
    <t>21:0012:000131:0005:0001:00</t>
  </si>
  <si>
    <t>94KKA2134</t>
  </si>
  <si>
    <t>21:0987:000027</t>
  </si>
  <si>
    <t>21:0012:000134</t>
  </si>
  <si>
    <t>21:0012:000134:0005:0001:00</t>
  </si>
  <si>
    <t>94KKA2137</t>
  </si>
  <si>
    <t>21:0987:000028</t>
  </si>
  <si>
    <t>21:0012:000137</t>
  </si>
  <si>
    <t>21:0012:000137:0005:0001:00</t>
  </si>
  <si>
    <t>94KKA2140</t>
  </si>
  <si>
    <t>21:0987:000029</t>
  </si>
  <si>
    <t>21:0012:000140</t>
  </si>
  <si>
    <t>21:0012:000140:0005:0001:00</t>
  </si>
  <si>
    <t>94KKA2144</t>
  </si>
  <si>
    <t>21:0987:000030</t>
  </si>
  <si>
    <t>21:0012:000144</t>
  </si>
  <si>
    <t>21:0012:000144:0005:0001:00</t>
  </si>
  <si>
    <t>94KKA2151</t>
  </si>
  <si>
    <t>21:0987:000031</t>
  </si>
  <si>
    <t>21:0012:000151</t>
  </si>
  <si>
    <t>21:0012:000151:0005:0001:00</t>
  </si>
  <si>
    <t>94KKA2155</t>
  </si>
  <si>
    <t>21:0987:000032</t>
  </si>
  <si>
    <t>21:0012:000155</t>
  </si>
  <si>
    <t>21:0012:000155:0005:0001:00</t>
  </si>
  <si>
    <t>94KKA2156</t>
  </si>
  <si>
    <t>21:0987:000033</t>
  </si>
  <si>
    <t>21:0012:000156</t>
  </si>
  <si>
    <t>21:0012:000156:0005:0001:00</t>
  </si>
  <si>
    <t>94KKA2162</t>
  </si>
  <si>
    <t>21:0987:000034</t>
  </si>
  <si>
    <t>21:0012:000162</t>
  </si>
  <si>
    <t>21:0012:000162:0005:0001:00</t>
  </si>
  <si>
    <t>94KKA2165</t>
  </si>
  <si>
    <t>21:0987:000035</t>
  </si>
  <si>
    <t>21:0012:000165</t>
  </si>
  <si>
    <t>21:0012:000165:0005:0001:00</t>
  </si>
  <si>
    <t>94KKA2168</t>
  </si>
  <si>
    <t>21:0987:000036</t>
  </si>
  <si>
    <t>21:0012:000168</t>
  </si>
  <si>
    <t>21:0012:000168:0005:0001:00</t>
  </si>
  <si>
    <t>94KKA2174</t>
  </si>
  <si>
    <t>21:0987:000037</t>
  </si>
  <si>
    <t>21:0012:000174</t>
  </si>
  <si>
    <t>21:0012:000174:0005:0001:00</t>
  </si>
  <si>
    <t>94KKA2175</t>
  </si>
  <si>
    <t>21:0987:000038</t>
  </si>
  <si>
    <t>21:0012:000175</t>
  </si>
  <si>
    <t>21:0012:000175:0005:0001:00</t>
  </si>
  <si>
    <t>94KKA2177</t>
  </si>
  <si>
    <t>21:0987:000039</t>
  </si>
  <si>
    <t>21:0012:000177</t>
  </si>
  <si>
    <t>21:0012:000177:0005:0001:00</t>
  </si>
  <si>
    <t>94KKA2181</t>
  </si>
  <si>
    <t>21:0987:000040</t>
  </si>
  <si>
    <t>21:0012:000181</t>
  </si>
  <si>
    <t>21:0012:000181:0005:0001:00</t>
  </si>
  <si>
    <t>94KKA2186</t>
  </si>
  <si>
    <t>21:0987:000041</t>
  </si>
  <si>
    <t>21:0012:000186</t>
  </si>
  <si>
    <t>21:0012:000186:0005:0001:00</t>
  </si>
  <si>
    <t>94KKA2190</t>
  </si>
  <si>
    <t>21:0987:000042</t>
  </si>
  <si>
    <t>21:0012:000190</t>
  </si>
  <si>
    <t>21:0012:000190:0005:0001:00</t>
  </si>
  <si>
    <t>94KKA2194</t>
  </si>
  <si>
    <t>21:0987:000043</t>
  </si>
  <si>
    <t>21:0012:000194</t>
  </si>
  <si>
    <t>21:0012:000194:0005:0001:00</t>
  </si>
  <si>
    <t>96KKA5000</t>
  </si>
  <si>
    <t>21:0988:000001</t>
  </si>
  <si>
    <t>21:0042:000001</t>
  </si>
  <si>
    <t>21:0042:000001:0005:0002:00</t>
  </si>
  <si>
    <t>96KKA5003</t>
  </si>
  <si>
    <t>21:0988:000002</t>
  </si>
  <si>
    <t>21:0042:000004</t>
  </si>
  <si>
    <t>21:0042:000004:0005:0002:00</t>
  </si>
  <si>
    <t>96KKA5006</t>
  </si>
  <si>
    <t>21:0988:000003</t>
  </si>
  <si>
    <t>21:0042:000007</t>
  </si>
  <si>
    <t>21:0042:000007:0005:0002:00</t>
  </si>
  <si>
    <t>96KKA5010</t>
  </si>
  <si>
    <t>21:0988:000004</t>
  </si>
  <si>
    <t>21:0042:000011</t>
  </si>
  <si>
    <t>21:0042:000011:0005:0002:00</t>
  </si>
  <si>
    <t>96KKA5017</t>
  </si>
  <si>
    <t>21:0988:000005</t>
  </si>
  <si>
    <t>21:0042:000018</t>
  </si>
  <si>
    <t>21:0042:000018:0005:0002:00</t>
  </si>
  <si>
    <t>96KKA5021</t>
  </si>
  <si>
    <t>21:0988:000006</t>
  </si>
  <si>
    <t>21:0042:000022</t>
  </si>
  <si>
    <t>21:0042:000022:0005:0002:00</t>
  </si>
  <si>
    <t>96KKA5025</t>
  </si>
  <si>
    <t>21:0988:000007</t>
  </si>
  <si>
    <t>21:0042:000026</t>
  </si>
  <si>
    <t>21:0042:000026:0005:0002:00</t>
  </si>
  <si>
    <t>96KKA5029</t>
  </si>
  <si>
    <t>21:0988:000008</t>
  </si>
  <si>
    <t>21:0042:000030</t>
  </si>
  <si>
    <t>21:0042:000030:0005:0002:00</t>
  </si>
  <si>
    <t>96KKA5032</t>
  </si>
  <si>
    <t>21:0988:000009</t>
  </si>
  <si>
    <t>21:0042:000033</t>
  </si>
  <si>
    <t>21:0042:000033:0005:0002:00</t>
  </si>
  <si>
    <t>96KKA5034</t>
  </si>
  <si>
    <t>21:0988:000010</t>
  </si>
  <si>
    <t>21:0042:000035</t>
  </si>
  <si>
    <t>21:0042:000035:0005:0002:00</t>
  </si>
  <si>
    <t>96KKA5041</t>
  </si>
  <si>
    <t>21:0988:000011</t>
  </si>
  <si>
    <t>21:0042:000042</t>
  </si>
  <si>
    <t>21:0042:000042:0005:0002:00</t>
  </si>
  <si>
    <t>96KKA5045</t>
  </si>
  <si>
    <t>21:0988:000012</t>
  </si>
  <si>
    <t>21:0042:000046</t>
  </si>
  <si>
    <t>21:0042:000046:0005:0002:00</t>
  </si>
  <si>
    <t>96KKA5050</t>
  </si>
  <si>
    <t>21:0988:000013</t>
  </si>
  <si>
    <t>21:0042:000051</t>
  </si>
  <si>
    <t>21:0042:000051:0005:0002:00</t>
  </si>
  <si>
    <t>96KKA5055</t>
  </si>
  <si>
    <t>21:0988:000014</t>
  </si>
  <si>
    <t>21:0042:000056</t>
  </si>
  <si>
    <t>21:0042:000056:0005:0002:00</t>
  </si>
  <si>
    <t>96KKA5061</t>
  </si>
  <si>
    <t>21:0988:000015</t>
  </si>
  <si>
    <t>21:0042:000062</t>
  </si>
  <si>
    <t>21:0042:000062:0005:0002:00</t>
  </si>
  <si>
    <t>96KKA5064</t>
  </si>
  <si>
    <t>21:0988:000016</t>
  </si>
  <si>
    <t>21:0042:000065</t>
  </si>
  <si>
    <t>21:0042:000065:0005:0002:00</t>
  </si>
  <si>
    <t>96KKA5066</t>
  </si>
  <si>
    <t>21:0988:000017</t>
  </si>
  <si>
    <t>21:0042:000067</t>
  </si>
  <si>
    <t>21:0042:000067:0005:0002:00</t>
  </si>
  <si>
    <t>96KKA5074</t>
  </si>
  <si>
    <t>21:0988:000018</t>
  </si>
  <si>
    <t>21:0042:000075</t>
  </si>
  <si>
    <t>21:0042:000075:0005:0002:00</t>
  </si>
  <si>
    <t>96KKA5083</t>
  </si>
  <si>
    <t>21:0988:000019</t>
  </si>
  <si>
    <t>21:0042:000084</t>
  </si>
  <si>
    <t>21:0042:000084:0005:0002:00</t>
  </si>
  <si>
    <t>96KKA5088</t>
  </si>
  <si>
    <t>21:0988:000020</t>
  </si>
  <si>
    <t>21:0042:000089</t>
  </si>
  <si>
    <t>21:0042:000089:0005:0002:00</t>
  </si>
  <si>
    <t>96KKA5092</t>
  </si>
  <si>
    <t>21:0988:000021</t>
  </si>
  <si>
    <t>21:0042:000093</t>
  </si>
  <si>
    <t>21:0042:000093:0005:0002:00</t>
  </si>
  <si>
    <t>96KKA5097</t>
  </si>
  <si>
    <t>21:0988:000022</t>
  </si>
  <si>
    <t>21:0042:000098</t>
  </si>
  <si>
    <t>21:0042:000098:0005:0002:00</t>
  </si>
  <si>
    <t>96KKA5100</t>
  </si>
  <si>
    <t>21:0988:000023</t>
  </si>
  <si>
    <t>21:0042:000101</t>
  </si>
  <si>
    <t>21:0042:000101:0005:0002:00</t>
  </si>
  <si>
    <t>96KKA5104</t>
  </si>
  <si>
    <t>21:0988:000024</t>
  </si>
  <si>
    <t>21:0042:000105</t>
  </si>
  <si>
    <t>21:0042:000105:0005:0002:00</t>
  </si>
  <si>
    <t>96KKA5112</t>
  </si>
  <si>
    <t>21:0988:000025</t>
  </si>
  <si>
    <t>21:0042:000112</t>
  </si>
  <si>
    <t>21:0042:000112:0005:0002:00</t>
  </si>
  <si>
    <t>08A04</t>
  </si>
  <si>
    <t>31:0003:000001</t>
  </si>
  <si>
    <t>31:0001:000001</t>
  </si>
  <si>
    <t>31:0001:000001:0001:0002:00</t>
  </si>
  <si>
    <t>15.6</t>
  </si>
  <si>
    <t>08A06</t>
  </si>
  <si>
    <t>31:0003:000002</t>
  </si>
  <si>
    <t>31:0001:000002</t>
  </si>
  <si>
    <t>31:0001:000002:0001:0002:00</t>
  </si>
  <si>
    <t>08A09</t>
  </si>
  <si>
    <t>31:0003:000003</t>
  </si>
  <si>
    <t>31:0001:000003</t>
  </si>
  <si>
    <t>31:0001:000003:0001:0002:00</t>
  </si>
  <si>
    <t>08A11</t>
  </si>
  <si>
    <t>31:0003:000004</t>
  </si>
  <si>
    <t>31:0001:000004</t>
  </si>
  <si>
    <t>31:0001:000004:0001:0002:00</t>
  </si>
  <si>
    <t>6200</t>
  </si>
  <si>
    <t>09A01</t>
  </si>
  <si>
    <t>31:0003:000005</t>
  </si>
  <si>
    <t>31:0001:000005</t>
  </si>
  <si>
    <t>31:0001:000005:0001:0002:00</t>
  </si>
  <si>
    <t>9.6</t>
  </si>
  <si>
    <t>11A01</t>
  </si>
  <si>
    <t>31:0003:000006</t>
  </si>
  <si>
    <t>31:0001:000006</t>
  </si>
  <si>
    <t>31:0001:000006:0001:0002:00</t>
  </si>
  <si>
    <t>12.9</t>
  </si>
  <si>
    <t>11A02</t>
  </si>
  <si>
    <t>31:0003:000007</t>
  </si>
  <si>
    <t>31:0001:000007</t>
  </si>
  <si>
    <t>31:0001:000007:0001:0002:00</t>
  </si>
  <si>
    <t>40.4</t>
  </si>
  <si>
    <t>11A03</t>
  </si>
  <si>
    <t>31:0003:000008</t>
  </si>
  <si>
    <t>31:0001:000008</t>
  </si>
  <si>
    <t>31:0001:000008:0001:0002:00</t>
  </si>
  <si>
    <t>11A05</t>
  </si>
  <si>
    <t>31:0003:000009</t>
  </si>
  <si>
    <t>31:0001:000009</t>
  </si>
  <si>
    <t>31:0001:000009:0001:0002:00</t>
  </si>
  <si>
    <t>11A07</t>
  </si>
  <si>
    <t>31:0003:000010</t>
  </si>
  <si>
    <t>31:0001:000010</t>
  </si>
  <si>
    <t>31:0001:000010:0001:0002:00</t>
  </si>
  <si>
    <t>11J06</t>
  </si>
  <si>
    <t>31:0003:000011</t>
  </si>
  <si>
    <t>31:0001:000011</t>
  </si>
  <si>
    <t>31:0001:000011:0001:0002:00</t>
  </si>
  <si>
    <t>5300</t>
  </si>
  <si>
    <t>15J09</t>
  </si>
  <si>
    <t>31:0003:000012</t>
  </si>
  <si>
    <t>31:0001:000012</t>
  </si>
  <si>
    <t>31:0001:000012:0001:0002:00</t>
  </si>
  <si>
    <t>12.1</t>
  </si>
  <si>
    <t>16A02</t>
  </si>
  <si>
    <t>31:0003:000013</t>
  </si>
  <si>
    <t>31:0001:000013</t>
  </si>
  <si>
    <t>31:0001:000013:0001:0002:00</t>
  </si>
  <si>
    <t>16A03</t>
  </si>
  <si>
    <t>31:0003:000014</t>
  </si>
  <si>
    <t>31:0001:000014</t>
  </si>
  <si>
    <t>31:0001:000014:0001:0002:00</t>
  </si>
  <si>
    <t>16.2</t>
  </si>
  <si>
    <t>16J01</t>
  </si>
  <si>
    <t>31:0003:000015</t>
  </si>
  <si>
    <t>31:0001:000015</t>
  </si>
  <si>
    <t>31:0001:000015:0001:0002:00</t>
  </si>
  <si>
    <t>47</t>
  </si>
  <si>
    <t>50</t>
  </si>
  <si>
    <t>16J02</t>
  </si>
  <si>
    <t>31:0003:000016</t>
  </si>
  <si>
    <t>31:0001:000016</t>
  </si>
  <si>
    <t>31:0001:000016:0001:0002:00</t>
  </si>
  <si>
    <t>16J03</t>
  </si>
  <si>
    <t>31:0003:000017</t>
  </si>
  <si>
    <t>31:0001:000017</t>
  </si>
  <si>
    <t>31:0001:000017:0001:0002:00</t>
  </si>
  <si>
    <t>16J04</t>
  </si>
  <si>
    <t>31:0003:000018</t>
  </si>
  <si>
    <t>31:0001:000018</t>
  </si>
  <si>
    <t>31:0001:000018:0001:0002:00</t>
  </si>
  <si>
    <t>4900</t>
  </si>
  <si>
    <t>16J05</t>
  </si>
  <si>
    <t>31:0003:000019</t>
  </si>
  <si>
    <t>31:0001:000019</t>
  </si>
  <si>
    <t>31:0001:000019:0001:0002:00</t>
  </si>
  <si>
    <t>16.9</t>
  </si>
  <si>
    <t>16J06</t>
  </si>
  <si>
    <t>31:0003:000020</t>
  </si>
  <si>
    <t>31:0001:000020</t>
  </si>
  <si>
    <t>31:0001:000020:0001:0002:00</t>
  </si>
  <si>
    <t>15.4</t>
  </si>
  <si>
    <t>16J07</t>
  </si>
  <si>
    <t>31:0003:000021</t>
  </si>
  <si>
    <t>31:0001:000021</t>
  </si>
  <si>
    <t>31:0001:000021:0001:0002:00</t>
  </si>
  <si>
    <t>17.8</t>
  </si>
  <si>
    <t>17J01</t>
  </si>
  <si>
    <t>31:0003:000022</t>
  </si>
  <si>
    <t>31:0001:000022</t>
  </si>
  <si>
    <t>31:0001:000022:0001:0002:00</t>
  </si>
  <si>
    <t>19A02</t>
  </si>
  <si>
    <t>31:0003:000023</t>
  </si>
  <si>
    <t>31:0001:000023</t>
  </si>
  <si>
    <t>31:0001:000023:0001:0002:00</t>
  </si>
  <si>
    <t>23J01</t>
  </si>
  <si>
    <t>31:0003:000024</t>
  </si>
  <si>
    <t>31:0001:000024</t>
  </si>
  <si>
    <t>31:0001:000024:0001:0002:00</t>
  </si>
  <si>
    <t>9.8</t>
  </si>
  <si>
    <t>29J06</t>
  </si>
  <si>
    <t>31:0003:000025</t>
  </si>
  <si>
    <t>31:0001:000025</t>
  </si>
  <si>
    <t>31:0001:000025:0001:0002:00</t>
  </si>
  <si>
    <t>30J01</t>
  </si>
  <si>
    <t>31:0003:000026</t>
  </si>
  <si>
    <t>31:0001:000026</t>
  </si>
  <si>
    <t>31:0001:000026:0001:0002:00</t>
  </si>
  <si>
    <t>50.1</t>
  </si>
  <si>
    <t>30J02</t>
  </si>
  <si>
    <t>31:0003:000027</t>
  </si>
  <si>
    <t>31:0001:000027</t>
  </si>
  <si>
    <t>31:0001:000027:0001:0002:00</t>
  </si>
  <si>
    <t>8.5</t>
  </si>
  <si>
    <t>30J03</t>
  </si>
  <si>
    <t>31:0003:000028</t>
  </si>
  <si>
    <t>31:0001:000028</t>
  </si>
  <si>
    <t>31:0001:000028:0001:0002:00</t>
  </si>
  <si>
    <t>10400</t>
  </si>
  <si>
    <t>30J04</t>
  </si>
  <si>
    <t>31:0003:000029</t>
  </si>
  <si>
    <t>31:0001:000029</t>
  </si>
  <si>
    <t>31:0001:000029:0001:0002:00</t>
  </si>
  <si>
    <t>15800</t>
  </si>
  <si>
    <t>18.5</t>
  </si>
  <si>
    <t>07-RAYTT003</t>
  </si>
  <si>
    <t>31:0003:000030</t>
  </si>
  <si>
    <t>31:0001:000030</t>
  </si>
  <si>
    <t>31:0001:000030:0001:0002:00</t>
  </si>
  <si>
    <t>07-RAYTT004</t>
  </si>
  <si>
    <t>31:0003:000031</t>
  </si>
  <si>
    <t>31:0001:000031</t>
  </si>
  <si>
    <t>31:0001:000031:0001:0002:00</t>
  </si>
  <si>
    <t>07-RAYTT006</t>
  </si>
  <si>
    <t>31:0003:000032</t>
  </si>
  <si>
    <t>31:0001:000032</t>
  </si>
  <si>
    <t>31:0001:000032:0001:0002:00</t>
  </si>
  <si>
    <t>07-RAYTT008</t>
  </si>
  <si>
    <t>31:0003:000033</t>
  </si>
  <si>
    <t>31:0001:000033</t>
  </si>
  <si>
    <t>31:0001:000033:0001:0002:00</t>
  </si>
  <si>
    <t>5800</t>
  </si>
  <si>
    <t>07-RAYTT010</t>
  </si>
  <si>
    <t>31:0003:000034</t>
  </si>
  <si>
    <t>31:0001:000034</t>
  </si>
  <si>
    <t>31:0001:000034:0001:0002:00</t>
  </si>
  <si>
    <t>07-RAYTT011</t>
  </si>
  <si>
    <t>31:0003:000035</t>
  </si>
  <si>
    <t>31:0001:000035</t>
  </si>
  <si>
    <t>31:0001:000035:0001:0002:00</t>
  </si>
  <si>
    <t>9.7</t>
  </si>
  <si>
    <t>07-RAYTT012</t>
  </si>
  <si>
    <t>31:0003:000036</t>
  </si>
  <si>
    <t>31:0001:000036</t>
  </si>
  <si>
    <t>31:0001:000036:0001:0002:00</t>
  </si>
  <si>
    <t>07-RAYTT013</t>
  </si>
  <si>
    <t>31:0003:000037</t>
  </si>
  <si>
    <t>31:0001:000037</t>
  </si>
  <si>
    <t>31:0001:000037:0001:0002:00</t>
  </si>
  <si>
    <t>07-RAYTT014</t>
  </si>
  <si>
    <t>31:0003:000038</t>
  </si>
  <si>
    <t>31:0001:000038</t>
  </si>
  <si>
    <t>31:0001:000038:0001:0002:00</t>
  </si>
  <si>
    <t>21.4</t>
  </si>
  <si>
    <t>07-RAYTT015</t>
  </si>
  <si>
    <t>31:0003:000039</t>
  </si>
  <si>
    <t>31:0001:000039</t>
  </si>
  <si>
    <t>31:0001:000039:0001:0002:00</t>
  </si>
  <si>
    <t>15.5</t>
  </si>
  <si>
    <t>07-RAYTT016</t>
  </si>
  <si>
    <t>31:0003:000040</t>
  </si>
  <si>
    <t>31:0001:000040</t>
  </si>
  <si>
    <t>31:0001:000040:0001:0002:00</t>
  </si>
  <si>
    <t>10.4</t>
  </si>
  <si>
    <t>07-RAYTT017</t>
  </si>
  <si>
    <t>31:0003:000041</t>
  </si>
  <si>
    <t>31:0001:000041</t>
  </si>
  <si>
    <t>31:0001:000041:0001:0002:00</t>
  </si>
  <si>
    <t>07-RAYTT018</t>
  </si>
  <si>
    <t>31:0003:000042</t>
  </si>
  <si>
    <t>31:0001:000042</t>
  </si>
  <si>
    <t>31:0001:000042:0001:0002:00</t>
  </si>
  <si>
    <t>07-RAYTT019</t>
  </si>
  <si>
    <t>31:0003:000043</t>
  </si>
  <si>
    <t>31:0001:000043</t>
  </si>
  <si>
    <t>31:0001:000043:0001:0002:00</t>
  </si>
  <si>
    <t>07-RAYTT020</t>
  </si>
  <si>
    <t>31:0003:000044</t>
  </si>
  <si>
    <t>31:0001:000044</t>
  </si>
  <si>
    <t>31:0001:000044:0001:0002:00</t>
  </si>
  <si>
    <t>07-RAYTT021</t>
  </si>
  <si>
    <t>31:0003:000045</t>
  </si>
  <si>
    <t>31:0001:000045</t>
  </si>
  <si>
    <t>31:0001:000045:0001:0002:00</t>
  </si>
  <si>
    <t>07-RAYTT078</t>
  </si>
  <si>
    <t>31:0003:000046</t>
  </si>
  <si>
    <t>31:0001:000046</t>
  </si>
  <si>
    <t>31:0001:000046:0001:0002:00</t>
  </si>
  <si>
    <t>07-RAYTT092</t>
  </si>
  <si>
    <t>31:0003:000047</t>
  </si>
  <si>
    <t>31:0001:000047</t>
  </si>
  <si>
    <t>31:0001:000047:0001:0002:00</t>
  </si>
  <si>
    <t>11.4</t>
  </si>
  <si>
    <t>07-RAYTT096</t>
  </si>
  <si>
    <t>31:0003:000048</t>
  </si>
  <si>
    <t>31:0001:000048</t>
  </si>
  <si>
    <t>31:0001:000048:0001:0002:00</t>
  </si>
  <si>
    <t>07-RAYTT097</t>
  </si>
  <si>
    <t>31:0003:000049</t>
  </si>
  <si>
    <t>31:0001:000049</t>
  </si>
  <si>
    <t>31:0001:000049:0001:0002:00</t>
  </si>
  <si>
    <t>07-RAYTT098</t>
  </si>
  <si>
    <t>31:0003:000050</t>
  </si>
  <si>
    <t>31:0001:000050</t>
  </si>
  <si>
    <t>31:0001:000050:0001:0002:00</t>
  </si>
  <si>
    <t>07-RAYTT099</t>
  </si>
  <si>
    <t>31:0003:000051</t>
  </si>
  <si>
    <t>31:0001:000051</t>
  </si>
  <si>
    <t>31:0001:000051:0001:0002:00</t>
  </si>
  <si>
    <t>07-RAYTT100</t>
  </si>
  <si>
    <t>31:0003:000052</t>
  </si>
  <si>
    <t>31:0001:000052</t>
  </si>
  <si>
    <t>31:0001:000052:0001:0002:00</t>
  </si>
  <si>
    <t>07-RAYTT101</t>
  </si>
  <si>
    <t>31:0003:000053</t>
  </si>
  <si>
    <t>31:0001:000053</t>
  </si>
  <si>
    <t>31:0001:000053:0001:0002:00</t>
  </si>
  <si>
    <t>07-RAYTT102</t>
  </si>
  <si>
    <t>31:0003:000054</t>
  </si>
  <si>
    <t>31:0001:000054</t>
  </si>
  <si>
    <t>31:0001:000054:0001:0002:00</t>
  </si>
  <si>
    <t>07-RAYTT104</t>
  </si>
  <si>
    <t>31:0003:000055</t>
  </si>
  <si>
    <t>31:0001:000055</t>
  </si>
  <si>
    <t>31:0001:000055:0001:0002:00</t>
  </si>
  <si>
    <t>11.3</t>
  </si>
  <si>
    <t>07-RAYTT111</t>
  </si>
  <si>
    <t>31:0003:000056</t>
  </si>
  <si>
    <t>31:0001:000056</t>
  </si>
  <si>
    <t>31:0001:000056:0001:0002:00</t>
  </si>
  <si>
    <t>07-RAYTT138</t>
  </si>
  <si>
    <t>31:0003:000057</t>
  </si>
  <si>
    <t>31:0001:000057</t>
  </si>
  <si>
    <t>31:0001:000057:0001:0002:00</t>
  </si>
  <si>
    <t>21.7</t>
  </si>
  <si>
    <t>07-RAYTT139</t>
  </si>
  <si>
    <t>31:0003:000058</t>
  </si>
  <si>
    <t>31:0001:000058</t>
  </si>
  <si>
    <t>31:0001:000058:0001:0002:00</t>
  </si>
  <si>
    <t>16400</t>
  </si>
  <si>
    <t>5.7</t>
  </si>
  <si>
    <t>07-RAYTT140</t>
  </si>
  <si>
    <t>31:0003:000059</t>
  </si>
  <si>
    <t>31:0001:000059</t>
  </si>
  <si>
    <t>31:0001:000059:0001:0002:00</t>
  </si>
  <si>
    <t>15300</t>
  </si>
  <si>
    <t>07-RAYTT141</t>
  </si>
  <si>
    <t>31:0003:000060</t>
  </si>
  <si>
    <t>31:0001:000060</t>
  </si>
  <si>
    <t>31:0001:000060:0001:0002:00</t>
  </si>
  <si>
    <t>20.8</t>
  </si>
  <si>
    <t>07-RAYTT142</t>
  </si>
  <si>
    <t>31:0003:000061</t>
  </si>
  <si>
    <t>31:0001:000061</t>
  </si>
  <si>
    <t>31:0001:000061:0001:0002:00</t>
  </si>
  <si>
    <t>07-RAYTT143</t>
  </si>
  <si>
    <t>31:0003:000062</t>
  </si>
  <si>
    <t>31:0001:000062</t>
  </si>
  <si>
    <t>31:0001:000062:0001:0002:00</t>
  </si>
  <si>
    <t>07-RAYTT144</t>
  </si>
  <si>
    <t>31:0003:000063</t>
  </si>
  <si>
    <t>31:0001:000063</t>
  </si>
  <si>
    <t>31:0001:000063:0001:0002:00</t>
  </si>
  <si>
    <t>16.1</t>
  </si>
  <si>
    <t>07-RAYTT145</t>
  </si>
  <si>
    <t>31:0003:000064</t>
  </si>
  <si>
    <t>31:0001:000064</t>
  </si>
  <si>
    <t>31:0001:000064:0001:0002:00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</si>
</sst>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5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33" si="0">HYPERLINK("http://geochem.nrcan.gc.ca/cdogs/content/bdl/bdl210010_e.htm", "21:0010")</f>
        <v>21:0010</v>
      </c>
      <c r="D2" s="1" t="str">
        <f t="shared" ref="D2:D30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33" si="2">HYPERLINK("http://geochem.nrcan.gc.ca/cdogs/content/kwd/kwd020039_e.htm", "Heavy Mineral Concentrate (Stream)")</f>
        <v>Heavy Mineral Concentrate (Stream)</v>
      </c>
      <c r="K2" s="1" t="str">
        <f t="shared" ref="K2:K65" si="3">HYPERLINK("http://geochem.nrcan.gc.ca/cdogs/content/kwd/kwd080046_e.htm", "HMC separation (KIDD grouping)")</f>
        <v>HMC separation (KIDD grouping)</v>
      </c>
      <c r="L2" t="s">
        <v>27</v>
      </c>
      <c r="M2" t="s">
        <v>28</v>
      </c>
      <c r="N2" t="s">
        <v>29</v>
      </c>
      <c r="O2" t="s">
        <v>30</v>
      </c>
      <c r="P2" t="s">
        <v>31</v>
      </c>
      <c r="Q2" t="s">
        <v>32</v>
      </c>
      <c r="R2" t="s">
        <v>29</v>
      </c>
      <c r="S2" t="s">
        <v>33</v>
      </c>
      <c r="T2" t="s">
        <v>29</v>
      </c>
      <c r="U2" t="s">
        <v>29</v>
      </c>
      <c r="V2" t="s">
        <v>34</v>
      </c>
      <c r="W2" t="s">
        <v>35</v>
      </c>
    </row>
    <row r="3" spans="1:23" hidden="1" x14ac:dyDescent="0.3">
      <c r="A3" t="s">
        <v>36</v>
      </c>
      <c r="B3" t="s">
        <v>37</v>
      </c>
      <c r="C3" s="1" t="str">
        <f t="shared" si="0"/>
        <v>21:0010</v>
      </c>
      <c r="D3" s="1" t="str">
        <f t="shared" si="1"/>
        <v>21:0247</v>
      </c>
      <c r="E3" t="s">
        <v>38</v>
      </c>
      <c r="F3" t="s">
        <v>39</v>
      </c>
      <c r="H3">
        <v>56.9665848</v>
      </c>
      <c r="I3">
        <v>-115.6371008</v>
      </c>
      <c r="J3" s="1" t="str">
        <f t="shared" si="2"/>
        <v>Heavy Mineral Concentrate (Stream)</v>
      </c>
      <c r="K3" s="1" t="str">
        <f t="shared" si="3"/>
        <v>HMC separation (KIDD grouping)</v>
      </c>
      <c r="L3" t="s">
        <v>40</v>
      </c>
      <c r="M3" t="s">
        <v>41</v>
      </c>
      <c r="N3" t="s">
        <v>29</v>
      </c>
      <c r="O3" t="s">
        <v>29</v>
      </c>
      <c r="P3" t="s">
        <v>33</v>
      </c>
      <c r="Q3" t="s">
        <v>33</v>
      </c>
      <c r="R3" t="s">
        <v>29</v>
      </c>
      <c r="S3" t="s">
        <v>29</v>
      </c>
      <c r="T3" t="s">
        <v>29</v>
      </c>
      <c r="U3" t="s">
        <v>29</v>
      </c>
      <c r="V3" t="s">
        <v>29</v>
      </c>
      <c r="W3" t="s">
        <v>33</v>
      </c>
    </row>
    <row r="4" spans="1:23" hidden="1" x14ac:dyDescent="0.3">
      <c r="A4" t="s">
        <v>42</v>
      </c>
      <c r="B4" t="s">
        <v>43</v>
      </c>
      <c r="C4" s="1" t="str">
        <f t="shared" si="0"/>
        <v>21:0010</v>
      </c>
      <c r="D4" s="1" t="str">
        <f t="shared" si="1"/>
        <v>21:0247</v>
      </c>
      <c r="E4" t="s">
        <v>44</v>
      </c>
      <c r="F4" t="s">
        <v>45</v>
      </c>
      <c r="H4">
        <v>56.945686299999998</v>
      </c>
      <c r="I4">
        <v>-115.6312054</v>
      </c>
      <c r="J4" s="1" t="str">
        <f t="shared" si="2"/>
        <v>Heavy Mineral Concentrate (Stream)</v>
      </c>
      <c r="K4" s="1" t="str">
        <f t="shared" si="3"/>
        <v>HMC separation (KIDD grouping)</v>
      </c>
      <c r="L4" t="s">
        <v>46</v>
      </c>
      <c r="M4" t="s">
        <v>47</v>
      </c>
      <c r="N4" t="s">
        <v>29</v>
      </c>
      <c r="O4" t="s">
        <v>31</v>
      </c>
      <c r="P4" t="s">
        <v>29</v>
      </c>
      <c r="Q4" t="s">
        <v>31</v>
      </c>
      <c r="R4" t="s">
        <v>29</v>
      </c>
      <c r="S4" t="s">
        <v>29</v>
      </c>
      <c r="T4" t="s">
        <v>29</v>
      </c>
      <c r="U4" t="s">
        <v>29</v>
      </c>
      <c r="V4" t="s">
        <v>33</v>
      </c>
      <c r="W4" t="s">
        <v>48</v>
      </c>
    </row>
    <row r="5" spans="1:23" hidden="1" x14ac:dyDescent="0.3">
      <c r="A5" t="s">
        <v>49</v>
      </c>
      <c r="B5" t="s">
        <v>50</v>
      </c>
      <c r="C5" s="1" t="str">
        <f t="shared" si="0"/>
        <v>21:0010</v>
      </c>
      <c r="D5" s="1" t="str">
        <f t="shared" si="1"/>
        <v>21:0247</v>
      </c>
      <c r="E5" t="s">
        <v>51</v>
      </c>
      <c r="F5" t="s">
        <v>52</v>
      </c>
      <c r="H5">
        <v>56.808901300000002</v>
      </c>
      <c r="I5">
        <v>-115.7591118</v>
      </c>
      <c r="J5" s="1" t="str">
        <f t="shared" si="2"/>
        <v>Heavy Mineral Concentrate (Stream)</v>
      </c>
      <c r="K5" s="1" t="str">
        <f t="shared" si="3"/>
        <v>HMC separation (KIDD grouping)</v>
      </c>
      <c r="L5" t="s">
        <v>53</v>
      </c>
      <c r="M5" t="s">
        <v>54</v>
      </c>
      <c r="N5" t="s">
        <v>29</v>
      </c>
      <c r="O5" t="s">
        <v>55</v>
      </c>
      <c r="P5" t="s">
        <v>29</v>
      </c>
      <c r="Q5" t="s">
        <v>55</v>
      </c>
      <c r="R5" t="s">
        <v>48</v>
      </c>
      <c r="S5" t="s">
        <v>56</v>
      </c>
      <c r="T5" t="s">
        <v>29</v>
      </c>
      <c r="U5" t="s">
        <v>29</v>
      </c>
      <c r="V5" t="s">
        <v>57</v>
      </c>
      <c r="W5" t="s">
        <v>58</v>
      </c>
    </row>
    <row r="6" spans="1:23" hidden="1" x14ac:dyDescent="0.3">
      <c r="A6" t="s">
        <v>59</v>
      </c>
      <c r="B6" t="s">
        <v>60</v>
      </c>
      <c r="C6" s="1" t="str">
        <f t="shared" si="0"/>
        <v>21:0010</v>
      </c>
      <c r="D6" s="1" t="str">
        <f t="shared" si="1"/>
        <v>21:0247</v>
      </c>
      <c r="E6" t="s">
        <v>61</v>
      </c>
      <c r="F6" t="s">
        <v>62</v>
      </c>
      <c r="H6">
        <v>56.813311900000002</v>
      </c>
      <c r="I6">
        <v>-115.7635693</v>
      </c>
      <c r="J6" s="1" t="str">
        <f t="shared" si="2"/>
        <v>Heavy Mineral Concentrate (Stream)</v>
      </c>
      <c r="K6" s="1" t="str">
        <f t="shared" si="3"/>
        <v>HMC separation (KIDD grouping)</v>
      </c>
      <c r="L6" t="s">
        <v>53</v>
      </c>
      <c r="M6" t="s">
        <v>63</v>
      </c>
      <c r="N6" t="s">
        <v>29</v>
      </c>
      <c r="O6" t="s">
        <v>64</v>
      </c>
      <c r="P6" t="s">
        <v>29</v>
      </c>
      <c r="Q6" t="s">
        <v>64</v>
      </c>
      <c r="R6" t="s">
        <v>48</v>
      </c>
      <c r="S6" t="s">
        <v>65</v>
      </c>
      <c r="T6" t="s">
        <v>29</v>
      </c>
      <c r="U6" t="s">
        <v>29</v>
      </c>
      <c r="V6" t="s">
        <v>31</v>
      </c>
      <c r="W6" t="s">
        <v>66</v>
      </c>
    </row>
    <row r="7" spans="1:23" hidden="1" x14ac:dyDescent="0.3">
      <c r="A7" t="s">
        <v>67</v>
      </c>
      <c r="B7" t="s">
        <v>68</v>
      </c>
      <c r="C7" s="1" t="str">
        <f t="shared" si="0"/>
        <v>21:0010</v>
      </c>
      <c r="D7" s="1" t="str">
        <f t="shared" si="1"/>
        <v>21:0247</v>
      </c>
      <c r="E7" t="s">
        <v>69</v>
      </c>
      <c r="F7" t="s">
        <v>70</v>
      </c>
      <c r="H7">
        <v>56.799639300000003</v>
      </c>
      <c r="I7">
        <v>-115.744843</v>
      </c>
      <c r="J7" s="1" t="str">
        <f t="shared" si="2"/>
        <v>Heavy Mineral Concentrate (Stream)</v>
      </c>
      <c r="K7" s="1" t="str">
        <f t="shared" si="3"/>
        <v>HMC separation (KIDD grouping)</v>
      </c>
      <c r="L7" t="s">
        <v>71</v>
      </c>
      <c r="M7" t="s">
        <v>72</v>
      </c>
      <c r="N7" t="s">
        <v>29</v>
      </c>
      <c r="O7" t="s">
        <v>29</v>
      </c>
      <c r="P7" t="s">
        <v>29</v>
      </c>
      <c r="Q7" t="s">
        <v>29</v>
      </c>
      <c r="R7" t="s">
        <v>29</v>
      </c>
      <c r="S7" t="s">
        <v>29</v>
      </c>
      <c r="T7" t="s">
        <v>33</v>
      </c>
      <c r="U7" t="s">
        <v>29</v>
      </c>
      <c r="V7" t="s">
        <v>33</v>
      </c>
      <c r="W7" t="s">
        <v>31</v>
      </c>
    </row>
    <row r="8" spans="1:23" hidden="1" x14ac:dyDescent="0.3">
      <c r="A8" t="s">
        <v>73</v>
      </c>
      <c r="B8" t="s">
        <v>74</v>
      </c>
      <c r="C8" s="1" t="str">
        <f t="shared" si="0"/>
        <v>21:0010</v>
      </c>
      <c r="D8" s="1" t="str">
        <f t="shared" si="1"/>
        <v>21:0247</v>
      </c>
      <c r="E8" t="s">
        <v>75</v>
      </c>
      <c r="F8" t="s">
        <v>76</v>
      </c>
      <c r="H8">
        <v>56.794339899999997</v>
      </c>
      <c r="I8">
        <v>-115.717659</v>
      </c>
      <c r="J8" s="1" t="str">
        <f t="shared" si="2"/>
        <v>Heavy Mineral Concentrate (Stream)</v>
      </c>
      <c r="K8" s="1" t="str">
        <f t="shared" si="3"/>
        <v>HMC separation (KIDD grouping)</v>
      </c>
      <c r="L8" t="s">
        <v>77</v>
      </c>
      <c r="M8" t="s">
        <v>78</v>
      </c>
      <c r="N8" t="s">
        <v>29</v>
      </c>
      <c r="O8" t="s">
        <v>79</v>
      </c>
      <c r="P8" t="s">
        <v>29</v>
      </c>
      <c r="Q8" t="s">
        <v>79</v>
      </c>
      <c r="R8" t="s">
        <v>33</v>
      </c>
      <c r="S8" t="s">
        <v>80</v>
      </c>
      <c r="T8" t="s">
        <v>33</v>
      </c>
      <c r="U8" t="s">
        <v>29</v>
      </c>
      <c r="V8" t="s">
        <v>33</v>
      </c>
      <c r="W8" t="s">
        <v>81</v>
      </c>
    </row>
    <row r="9" spans="1:23" hidden="1" x14ac:dyDescent="0.3">
      <c r="A9" t="s">
        <v>82</v>
      </c>
      <c r="B9" t="s">
        <v>83</v>
      </c>
      <c r="C9" s="1" t="str">
        <f t="shared" si="0"/>
        <v>21:0010</v>
      </c>
      <c r="D9" s="1" t="str">
        <f t="shared" si="1"/>
        <v>21:0247</v>
      </c>
      <c r="E9" t="s">
        <v>84</v>
      </c>
      <c r="F9" t="s">
        <v>85</v>
      </c>
      <c r="H9">
        <v>56.807433600000003</v>
      </c>
      <c r="I9">
        <v>-115.66666379999999</v>
      </c>
      <c r="J9" s="1" t="str">
        <f t="shared" si="2"/>
        <v>Heavy Mineral Concentrate (Stream)</v>
      </c>
      <c r="K9" s="1" t="str">
        <f t="shared" si="3"/>
        <v>HMC separation (KIDD grouping)</v>
      </c>
      <c r="L9" t="s">
        <v>86</v>
      </c>
      <c r="M9" t="s">
        <v>87</v>
      </c>
      <c r="N9" t="s">
        <v>29</v>
      </c>
      <c r="O9" t="s">
        <v>88</v>
      </c>
      <c r="P9" t="s">
        <v>33</v>
      </c>
      <c r="Q9" t="s">
        <v>89</v>
      </c>
      <c r="R9" t="s">
        <v>90</v>
      </c>
      <c r="S9" t="s">
        <v>91</v>
      </c>
      <c r="T9" t="s">
        <v>29</v>
      </c>
      <c r="U9" t="s">
        <v>29</v>
      </c>
      <c r="V9" t="s">
        <v>92</v>
      </c>
      <c r="W9" t="s">
        <v>93</v>
      </c>
    </row>
    <row r="10" spans="1:23" hidden="1" x14ac:dyDescent="0.3">
      <c r="A10" t="s">
        <v>94</v>
      </c>
      <c r="B10" t="s">
        <v>95</v>
      </c>
      <c r="C10" s="1" t="str">
        <f t="shared" si="0"/>
        <v>21:0010</v>
      </c>
      <c r="D10" s="1" t="str">
        <f t="shared" si="1"/>
        <v>21:0247</v>
      </c>
      <c r="E10" t="s">
        <v>96</v>
      </c>
      <c r="F10" t="s">
        <v>97</v>
      </c>
      <c r="H10">
        <v>56.9264881</v>
      </c>
      <c r="I10">
        <v>-115.972116</v>
      </c>
      <c r="J10" s="1" t="str">
        <f t="shared" si="2"/>
        <v>Heavy Mineral Concentrate (Stream)</v>
      </c>
      <c r="K10" s="1" t="str">
        <f t="shared" si="3"/>
        <v>HMC separation (KIDD grouping)</v>
      </c>
      <c r="L10" t="s">
        <v>98</v>
      </c>
      <c r="M10" t="s">
        <v>99</v>
      </c>
      <c r="N10" t="s">
        <v>29</v>
      </c>
      <c r="O10" t="s">
        <v>100</v>
      </c>
      <c r="P10" t="s">
        <v>31</v>
      </c>
      <c r="Q10" t="s">
        <v>34</v>
      </c>
      <c r="R10" t="s">
        <v>29</v>
      </c>
      <c r="S10" t="s">
        <v>33</v>
      </c>
      <c r="T10" t="s">
        <v>29</v>
      </c>
      <c r="U10" t="s">
        <v>29</v>
      </c>
      <c r="V10" t="s">
        <v>29</v>
      </c>
      <c r="W10" t="s">
        <v>101</v>
      </c>
    </row>
    <row r="11" spans="1:23" hidden="1" x14ac:dyDescent="0.3">
      <c r="A11" t="s">
        <v>102</v>
      </c>
      <c r="B11" t="s">
        <v>103</v>
      </c>
      <c r="C11" s="1" t="str">
        <f t="shared" si="0"/>
        <v>21:0010</v>
      </c>
      <c r="D11" s="1" t="str">
        <f t="shared" si="1"/>
        <v>21:0247</v>
      </c>
      <c r="E11" t="s">
        <v>104</v>
      </c>
      <c r="F11" t="s">
        <v>105</v>
      </c>
      <c r="H11">
        <v>56.964223400000002</v>
      </c>
      <c r="I11">
        <v>-115.49054769999999</v>
      </c>
      <c r="J11" s="1" t="str">
        <f t="shared" si="2"/>
        <v>Heavy Mineral Concentrate (Stream)</v>
      </c>
      <c r="K11" s="1" t="str">
        <f t="shared" si="3"/>
        <v>HMC separation (KIDD grouping)</v>
      </c>
      <c r="L11" t="s">
        <v>106</v>
      </c>
      <c r="M11" t="s">
        <v>107</v>
      </c>
      <c r="N11" t="s">
        <v>29</v>
      </c>
      <c r="O11" t="s">
        <v>29</v>
      </c>
      <c r="P11" t="s">
        <v>29</v>
      </c>
      <c r="Q11" t="s">
        <v>29</v>
      </c>
      <c r="R11" t="s">
        <v>29</v>
      </c>
      <c r="S11" t="s">
        <v>29</v>
      </c>
      <c r="T11" t="s">
        <v>29</v>
      </c>
      <c r="U11" t="s">
        <v>29</v>
      </c>
      <c r="V11" t="s">
        <v>29</v>
      </c>
      <c r="W11" t="s">
        <v>29</v>
      </c>
    </row>
    <row r="12" spans="1:23" hidden="1" x14ac:dyDescent="0.3">
      <c r="A12" t="s">
        <v>108</v>
      </c>
      <c r="B12" t="s">
        <v>109</v>
      </c>
      <c r="C12" s="1" t="str">
        <f t="shared" si="0"/>
        <v>21:0010</v>
      </c>
      <c r="D12" s="1" t="str">
        <f t="shared" si="1"/>
        <v>21:0247</v>
      </c>
      <c r="E12" t="s">
        <v>110</v>
      </c>
      <c r="F12" t="s">
        <v>111</v>
      </c>
      <c r="H12">
        <v>56.9780728</v>
      </c>
      <c r="I12">
        <v>-115.6360395</v>
      </c>
      <c r="J12" s="1" t="str">
        <f t="shared" si="2"/>
        <v>Heavy Mineral Concentrate (Stream)</v>
      </c>
      <c r="K12" s="1" t="str">
        <f t="shared" si="3"/>
        <v>HMC separation (KIDD grouping)</v>
      </c>
      <c r="L12" t="s">
        <v>77</v>
      </c>
      <c r="M12" t="s">
        <v>112</v>
      </c>
      <c r="N12" t="s">
        <v>29</v>
      </c>
      <c r="O12" t="s">
        <v>33</v>
      </c>
      <c r="P12" t="s">
        <v>29</v>
      </c>
      <c r="Q12" t="s">
        <v>33</v>
      </c>
      <c r="R12" t="s">
        <v>29</v>
      </c>
      <c r="S12" t="s">
        <v>29</v>
      </c>
      <c r="T12" t="s">
        <v>29</v>
      </c>
      <c r="U12" t="s">
        <v>29</v>
      </c>
      <c r="V12" t="s">
        <v>29</v>
      </c>
      <c r="W12" t="s">
        <v>33</v>
      </c>
    </row>
    <row r="13" spans="1:23" hidden="1" x14ac:dyDescent="0.3">
      <c r="A13" t="s">
        <v>113</v>
      </c>
      <c r="B13" t="s">
        <v>114</v>
      </c>
      <c r="C13" s="1" t="str">
        <f t="shared" si="0"/>
        <v>21:0010</v>
      </c>
      <c r="D13" s="1" t="str">
        <f t="shared" si="1"/>
        <v>21:0247</v>
      </c>
      <c r="E13" t="s">
        <v>115</v>
      </c>
      <c r="F13" t="s">
        <v>116</v>
      </c>
      <c r="H13">
        <v>56.9619529</v>
      </c>
      <c r="I13">
        <v>-115.6432401</v>
      </c>
      <c r="J13" s="1" t="str">
        <f t="shared" si="2"/>
        <v>Heavy Mineral Concentrate (Stream)</v>
      </c>
      <c r="K13" s="1" t="str">
        <f t="shared" si="3"/>
        <v>HMC separation (KIDD grouping)</v>
      </c>
      <c r="L13" t="s">
        <v>117</v>
      </c>
      <c r="M13" t="s">
        <v>118</v>
      </c>
      <c r="N13" t="s">
        <v>29</v>
      </c>
      <c r="O13" t="s">
        <v>29</v>
      </c>
      <c r="P13" t="s">
        <v>29</v>
      </c>
      <c r="Q13" t="s">
        <v>29</v>
      </c>
      <c r="R13" t="s">
        <v>29</v>
      </c>
      <c r="S13" t="s">
        <v>33</v>
      </c>
      <c r="T13" t="s">
        <v>29</v>
      </c>
      <c r="U13" t="s">
        <v>29</v>
      </c>
      <c r="V13" t="s">
        <v>33</v>
      </c>
      <c r="W13" t="s">
        <v>31</v>
      </c>
    </row>
    <row r="14" spans="1:23" hidden="1" x14ac:dyDescent="0.3">
      <c r="A14" t="s">
        <v>119</v>
      </c>
      <c r="B14" t="s">
        <v>120</v>
      </c>
      <c r="C14" s="1" t="str">
        <f t="shared" si="0"/>
        <v>21:0010</v>
      </c>
      <c r="D14" s="1" t="str">
        <f t="shared" si="1"/>
        <v>21:0247</v>
      </c>
      <c r="E14" t="s">
        <v>121</v>
      </c>
      <c r="F14" t="s">
        <v>122</v>
      </c>
      <c r="H14">
        <v>56.928153500000001</v>
      </c>
      <c r="I14">
        <v>-115.2446042</v>
      </c>
      <c r="J14" s="1" t="str">
        <f t="shared" si="2"/>
        <v>Heavy Mineral Concentrate (Stream)</v>
      </c>
      <c r="K14" s="1" t="str">
        <f t="shared" si="3"/>
        <v>HMC separation (KIDD grouping)</v>
      </c>
      <c r="L14" t="s">
        <v>123</v>
      </c>
      <c r="M14" t="s">
        <v>28</v>
      </c>
      <c r="N14" t="s">
        <v>29</v>
      </c>
      <c r="O14" t="s">
        <v>31</v>
      </c>
      <c r="P14" t="s">
        <v>29</v>
      </c>
      <c r="Q14" t="s">
        <v>31</v>
      </c>
      <c r="R14" t="s">
        <v>29</v>
      </c>
      <c r="S14" t="s">
        <v>31</v>
      </c>
      <c r="T14" t="s">
        <v>100</v>
      </c>
      <c r="U14" t="s">
        <v>29</v>
      </c>
      <c r="V14" t="s">
        <v>29</v>
      </c>
      <c r="W14" t="s">
        <v>124</v>
      </c>
    </row>
    <row r="15" spans="1:23" hidden="1" x14ac:dyDescent="0.3">
      <c r="A15" t="s">
        <v>125</v>
      </c>
      <c r="B15" t="s">
        <v>126</v>
      </c>
      <c r="C15" s="1" t="str">
        <f t="shared" si="0"/>
        <v>21:0010</v>
      </c>
      <c r="D15" s="1" t="str">
        <f t="shared" si="1"/>
        <v>21:0247</v>
      </c>
      <c r="E15" t="s">
        <v>127</v>
      </c>
      <c r="F15" t="s">
        <v>128</v>
      </c>
      <c r="H15">
        <v>56.828597600000002</v>
      </c>
      <c r="I15">
        <v>-115.5998518</v>
      </c>
      <c r="J15" s="1" t="str">
        <f t="shared" si="2"/>
        <v>Heavy Mineral Concentrate (Stream)</v>
      </c>
      <c r="K15" s="1" t="str">
        <f t="shared" si="3"/>
        <v>HMC separation (KIDD grouping)</v>
      </c>
      <c r="L15" t="s">
        <v>77</v>
      </c>
      <c r="M15" t="s">
        <v>129</v>
      </c>
      <c r="N15" t="s">
        <v>29</v>
      </c>
      <c r="O15" t="s">
        <v>31</v>
      </c>
      <c r="P15" t="s">
        <v>29</v>
      </c>
      <c r="Q15" t="s">
        <v>31</v>
      </c>
      <c r="R15" t="s">
        <v>29</v>
      </c>
      <c r="S15" t="s">
        <v>33</v>
      </c>
      <c r="T15" t="s">
        <v>29</v>
      </c>
      <c r="U15" t="s">
        <v>29</v>
      </c>
      <c r="V15" t="s">
        <v>130</v>
      </c>
      <c r="W15" t="s">
        <v>91</v>
      </c>
    </row>
    <row r="16" spans="1:23" hidden="1" x14ac:dyDescent="0.3">
      <c r="A16" t="s">
        <v>131</v>
      </c>
      <c r="B16" t="s">
        <v>132</v>
      </c>
      <c r="C16" s="1" t="str">
        <f t="shared" si="0"/>
        <v>21:0010</v>
      </c>
      <c r="D16" s="1" t="str">
        <f t="shared" si="1"/>
        <v>21:0247</v>
      </c>
      <c r="E16" t="s">
        <v>133</v>
      </c>
      <c r="F16" t="s">
        <v>134</v>
      </c>
      <c r="H16">
        <v>56.820500699999997</v>
      </c>
      <c r="I16">
        <v>-115.62964599999999</v>
      </c>
      <c r="J16" s="1" t="str">
        <f t="shared" si="2"/>
        <v>Heavy Mineral Concentrate (Stream)</v>
      </c>
      <c r="K16" s="1" t="str">
        <f t="shared" si="3"/>
        <v>HMC separation (KIDD grouping)</v>
      </c>
      <c r="L16" t="s">
        <v>135</v>
      </c>
      <c r="M16" t="s">
        <v>136</v>
      </c>
      <c r="N16" t="s">
        <v>29</v>
      </c>
      <c r="O16" t="s">
        <v>137</v>
      </c>
      <c r="P16" t="s">
        <v>29</v>
      </c>
      <c r="Q16" t="s">
        <v>137</v>
      </c>
      <c r="R16" t="s">
        <v>29</v>
      </c>
      <c r="S16" t="s">
        <v>92</v>
      </c>
      <c r="T16" t="s">
        <v>33</v>
      </c>
      <c r="U16" t="s">
        <v>29</v>
      </c>
      <c r="V16" t="s">
        <v>57</v>
      </c>
      <c r="W16" t="s">
        <v>79</v>
      </c>
    </row>
    <row r="17" spans="1:23" hidden="1" x14ac:dyDescent="0.3">
      <c r="A17" t="s">
        <v>138</v>
      </c>
      <c r="B17" t="s">
        <v>139</v>
      </c>
      <c r="C17" s="1" t="str">
        <f t="shared" si="0"/>
        <v>21:0010</v>
      </c>
      <c r="D17" s="1" t="str">
        <f t="shared" si="1"/>
        <v>21:0247</v>
      </c>
      <c r="E17" t="s">
        <v>140</v>
      </c>
      <c r="F17" t="s">
        <v>141</v>
      </c>
      <c r="H17">
        <v>56.8694287</v>
      </c>
      <c r="I17">
        <v>-115.6510222</v>
      </c>
      <c r="J17" s="1" t="str">
        <f t="shared" si="2"/>
        <v>Heavy Mineral Concentrate (Stream)</v>
      </c>
      <c r="K17" s="1" t="str">
        <f t="shared" si="3"/>
        <v>HMC separation (KIDD grouping)</v>
      </c>
      <c r="L17" t="s">
        <v>46</v>
      </c>
      <c r="M17" t="s">
        <v>142</v>
      </c>
      <c r="N17" t="s">
        <v>29</v>
      </c>
      <c r="O17" t="s">
        <v>29</v>
      </c>
      <c r="P17" t="s">
        <v>29</v>
      </c>
      <c r="Q17" t="s">
        <v>29</v>
      </c>
      <c r="R17" t="s">
        <v>29</v>
      </c>
      <c r="S17" t="s">
        <v>48</v>
      </c>
      <c r="T17" t="s">
        <v>29</v>
      </c>
      <c r="U17" t="s">
        <v>29</v>
      </c>
      <c r="V17" t="s">
        <v>64</v>
      </c>
      <c r="W17" t="s">
        <v>143</v>
      </c>
    </row>
    <row r="18" spans="1:23" hidden="1" x14ac:dyDescent="0.3">
      <c r="A18" t="s">
        <v>144</v>
      </c>
      <c r="B18" t="s">
        <v>145</v>
      </c>
      <c r="C18" s="1" t="str">
        <f t="shared" si="0"/>
        <v>21:0010</v>
      </c>
      <c r="D18" s="1" t="str">
        <f t="shared" si="1"/>
        <v>21:0247</v>
      </c>
      <c r="E18" t="s">
        <v>146</v>
      </c>
      <c r="F18" t="s">
        <v>147</v>
      </c>
      <c r="H18">
        <v>56.9158914</v>
      </c>
      <c r="I18">
        <v>-115.6515314</v>
      </c>
      <c r="J18" s="1" t="str">
        <f t="shared" si="2"/>
        <v>Heavy Mineral Concentrate (Stream)</v>
      </c>
      <c r="K18" s="1" t="str">
        <f t="shared" si="3"/>
        <v>HMC separation (KIDD grouping)</v>
      </c>
      <c r="L18" t="s">
        <v>148</v>
      </c>
      <c r="M18" t="s">
        <v>149</v>
      </c>
      <c r="N18" t="s">
        <v>29</v>
      </c>
      <c r="O18" t="s">
        <v>29</v>
      </c>
      <c r="P18" t="s">
        <v>29</v>
      </c>
      <c r="Q18" t="s">
        <v>29</v>
      </c>
      <c r="R18" t="s">
        <v>29</v>
      </c>
      <c r="S18" t="s">
        <v>29</v>
      </c>
      <c r="T18" t="s">
        <v>29</v>
      </c>
      <c r="U18" t="s">
        <v>29</v>
      </c>
      <c r="V18" t="s">
        <v>29</v>
      </c>
      <c r="W18" t="s">
        <v>29</v>
      </c>
    </row>
    <row r="19" spans="1:23" hidden="1" x14ac:dyDescent="0.3">
      <c r="A19" t="s">
        <v>150</v>
      </c>
      <c r="B19" t="s">
        <v>151</v>
      </c>
      <c r="C19" s="1" t="str">
        <f t="shared" si="0"/>
        <v>21:0010</v>
      </c>
      <c r="D19" s="1" t="str">
        <f t="shared" si="1"/>
        <v>21:0247</v>
      </c>
      <c r="E19" t="s">
        <v>152</v>
      </c>
      <c r="F19" t="s">
        <v>153</v>
      </c>
      <c r="H19">
        <v>57.484312899999999</v>
      </c>
      <c r="I19">
        <v>-115.56655670000001</v>
      </c>
      <c r="J19" s="1" t="str">
        <f t="shared" si="2"/>
        <v>Heavy Mineral Concentrate (Stream)</v>
      </c>
      <c r="K19" s="1" t="str">
        <f t="shared" si="3"/>
        <v>HMC separation (KIDD grouping)</v>
      </c>
      <c r="L19" t="s">
        <v>154</v>
      </c>
      <c r="M19" t="s">
        <v>155</v>
      </c>
      <c r="N19" t="s">
        <v>29</v>
      </c>
      <c r="O19" t="s">
        <v>29</v>
      </c>
      <c r="P19" t="s">
        <v>29</v>
      </c>
      <c r="Q19" t="s">
        <v>29</v>
      </c>
      <c r="R19" t="s">
        <v>29</v>
      </c>
      <c r="S19" t="s">
        <v>29</v>
      </c>
      <c r="T19" t="s">
        <v>29</v>
      </c>
      <c r="U19" t="s">
        <v>29</v>
      </c>
      <c r="V19" t="s">
        <v>29</v>
      </c>
      <c r="W19" t="s">
        <v>29</v>
      </c>
    </row>
    <row r="20" spans="1:23" hidden="1" x14ac:dyDescent="0.3">
      <c r="A20" t="s">
        <v>156</v>
      </c>
      <c r="B20" t="s">
        <v>157</v>
      </c>
      <c r="C20" s="1" t="str">
        <f t="shared" si="0"/>
        <v>21:0010</v>
      </c>
      <c r="D20" s="1" t="str">
        <f t="shared" si="1"/>
        <v>21:0247</v>
      </c>
      <c r="E20" t="s">
        <v>158</v>
      </c>
      <c r="F20" t="s">
        <v>159</v>
      </c>
      <c r="H20">
        <v>57.274184300000002</v>
      </c>
      <c r="I20">
        <v>-115.54517730000001</v>
      </c>
      <c r="J20" s="1" t="str">
        <f t="shared" si="2"/>
        <v>Heavy Mineral Concentrate (Stream)</v>
      </c>
      <c r="K20" s="1" t="str">
        <f t="shared" si="3"/>
        <v>HMC separation (KIDD grouping)</v>
      </c>
      <c r="L20" t="s">
        <v>160</v>
      </c>
      <c r="M20" t="s">
        <v>161</v>
      </c>
      <c r="N20" t="s">
        <v>29</v>
      </c>
      <c r="O20" t="s">
        <v>33</v>
      </c>
      <c r="P20" t="s">
        <v>29</v>
      </c>
      <c r="Q20" t="s">
        <v>33</v>
      </c>
      <c r="R20" t="s">
        <v>29</v>
      </c>
      <c r="S20" t="s">
        <v>29</v>
      </c>
      <c r="T20" t="s">
        <v>29</v>
      </c>
      <c r="U20" t="s">
        <v>29</v>
      </c>
      <c r="V20" t="s">
        <v>33</v>
      </c>
      <c r="W20" t="s">
        <v>31</v>
      </c>
    </row>
    <row r="21" spans="1:23" hidden="1" x14ac:dyDescent="0.3">
      <c r="A21" t="s">
        <v>162</v>
      </c>
      <c r="B21" t="s">
        <v>163</v>
      </c>
      <c r="C21" s="1" t="str">
        <f t="shared" si="0"/>
        <v>21:0010</v>
      </c>
      <c r="D21" s="1" t="str">
        <f t="shared" si="1"/>
        <v>21:0247</v>
      </c>
      <c r="E21" t="s">
        <v>164</v>
      </c>
      <c r="F21" t="s">
        <v>165</v>
      </c>
      <c r="H21">
        <v>57.392267599999997</v>
      </c>
      <c r="I21">
        <v>-115.4006388</v>
      </c>
      <c r="J21" s="1" t="str">
        <f t="shared" si="2"/>
        <v>Heavy Mineral Concentrate (Stream)</v>
      </c>
      <c r="K21" s="1" t="str">
        <f t="shared" si="3"/>
        <v>HMC separation (KIDD grouping)</v>
      </c>
      <c r="L21" t="s">
        <v>166</v>
      </c>
      <c r="M21" t="s">
        <v>167</v>
      </c>
      <c r="N21" t="s">
        <v>29</v>
      </c>
      <c r="O21" t="s">
        <v>29</v>
      </c>
      <c r="P21" t="s">
        <v>29</v>
      </c>
      <c r="Q21" t="s">
        <v>29</v>
      </c>
      <c r="R21" t="s">
        <v>29</v>
      </c>
      <c r="S21" t="s">
        <v>168</v>
      </c>
      <c r="T21" t="s">
        <v>169</v>
      </c>
      <c r="U21" t="s">
        <v>29</v>
      </c>
      <c r="V21" t="s">
        <v>29</v>
      </c>
      <c r="W21" t="s">
        <v>170</v>
      </c>
    </row>
    <row r="22" spans="1:23" hidden="1" x14ac:dyDescent="0.3">
      <c r="A22" t="s">
        <v>171</v>
      </c>
      <c r="B22" t="s">
        <v>172</v>
      </c>
      <c r="C22" s="1" t="str">
        <f t="shared" si="0"/>
        <v>21:0010</v>
      </c>
      <c r="D22" s="1" t="str">
        <f t="shared" si="1"/>
        <v>21:0247</v>
      </c>
      <c r="E22" t="s">
        <v>173</v>
      </c>
      <c r="F22" t="s">
        <v>174</v>
      </c>
      <c r="H22">
        <v>57.275000300000002</v>
      </c>
      <c r="I22">
        <v>-115.5473678</v>
      </c>
      <c r="J22" s="1" t="str">
        <f t="shared" si="2"/>
        <v>Heavy Mineral Concentrate (Stream)</v>
      </c>
      <c r="K22" s="1" t="str">
        <f t="shared" si="3"/>
        <v>HMC separation (KIDD grouping)</v>
      </c>
      <c r="L22" t="s">
        <v>175</v>
      </c>
      <c r="M22" t="s">
        <v>176</v>
      </c>
      <c r="N22" t="s">
        <v>29</v>
      </c>
      <c r="O22" t="s">
        <v>29</v>
      </c>
      <c r="P22" t="s">
        <v>29</v>
      </c>
      <c r="Q22" t="s">
        <v>29</v>
      </c>
      <c r="R22" t="s">
        <v>29</v>
      </c>
      <c r="S22" t="s">
        <v>29</v>
      </c>
      <c r="T22" t="s">
        <v>29</v>
      </c>
      <c r="U22" t="s">
        <v>29</v>
      </c>
      <c r="V22" t="s">
        <v>33</v>
      </c>
      <c r="W22" t="s">
        <v>33</v>
      </c>
    </row>
    <row r="23" spans="1:23" hidden="1" x14ac:dyDescent="0.3">
      <c r="A23" t="s">
        <v>177</v>
      </c>
      <c r="B23" t="s">
        <v>178</v>
      </c>
      <c r="C23" s="1" t="str">
        <f t="shared" si="0"/>
        <v>21:0010</v>
      </c>
      <c r="D23" s="1" t="str">
        <f t="shared" si="1"/>
        <v>21:0247</v>
      </c>
      <c r="E23" t="s">
        <v>179</v>
      </c>
      <c r="F23" t="s">
        <v>180</v>
      </c>
      <c r="H23">
        <v>57.312647900000002</v>
      </c>
      <c r="I23">
        <v>-115.5785261</v>
      </c>
      <c r="J23" s="1" t="str">
        <f t="shared" si="2"/>
        <v>Heavy Mineral Concentrate (Stream)</v>
      </c>
      <c r="K23" s="1" t="str">
        <f t="shared" si="3"/>
        <v>HMC separation (KIDD grouping)</v>
      </c>
      <c r="L23" t="s">
        <v>181</v>
      </c>
      <c r="M23" t="s">
        <v>182</v>
      </c>
      <c r="N23" t="s">
        <v>29</v>
      </c>
      <c r="O23" t="s">
        <v>29</v>
      </c>
      <c r="P23" t="s">
        <v>29</v>
      </c>
      <c r="Q23" t="s">
        <v>29</v>
      </c>
      <c r="R23" t="s">
        <v>29</v>
      </c>
      <c r="S23" t="s">
        <v>31</v>
      </c>
      <c r="T23" t="s">
        <v>29</v>
      </c>
      <c r="U23" t="s">
        <v>29</v>
      </c>
      <c r="V23" t="s">
        <v>29</v>
      </c>
      <c r="W23" t="s">
        <v>31</v>
      </c>
    </row>
    <row r="24" spans="1:23" hidden="1" x14ac:dyDescent="0.3">
      <c r="A24" t="s">
        <v>183</v>
      </c>
      <c r="B24" t="s">
        <v>184</v>
      </c>
      <c r="C24" s="1" t="str">
        <f t="shared" si="0"/>
        <v>21:0010</v>
      </c>
      <c r="D24" s="1" t="str">
        <f t="shared" si="1"/>
        <v>21:0247</v>
      </c>
      <c r="E24" t="s">
        <v>185</v>
      </c>
      <c r="F24" t="s">
        <v>186</v>
      </c>
      <c r="H24">
        <v>57.022522899999998</v>
      </c>
      <c r="I24">
        <v>-115.5903781</v>
      </c>
      <c r="J24" s="1" t="str">
        <f t="shared" si="2"/>
        <v>Heavy Mineral Concentrate (Stream)</v>
      </c>
      <c r="K24" s="1" t="str">
        <f t="shared" si="3"/>
        <v>HMC separation (KIDD grouping)</v>
      </c>
      <c r="L24" t="s">
        <v>187</v>
      </c>
      <c r="M24" t="s">
        <v>188</v>
      </c>
      <c r="N24" t="s">
        <v>29</v>
      </c>
      <c r="O24" t="s">
        <v>48</v>
      </c>
      <c r="P24" t="s">
        <v>29</v>
      </c>
      <c r="Q24" t="s">
        <v>48</v>
      </c>
      <c r="R24" t="s">
        <v>29</v>
      </c>
      <c r="S24" t="s">
        <v>29</v>
      </c>
      <c r="T24" t="s">
        <v>29</v>
      </c>
      <c r="U24" t="s">
        <v>29</v>
      </c>
      <c r="V24" t="s">
        <v>29</v>
      </c>
      <c r="W24" t="s">
        <v>48</v>
      </c>
    </row>
    <row r="25" spans="1:23" hidden="1" x14ac:dyDescent="0.3">
      <c r="A25" t="s">
        <v>189</v>
      </c>
      <c r="B25" t="s">
        <v>190</v>
      </c>
      <c r="C25" s="1" t="str">
        <f t="shared" si="0"/>
        <v>21:0010</v>
      </c>
      <c r="D25" s="1" t="str">
        <f t="shared" si="1"/>
        <v>21:0247</v>
      </c>
      <c r="E25" t="s">
        <v>191</v>
      </c>
      <c r="F25" t="s">
        <v>192</v>
      </c>
      <c r="H25">
        <v>57.063673700000002</v>
      </c>
      <c r="I25">
        <v>-115.58517329999999</v>
      </c>
      <c r="J25" s="1" t="str">
        <f t="shared" si="2"/>
        <v>Heavy Mineral Concentrate (Stream)</v>
      </c>
      <c r="K25" s="1" t="str">
        <f t="shared" si="3"/>
        <v>HMC separation (KIDD grouping)</v>
      </c>
      <c r="L25" t="s">
        <v>193</v>
      </c>
      <c r="M25" t="s">
        <v>194</v>
      </c>
      <c r="N25" t="s">
        <v>29</v>
      </c>
      <c r="O25" t="s">
        <v>29</v>
      </c>
      <c r="P25" t="s">
        <v>29</v>
      </c>
      <c r="Q25" t="s">
        <v>29</v>
      </c>
      <c r="R25" t="s">
        <v>29</v>
      </c>
      <c r="S25" t="s">
        <v>29</v>
      </c>
      <c r="T25" t="s">
        <v>29</v>
      </c>
      <c r="U25" t="s">
        <v>29</v>
      </c>
      <c r="V25" t="s">
        <v>29</v>
      </c>
      <c r="W25" t="s">
        <v>29</v>
      </c>
    </row>
    <row r="26" spans="1:23" hidden="1" x14ac:dyDescent="0.3">
      <c r="A26" t="s">
        <v>195</v>
      </c>
      <c r="B26" t="s">
        <v>196</v>
      </c>
      <c r="C26" s="1" t="str">
        <f t="shared" si="0"/>
        <v>21:0010</v>
      </c>
      <c r="D26" s="1" t="str">
        <f t="shared" si="1"/>
        <v>21:0247</v>
      </c>
      <c r="E26" t="s">
        <v>197</v>
      </c>
      <c r="F26" t="s">
        <v>198</v>
      </c>
      <c r="H26">
        <v>57.089084900000003</v>
      </c>
      <c r="I26">
        <v>-115.55492719999999</v>
      </c>
      <c r="J26" s="1" t="str">
        <f t="shared" si="2"/>
        <v>Heavy Mineral Concentrate (Stream)</v>
      </c>
      <c r="K26" s="1" t="str">
        <f t="shared" si="3"/>
        <v>HMC separation (KIDD grouping)</v>
      </c>
      <c r="L26" t="s">
        <v>199</v>
      </c>
      <c r="M26" t="s">
        <v>200</v>
      </c>
      <c r="N26" t="s">
        <v>29</v>
      </c>
      <c r="O26" t="s">
        <v>29</v>
      </c>
      <c r="P26" t="s">
        <v>29</v>
      </c>
      <c r="Q26" t="s">
        <v>29</v>
      </c>
      <c r="R26" t="s">
        <v>29</v>
      </c>
      <c r="S26" t="s">
        <v>29</v>
      </c>
      <c r="T26" t="s">
        <v>29</v>
      </c>
      <c r="U26" t="s">
        <v>29</v>
      </c>
      <c r="V26" t="s">
        <v>29</v>
      </c>
      <c r="W26" t="s">
        <v>29</v>
      </c>
    </row>
    <row r="27" spans="1:23" hidden="1" x14ac:dyDescent="0.3">
      <c r="A27" t="s">
        <v>201</v>
      </c>
      <c r="B27" t="s">
        <v>202</v>
      </c>
      <c r="C27" s="1" t="str">
        <f t="shared" si="0"/>
        <v>21:0010</v>
      </c>
      <c r="D27" s="1" t="str">
        <f t="shared" si="1"/>
        <v>21:0247</v>
      </c>
      <c r="E27" t="s">
        <v>203</v>
      </c>
      <c r="F27" t="s">
        <v>204</v>
      </c>
      <c r="H27">
        <v>57.289659999999998</v>
      </c>
      <c r="I27">
        <v>-115.34859179999999</v>
      </c>
      <c r="J27" s="1" t="str">
        <f t="shared" si="2"/>
        <v>Heavy Mineral Concentrate (Stream)</v>
      </c>
      <c r="K27" s="1" t="str">
        <f t="shared" si="3"/>
        <v>HMC separation (KIDD grouping)</v>
      </c>
      <c r="L27" t="s">
        <v>77</v>
      </c>
      <c r="M27" t="s">
        <v>205</v>
      </c>
      <c r="N27" t="s">
        <v>29</v>
      </c>
      <c r="O27" t="s">
        <v>29</v>
      </c>
      <c r="P27" t="s">
        <v>29</v>
      </c>
      <c r="Q27" t="s">
        <v>29</v>
      </c>
      <c r="R27" t="s">
        <v>29</v>
      </c>
      <c r="S27" t="s">
        <v>29</v>
      </c>
      <c r="T27" t="s">
        <v>29</v>
      </c>
      <c r="U27" t="s">
        <v>29</v>
      </c>
      <c r="V27" t="s">
        <v>33</v>
      </c>
      <c r="W27" t="s">
        <v>33</v>
      </c>
    </row>
    <row r="28" spans="1:23" hidden="1" x14ac:dyDescent="0.3">
      <c r="A28" t="s">
        <v>206</v>
      </c>
      <c r="B28" t="s">
        <v>207</v>
      </c>
      <c r="C28" s="1" t="str">
        <f t="shared" si="0"/>
        <v>21:0010</v>
      </c>
      <c r="D28" s="1" t="str">
        <f t="shared" si="1"/>
        <v>21:0247</v>
      </c>
      <c r="E28" t="s">
        <v>208</v>
      </c>
      <c r="F28" t="s">
        <v>209</v>
      </c>
      <c r="H28">
        <v>57.237795200000001</v>
      </c>
      <c r="I28">
        <v>-115.235563</v>
      </c>
      <c r="J28" s="1" t="str">
        <f t="shared" si="2"/>
        <v>Heavy Mineral Concentrate (Stream)</v>
      </c>
      <c r="K28" s="1" t="str">
        <f t="shared" si="3"/>
        <v>HMC separation (KIDD grouping)</v>
      </c>
      <c r="L28" t="s">
        <v>71</v>
      </c>
      <c r="M28" t="s">
        <v>210</v>
      </c>
      <c r="N28" t="s">
        <v>29</v>
      </c>
      <c r="O28" t="s">
        <v>33</v>
      </c>
      <c r="P28" t="s">
        <v>29</v>
      </c>
      <c r="Q28" t="s">
        <v>33</v>
      </c>
      <c r="R28" t="s">
        <v>29</v>
      </c>
      <c r="S28" t="s">
        <v>29</v>
      </c>
      <c r="T28" t="s">
        <v>29</v>
      </c>
      <c r="U28" t="s">
        <v>29</v>
      </c>
      <c r="V28" t="s">
        <v>29</v>
      </c>
      <c r="W28" t="s">
        <v>33</v>
      </c>
    </row>
    <row r="29" spans="1:23" hidden="1" x14ac:dyDescent="0.3">
      <c r="A29" t="s">
        <v>211</v>
      </c>
      <c r="B29" t="s">
        <v>212</v>
      </c>
      <c r="C29" s="1" t="str">
        <f t="shared" si="0"/>
        <v>21:0010</v>
      </c>
      <c r="D29" s="1" t="str">
        <f t="shared" si="1"/>
        <v>21:0247</v>
      </c>
      <c r="E29" t="s">
        <v>213</v>
      </c>
      <c r="F29" t="s">
        <v>214</v>
      </c>
      <c r="H29">
        <v>57.236205200000001</v>
      </c>
      <c r="I29">
        <v>-115.2184385</v>
      </c>
      <c r="J29" s="1" t="str">
        <f t="shared" si="2"/>
        <v>Heavy Mineral Concentrate (Stream)</v>
      </c>
      <c r="K29" s="1" t="str">
        <f t="shared" si="3"/>
        <v>HMC separation (KIDD grouping)</v>
      </c>
      <c r="L29" t="s">
        <v>215</v>
      </c>
      <c r="M29" t="s">
        <v>216</v>
      </c>
      <c r="N29" t="s">
        <v>29</v>
      </c>
      <c r="O29" t="s">
        <v>31</v>
      </c>
      <c r="P29" t="s">
        <v>29</v>
      </c>
      <c r="Q29" t="s">
        <v>31</v>
      </c>
      <c r="R29" t="s">
        <v>29</v>
      </c>
      <c r="S29" t="s">
        <v>29</v>
      </c>
      <c r="T29" t="s">
        <v>33</v>
      </c>
      <c r="U29" t="s">
        <v>29</v>
      </c>
      <c r="V29" t="s">
        <v>33</v>
      </c>
      <c r="W29" t="s">
        <v>90</v>
      </c>
    </row>
    <row r="30" spans="1:23" hidden="1" x14ac:dyDescent="0.3">
      <c r="A30" t="s">
        <v>217</v>
      </c>
      <c r="B30" t="s">
        <v>218</v>
      </c>
      <c r="C30" s="1" t="str">
        <f t="shared" si="0"/>
        <v>21:0010</v>
      </c>
      <c r="D30" s="1" t="str">
        <f t="shared" si="1"/>
        <v>21:0247</v>
      </c>
      <c r="E30" t="s">
        <v>219</v>
      </c>
      <c r="F30" t="s">
        <v>220</v>
      </c>
      <c r="H30">
        <v>57.201448200000002</v>
      </c>
      <c r="I30">
        <v>-115.1335619</v>
      </c>
      <c r="J30" s="1" t="str">
        <f t="shared" si="2"/>
        <v>Heavy Mineral Concentrate (Stream)</v>
      </c>
      <c r="K30" s="1" t="str">
        <f t="shared" si="3"/>
        <v>HMC separation (KIDD grouping)</v>
      </c>
      <c r="L30" t="s">
        <v>221</v>
      </c>
      <c r="M30" t="s">
        <v>222</v>
      </c>
      <c r="N30" t="s">
        <v>29</v>
      </c>
      <c r="O30" t="s">
        <v>29</v>
      </c>
      <c r="P30" t="s">
        <v>29</v>
      </c>
      <c r="Q30" t="s">
        <v>29</v>
      </c>
      <c r="R30" t="s">
        <v>29</v>
      </c>
      <c r="S30" t="s">
        <v>29</v>
      </c>
      <c r="T30" t="s">
        <v>29</v>
      </c>
      <c r="U30" t="s">
        <v>29</v>
      </c>
      <c r="V30" t="s">
        <v>33</v>
      </c>
      <c r="W30" t="s">
        <v>33</v>
      </c>
    </row>
    <row r="31" spans="1:23" hidden="1" x14ac:dyDescent="0.3">
      <c r="A31" t="s">
        <v>223</v>
      </c>
      <c r="B31" t="s">
        <v>224</v>
      </c>
      <c r="C31" s="1" t="str">
        <f t="shared" si="0"/>
        <v>21:0010</v>
      </c>
      <c r="D31" s="1" t="str">
        <f t="shared" ref="D31:D62" si="4">HYPERLINK("http://geochem.nrcan.gc.ca/cdogs/content/svy/svy210248_e.htm", "21:0248")</f>
        <v>21:0248</v>
      </c>
      <c r="E31" t="s">
        <v>225</v>
      </c>
      <c r="F31" t="s">
        <v>226</v>
      </c>
      <c r="H31">
        <v>56.570568399999999</v>
      </c>
      <c r="I31">
        <v>-115.8741608</v>
      </c>
      <c r="J31" s="1" t="str">
        <f t="shared" si="2"/>
        <v>Heavy Mineral Concentrate (Stream)</v>
      </c>
      <c r="K31" s="1" t="str">
        <f t="shared" si="3"/>
        <v>HMC separation (KIDD grouping)</v>
      </c>
      <c r="L31" t="s">
        <v>227</v>
      </c>
      <c r="M31" t="s">
        <v>228</v>
      </c>
      <c r="N31" t="s">
        <v>29</v>
      </c>
      <c r="O31" t="s">
        <v>31</v>
      </c>
      <c r="P31" t="s">
        <v>33</v>
      </c>
      <c r="Q31" t="s">
        <v>48</v>
      </c>
      <c r="R31" t="s">
        <v>29</v>
      </c>
      <c r="S31" t="s">
        <v>48</v>
      </c>
      <c r="T31" t="s">
        <v>33</v>
      </c>
      <c r="U31" t="s">
        <v>29</v>
      </c>
      <c r="V31" t="s">
        <v>29</v>
      </c>
      <c r="W31" t="s">
        <v>57</v>
      </c>
    </row>
    <row r="32" spans="1:23" hidden="1" x14ac:dyDescent="0.3">
      <c r="A32" t="s">
        <v>229</v>
      </c>
      <c r="B32" t="s">
        <v>230</v>
      </c>
      <c r="C32" s="1" t="str">
        <f t="shared" si="0"/>
        <v>21:0010</v>
      </c>
      <c r="D32" s="1" t="str">
        <f t="shared" si="4"/>
        <v>21:0248</v>
      </c>
      <c r="E32" t="s">
        <v>231</v>
      </c>
      <c r="F32" t="s">
        <v>232</v>
      </c>
      <c r="H32">
        <v>56.639890200000004</v>
      </c>
      <c r="I32">
        <v>-115.83577339999999</v>
      </c>
      <c r="J32" s="1" t="str">
        <f t="shared" si="2"/>
        <v>Heavy Mineral Concentrate (Stream)</v>
      </c>
      <c r="K32" s="1" t="str">
        <f t="shared" si="3"/>
        <v>HMC separation (KIDD grouping)</v>
      </c>
      <c r="L32" t="s">
        <v>233</v>
      </c>
      <c r="M32" t="s">
        <v>234</v>
      </c>
      <c r="N32" t="s">
        <v>29</v>
      </c>
      <c r="O32" t="s">
        <v>29</v>
      </c>
      <c r="P32" t="s">
        <v>29</v>
      </c>
      <c r="Q32" t="s">
        <v>29</v>
      </c>
      <c r="R32" t="s">
        <v>29</v>
      </c>
      <c r="S32" t="s">
        <v>33</v>
      </c>
      <c r="T32" t="s">
        <v>29</v>
      </c>
      <c r="U32" t="s">
        <v>29</v>
      </c>
      <c r="V32" t="s">
        <v>29</v>
      </c>
      <c r="W32" t="s">
        <v>33</v>
      </c>
    </row>
    <row r="33" spans="1:23" hidden="1" x14ac:dyDescent="0.3">
      <c r="A33" t="s">
        <v>235</v>
      </c>
      <c r="B33" t="s">
        <v>236</v>
      </c>
      <c r="C33" s="1" t="str">
        <f t="shared" si="0"/>
        <v>21:0010</v>
      </c>
      <c r="D33" s="1" t="str">
        <f t="shared" si="4"/>
        <v>21:0248</v>
      </c>
      <c r="E33" t="s">
        <v>237</v>
      </c>
      <c r="F33" t="s">
        <v>238</v>
      </c>
      <c r="H33">
        <v>56.958734700000001</v>
      </c>
      <c r="I33">
        <v>-115.87413840000001</v>
      </c>
      <c r="J33" s="1" t="str">
        <f t="shared" si="2"/>
        <v>Heavy Mineral Concentrate (Stream)</v>
      </c>
      <c r="K33" s="1" t="str">
        <f t="shared" si="3"/>
        <v>HMC separation (KIDD grouping)</v>
      </c>
      <c r="L33" t="s">
        <v>239</v>
      </c>
      <c r="M33" t="s">
        <v>240</v>
      </c>
      <c r="N33" t="s">
        <v>29</v>
      </c>
      <c r="O33" t="s">
        <v>29</v>
      </c>
      <c r="P33" t="s">
        <v>29</v>
      </c>
      <c r="Q33" t="s">
        <v>29</v>
      </c>
      <c r="R33" t="s">
        <v>29</v>
      </c>
      <c r="S33" t="s">
        <v>29</v>
      </c>
      <c r="T33" t="s">
        <v>29</v>
      </c>
      <c r="U33" t="s">
        <v>29</v>
      </c>
      <c r="V33" t="s">
        <v>29</v>
      </c>
      <c r="W33" t="s">
        <v>29</v>
      </c>
    </row>
    <row r="34" spans="1:23" hidden="1" x14ac:dyDescent="0.3">
      <c r="A34" t="s">
        <v>241</v>
      </c>
      <c r="B34" t="s">
        <v>242</v>
      </c>
      <c r="C34" s="1" t="str">
        <f t="shared" ref="C34:C65" si="5">HYPERLINK("http://geochem.nrcan.gc.ca/cdogs/content/bdl/bdl210010_e.htm", "21:0010")</f>
        <v>21:0010</v>
      </c>
      <c r="D34" s="1" t="str">
        <f t="shared" si="4"/>
        <v>21:0248</v>
      </c>
      <c r="E34" t="s">
        <v>243</v>
      </c>
      <c r="F34" t="s">
        <v>244</v>
      </c>
      <c r="H34">
        <v>56.848648699999998</v>
      </c>
      <c r="I34">
        <v>-115.86493590000001</v>
      </c>
      <c r="J34" s="1" t="str">
        <f t="shared" ref="J34:J65" si="6">HYPERLINK("http://geochem.nrcan.gc.ca/cdogs/content/kwd/kwd020039_e.htm", "Heavy Mineral Concentrate (Stream)")</f>
        <v>Heavy Mineral Concentrate (Stream)</v>
      </c>
      <c r="K34" s="1" t="str">
        <f t="shared" si="3"/>
        <v>HMC separation (KIDD grouping)</v>
      </c>
      <c r="L34" t="s">
        <v>117</v>
      </c>
      <c r="M34" t="s">
        <v>245</v>
      </c>
      <c r="N34" t="s">
        <v>29</v>
      </c>
      <c r="O34" t="s">
        <v>246</v>
      </c>
      <c r="P34" t="s">
        <v>48</v>
      </c>
      <c r="Q34" t="s">
        <v>247</v>
      </c>
      <c r="R34" t="s">
        <v>31</v>
      </c>
      <c r="S34" t="s">
        <v>248</v>
      </c>
      <c r="T34" t="s">
        <v>29</v>
      </c>
      <c r="U34" t="s">
        <v>29</v>
      </c>
      <c r="V34" t="s">
        <v>130</v>
      </c>
      <c r="W34" t="s">
        <v>64</v>
      </c>
    </row>
    <row r="35" spans="1:23" hidden="1" x14ac:dyDescent="0.3">
      <c r="A35" t="s">
        <v>249</v>
      </c>
      <c r="B35" t="s">
        <v>250</v>
      </c>
      <c r="C35" s="1" t="str">
        <f t="shared" si="5"/>
        <v>21:0010</v>
      </c>
      <c r="D35" s="1" t="str">
        <f t="shared" si="4"/>
        <v>21:0248</v>
      </c>
      <c r="E35" t="s">
        <v>251</v>
      </c>
      <c r="F35" t="s">
        <v>252</v>
      </c>
      <c r="H35">
        <v>56.904477399999998</v>
      </c>
      <c r="I35">
        <v>-115.69688960000001</v>
      </c>
      <c r="J35" s="1" t="str">
        <f t="shared" si="6"/>
        <v>Heavy Mineral Concentrate (Stream)</v>
      </c>
      <c r="K35" s="1" t="str">
        <f t="shared" si="3"/>
        <v>HMC separation (KIDD grouping)</v>
      </c>
      <c r="L35" t="s">
        <v>253</v>
      </c>
      <c r="M35" t="s">
        <v>254</v>
      </c>
      <c r="N35" t="s">
        <v>29</v>
      </c>
      <c r="O35" t="s">
        <v>29</v>
      </c>
      <c r="P35" t="s">
        <v>33</v>
      </c>
      <c r="Q35" t="s">
        <v>33</v>
      </c>
      <c r="R35" t="s">
        <v>29</v>
      </c>
      <c r="S35" t="s">
        <v>33</v>
      </c>
      <c r="T35" t="s">
        <v>29</v>
      </c>
      <c r="U35" t="s">
        <v>29</v>
      </c>
      <c r="V35" t="s">
        <v>255</v>
      </c>
      <c r="W35" t="s">
        <v>256</v>
      </c>
    </row>
    <row r="36" spans="1:23" hidden="1" x14ac:dyDescent="0.3">
      <c r="A36" t="s">
        <v>257</v>
      </c>
      <c r="B36" t="s">
        <v>258</v>
      </c>
      <c r="C36" s="1" t="str">
        <f t="shared" si="5"/>
        <v>21:0010</v>
      </c>
      <c r="D36" s="1" t="str">
        <f t="shared" si="4"/>
        <v>21:0248</v>
      </c>
      <c r="E36" t="s">
        <v>259</v>
      </c>
      <c r="F36" t="s">
        <v>260</v>
      </c>
      <c r="H36">
        <v>56.758277800000002</v>
      </c>
      <c r="I36">
        <v>-115.7282783</v>
      </c>
      <c r="J36" s="1" t="str">
        <f t="shared" si="6"/>
        <v>Heavy Mineral Concentrate (Stream)</v>
      </c>
      <c r="K36" s="1" t="str">
        <f t="shared" si="3"/>
        <v>HMC separation (KIDD grouping)</v>
      </c>
      <c r="L36" t="s">
        <v>117</v>
      </c>
      <c r="M36" t="s">
        <v>261</v>
      </c>
      <c r="N36" t="s">
        <v>29</v>
      </c>
      <c r="O36" t="s">
        <v>29</v>
      </c>
      <c r="P36" t="s">
        <v>29</v>
      </c>
      <c r="Q36" t="s">
        <v>29</v>
      </c>
      <c r="R36" t="s">
        <v>29</v>
      </c>
      <c r="S36" t="s">
        <v>29</v>
      </c>
      <c r="T36" t="s">
        <v>29</v>
      </c>
      <c r="U36" t="s">
        <v>29</v>
      </c>
      <c r="V36" t="s">
        <v>31</v>
      </c>
      <c r="W36" t="s">
        <v>31</v>
      </c>
    </row>
    <row r="37" spans="1:23" hidden="1" x14ac:dyDescent="0.3">
      <c r="A37" t="s">
        <v>262</v>
      </c>
      <c r="B37" t="s">
        <v>263</v>
      </c>
      <c r="C37" s="1" t="str">
        <f t="shared" si="5"/>
        <v>21:0010</v>
      </c>
      <c r="D37" s="1" t="str">
        <f t="shared" si="4"/>
        <v>21:0248</v>
      </c>
      <c r="E37" t="s">
        <v>264</v>
      </c>
      <c r="F37" t="s">
        <v>265</v>
      </c>
      <c r="H37">
        <v>56.773884899999999</v>
      </c>
      <c r="I37">
        <v>-115.2877675</v>
      </c>
      <c r="J37" s="1" t="str">
        <f t="shared" si="6"/>
        <v>Heavy Mineral Concentrate (Stream)</v>
      </c>
      <c r="K37" s="1" t="str">
        <f t="shared" si="3"/>
        <v>HMC separation (KIDD grouping)</v>
      </c>
      <c r="L37" t="s">
        <v>98</v>
      </c>
      <c r="M37" t="s">
        <v>266</v>
      </c>
      <c r="N37" t="s">
        <v>29</v>
      </c>
      <c r="O37" t="s">
        <v>33</v>
      </c>
      <c r="P37" t="s">
        <v>33</v>
      </c>
      <c r="Q37" t="s">
        <v>31</v>
      </c>
      <c r="R37" t="s">
        <v>29</v>
      </c>
      <c r="S37" t="s">
        <v>33</v>
      </c>
      <c r="T37" t="s">
        <v>33</v>
      </c>
      <c r="U37" t="s">
        <v>29</v>
      </c>
      <c r="V37" t="s">
        <v>29</v>
      </c>
      <c r="W37" t="s">
        <v>90</v>
      </c>
    </row>
    <row r="38" spans="1:23" hidden="1" x14ac:dyDescent="0.3">
      <c r="A38" t="s">
        <v>267</v>
      </c>
      <c r="B38" t="s">
        <v>268</v>
      </c>
      <c r="C38" s="1" t="str">
        <f t="shared" si="5"/>
        <v>21:0010</v>
      </c>
      <c r="D38" s="1" t="str">
        <f t="shared" si="4"/>
        <v>21:0248</v>
      </c>
      <c r="E38" t="s">
        <v>269</v>
      </c>
      <c r="F38" t="s">
        <v>270</v>
      </c>
      <c r="H38">
        <v>56.932769399999998</v>
      </c>
      <c r="I38">
        <v>-115.5040133</v>
      </c>
      <c r="J38" s="1" t="str">
        <f t="shared" si="6"/>
        <v>Heavy Mineral Concentrate (Stream)</v>
      </c>
      <c r="K38" s="1" t="str">
        <f t="shared" si="3"/>
        <v>HMC separation (KIDD grouping)</v>
      </c>
      <c r="L38" t="s">
        <v>98</v>
      </c>
      <c r="M38" t="s">
        <v>271</v>
      </c>
      <c r="N38" t="s">
        <v>29</v>
      </c>
      <c r="O38" t="s">
        <v>33</v>
      </c>
      <c r="P38" t="s">
        <v>29</v>
      </c>
      <c r="Q38" t="s">
        <v>33</v>
      </c>
      <c r="R38" t="s">
        <v>29</v>
      </c>
      <c r="S38" t="s">
        <v>33</v>
      </c>
      <c r="T38" t="s">
        <v>29</v>
      </c>
      <c r="U38" t="s">
        <v>29</v>
      </c>
      <c r="V38" t="s">
        <v>29</v>
      </c>
      <c r="W38" t="s">
        <v>31</v>
      </c>
    </row>
    <row r="39" spans="1:23" hidden="1" x14ac:dyDescent="0.3">
      <c r="A39" t="s">
        <v>272</v>
      </c>
      <c r="B39" t="s">
        <v>273</v>
      </c>
      <c r="C39" s="1" t="str">
        <f t="shared" si="5"/>
        <v>21:0010</v>
      </c>
      <c r="D39" s="1" t="str">
        <f t="shared" si="4"/>
        <v>21:0248</v>
      </c>
      <c r="E39" t="s">
        <v>274</v>
      </c>
      <c r="F39" t="s">
        <v>275</v>
      </c>
      <c r="H39">
        <v>56.625323199999997</v>
      </c>
      <c r="I39">
        <v>-115.3054252</v>
      </c>
      <c r="J39" s="1" t="str">
        <f t="shared" si="6"/>
        <v>Heavy Mineral Concentrate (Stream)</v>
      </c>
      <c r="K39" s="1" t="str">
        <f t="shared" si="3"/>
        <v>HMC separation (KIDD grouping)</v>
      </c>
      <c r="L39" t="s">
        <v>276</v>
      </c>
      <c r="M39" t="s">
        <v>277</v>
      </c>
      <c r="N39" t="s">
        <v>29</v>
      </c>
      <c r="O39" t="s">
        <v>29</v>
      </c>
      <c r="P39" t="s">
        <v>29</v>
      </c>
      <c r="Q39" t="s">
        <v>29</v>
      </c>
      <c r="R39" t="s">
        <v>29</v>
      </c>
      <c r="S39" t="s">
        <v>29</v>
      </c>
      <c r="T39" t="s">
        <v>29</v>
      </c>
      <c r="U39" t="s">
        <v>29</v>
      </c>
      <c r="V39" t="s">
        <v>29</v>
      </c>
      <c r="W39" t="s">
        <v>29</v>
      </c>
    </row>
    <row r="40" spans="1:23" hidden="1" x14ac:dyDescent="0.3">
      <c r="A40" t="s">
        <v>278</v>
      </c>
      <c r="B40" t="s">
        <v>279</v>
      </c>
      <c r="C40" s="1" t="str">
        <f t="shared" si="5"/>
        <v>21:0010</v>
      </c>
      <c r="D40" s="1" t="str">
        <f t="shared" si="4"/>
        <v>21:0248</v>
      </c>
      <c r="E40" t="s">
        <v>280</v>
      </c>
      <c r="F40" t="s">
        <v>281</v>
      </c>
      <c r="H40">
        <v>56.833762100000001</v>
      </c>
      <c r="I40">
        <v>-115.2306329</v>
      </c>
      <c r="J40" s="1" t="str">
        <f t="shared" si="6"/>
        <v>Heavy Mineral Concentrate (Stream)</v>
      </c>
      <c r="K40" s="1" t="str">
        <f t="shared" si="3"/>
        <v>HMC separation (KIDD grouping)</v>
      </c>
      <c r="L40" t="s">
        <v>282</v>
      </c>
      <c r="M40" t="s">
        <v>283</v>
      </c>
      <c r="N40" t="s">
        <v>29</v>
      </c>
      <c r="O40" t="s">
        <v>29</v>
      </c>
      <c r="P40" t="s">
        <v>29</v>
      </c>
      <c r="Q40" t="s">
        <v>29</v>
      </c>
      <c r="R40" t="s">
        <v>29</v>
      </c>
      <c r="S40" t="s">
        <v>29</v>
      </c>
      <c r="T40" t="s">
        <v>29</v>
      </c>
      <c r="U40" t="s">
        <v>29</v>
      </c>
      <c r="V40" t="s">
        <v>29</v>
      </c>
      <c r="W40" t="s">
        <v>29</v>
      </c>
    </row>
    <row r="41" spans="1:23" hidden="1" x14ac:dyDescent="0.3">
      <c r="A41" t="s">
        <v>284</v>
      </c>
      <c r="B41" t="s">
        <v>285</v>
      </c>
      <c r="C41" s="1" t="str">
        <f t="shared" si="5"/>
        <v>21:0010</v>
      </c>
      <c r="D41" s="1" t="str">
        <f t="shared" si="4"/>
        <v>21:0248</v>
      </c>
      <c r="E41" t="s">
        <v>286</v>
      </c>
      <c r="F41" t="s">
        <v>287</v>
      </c>
      <c r="H41">
        <v>56.991059200000002</v>
      </c>
      <c r="I41">
        <v>-115.1364518</v>
      </c>
      <c r="J41" s="1" t="str">
        <f t="shared" si="6"/>
        <v>Heavy Mineral Concentrate (Stream)</v>
      </c>
      <c r="K41" s="1" t="str">
        <f t="shared" si="3"/>
        <v>HMC separation (KIDD grouping)</v>
      </c>
      <c r="L41" t="s">
        <v>288</v>
      </c>
      <c r="M41" t="s">
        <v>289</v>
      </c>
      <c r="N41" t="s">
        <v>29</v>
      </c>
      <c r="O41" t="s">
        <v>33</v>
      </c>
      <c r="P41" t="s">
        <v>29</v>
      </c>
      <c r="Q41" t="s">
        <v>33</v>
      </c>
      <c r="R41" t="s">
        <v>29</v>
      </c>
      <c r="S41" t="s">
        <v>33</v>
      </c>
      <c r="T41" t="s">
        <v>29</v>
      </c>
      <c r="U41" t="s">
        <v>29</v>
      </c>
      <c r="V41" t="s">
        <v>29</v>
      </c>
      <c r="W41" t="s">
        <v>31</v>
      </c>
    </row>
    <row r="42" spans="1:23" hidden="1" x14ac:dyDescent="0.3">
      <c r="A42" t="s">
        <v>290</v>
      </c>
      <c r="B42" t="s">
        <v>291</v>
      </c>
      <c r="C42" s="1" t="str">
        <f t="shared" si="5"/>
        <v>21:0010</v>
      </c>
      <c r="D42" s="1" t="str">
        <f t="shared" si="4"/>
        <v>21:0248</v>
      </c>
      <c r="E42" t="s">
        <v>292</v>
      </c>
      <c r="F42" t="s">
        <v>293</v>
      </c>
      <c r="H42">
        <v>56.969671599999998</v>
      </c>
      <c r="I42">
        <v>-115.17341930000001</v>
      </c>
      <c r="J42" s="1" t="str">
        <f t="shared" si="6"/>
        <v>Heavy Mineral Concentrate (Stream)</v>
      </c>
      <c r="K42" s="1" t="str">
        <f t="shared" si="3"/>
        <v>HMC separation (KIDD grouping)</v>
      </c>
      <c r="L42" t="s">
        <v>294</v>
      </c>
      <c r="M42" t="s">
        <v>295</v>
      </c>
      <c r="N42" t="s">
        <v>29</v>
      </c>
      <c r="O42" t="s">
        <v>29</v>
      </c>
      <c r="P42" t="s">
        <v>29</v>
      </c>
      <c r="Q42" t="s">
        <v>29</v>
      </c>
      <c r="R42" t="s">
        <v>29</v>
      </c>
      <c r="S42" t="s">
        <v>29</v>
      </c>
      <c r="T42" t="s">
        <v>29</v>
      </c>
      <c r="U42" t="s">
        <v>29</v>
      </c>
      <c r="V42" t="s">
        <v>296</v>
      </c>
      <c r="W42" t="s">
        <v>296</v>
      </c>
    </row>
    <row r="43" spans="1:23" hidden="1" x14ac:dyDescent="0.3">
      <c r="A43" t="s">
        <v>297</v>
      </c>
      <c r="B43" t="s">
        <v>298</v>
      </c>
      <c r="C43" s="1" t="str">
        <f t="shared" si="5"/>
        <v>21:0010</v>
      </c>
      <c r="D43" s="1" t="str">
        <f t="shared" si="4"/>
        <v>21:0248</v>
      </c>
      <c r="E43" t="s">
        <v>299</v>
      </c>
      <c r="F43" t="s">
        <v>300</v>
      </c>
      <c r="H43">
        <v>56.964883</v>
      </c>
      <c r="I43">
        <v>-115.0571834</v>
      </c>
      <c r="J43" s="1" t="str">
        <f t="shared" si="6"/>
        <v>Heavy Mineral Concentrate (Stream)</v>
      </c>
      <c r="K43" s="1" t="str">
        <f t="shared" si="3"/>
        <v>HMC separation (KIDD grouping)</v>
      </c>
      <c r="L43" t="s">
        <v>227</v>
      </c>
      <c r="M43" t="s">
        <v>301</v>
      </c>
      <c r="N43" t="s">
        <v>29</v>
      </c>
      <c r="O43" t="s">
        <v>29</v>
      </c>
      <c r="P43" t="s">
        <v>29</v>
      </c>
      <c r="Q43" t="s">
        <v>29</v>
      </c>
      <c r="R43" t="s">
        <v>29</v>
      </c>
      <c r="S43" t="s">
        <v>29</v>
      </c>
      <c r="T43" t="s">
        <v>33</v>
      </c>
      <c r="U43" t="s">
        <v>29</v>
      </c>
      <c r="V43" t="s">
        <v>29</v>
      </c>
      <c r="W43" t="s">
        <v>33</v>
      </c>
    </row>
    <row r="44" spans="1:23" hidden="1" x14ac:dyDescent="0.3">
      <c r="A44" t="s">
        <v>302</v>
      </c>
      <c r="B44" t="s">
        <v>303</v>
      </c>
      <c r="C44" s="1" t="str">
        <f t="shared" si="5"/>
        <v>21:0010</v>
      </c>
      <c r="D44" s="1" t="str">
        <f t="shared" si="4"/>
        <v>21:0248</v>
      </c>
      <c r="E44" t="s">
        <v>304</v>
      </c>
      <c r="F44" t="s">
        <v>305</v>
      </c>
      <c r="H44">
        <v>56.711239499999998</v>
      </c>
      <c r="I44">
        <v>-114.97758039999999</v>
      </c>
      <c r="J44" s="1" t="str">
        <f t="shared" si="6"/>
        <v>Heavy Mineral Concentrate (Stream)</v>
      </c>
      <c r="K44" s="1" t="str">
        <f t="shared" si="3"/>
        <v>HMC separation (KIDD grouping)</v>
      </c>
      <c r="L44" t="s">
        <v>306</v>
      </c>
      <c r="M44" t="s">
        <v>307</v>
      </c>
      <c r="N44" t="s">
        <v>29</v>
      </c>
      <c r="O44" t="s">
        <v>48</v>
      </c>
      <c r="P44" t="s">
        <v>33</v>
      </c>
      <c r="Q44" t="s">
        <v>90</v>
      </c>
      <c r="R44" t="s">
        <v>29</v>
      </c>
      <c r="S44" t="s">
        <v>169</v>
      </c>
      <c r="T44" t="s">
        <v>169</v>
      </c>
      <c r="U44" t="s">
        <v>29</v>
      </c>
      <c r="V44" t="s">
        <v>29</v>
      </c>
      <c r="W44" t="s">
        <v>308</v>
      </c>
    </row>
    <row r="45" spans="1:23" hidden="1" x14ac:dyDescent="0.3">
      <c r="A45" t="s">
        <v>309</v>
      </c>
      <c r="B45" t="s">
        <v>310</v>
      </c>
      <c r="C45" s="1" t="str">
        <f t="shared" si="5"/>
        <v>21:0010</v>
      </c>
      <c r="D45" s="1" t="str">
        <f t="shared" si="4"/>
        <v>21:0248</v>
      </c>
      <c r="E45" t="s">
        <v>311</v>
      </c>
      <c r="F45" t="s">
        <v>312</v>
      </c>
      <c r="H45">
        <v>56.769761600000002</v>
      </c>
      <c r="I45">
        <v>-114.83838470000001</v>
      </c>
      <c r="J45" s="1" t="str">
        <f t="shared" si="6"/>
        <v>Heavy Mineral Concentrate (Stream)</v>
      </c>
      <c r="K45" s="1" t="str">
        <f t="shared" si="3"/>
        <v>HMC separation (KIDD grouping)</v>
      </c>
      <c r="L45" t="s">
        <v>313</v>
      </c>
      <c r="M45" t="s">
        <v>314</v>
      </c>
      <c r="N45" t="s">
        <v>29</v>
      </c>
      <c r="O45" t="s">
        <v>33</v>
      </c>
      <c r="P45" t="s">
        <v>29</v>
      </c>
      <c r="Q45" t="s">
        <v>33</v>
      </c>
      <c r="R45" t="s">
        <v>29</v>
      </c>
      <c r="S45" t="s">
        <v>29</v>
      </c>
      <c r="T45" t="s">
        <v>29</v>
      </c>
      <c r="U45" t="s">
        <v>29</v>
      </c>
      <c r="V45" t="s">
        <v>29</v>
      </c>
      <c r="W45" t="s">
        <v>33</v>
      </c>
    </row>
    <row r="46" spans="1:23" hidden="1" x14ac:dyDescent="0.3">
      <c r="A46" t="s">
        <v>315</v>
      </c>
      <c r="B46" t="s">
        <v>316</v>
      </c>
      <c r="C46" s="1" t="str">
        <f t="shared" si="5"/>
        <v>21:0010</v>
      </c>
      <c r="D46" s="1" t="str">
        <f t="shared" si="4"/>
        <v>21:0248</v>
      </c>
      <c r="E46" t="s">
        <v>317</v>
      </c>
      <c r="F46" t="s">
        <v>318</v>
      </c>
      <c r="H46">
        <v>56.875798699999997</v>
      </c>
      <c r="I46">
        <v>-114.7881508</v>
      </c>
      <c r="J46" s="1" t="str">
        <f t="shared" si="6"/>
        <v>Heavy Mineral Concentrate (Stream)</v>
      </c>
      <c r="K46" s="1" t="str">
        <f t="shared" si="3"/>
        <v>HMC separation (KIDD grouping)</v>
      </c>
      <c r="L46" t="s">
        <v>319</v>
      </c>
      <c r="M46" t="s">
        <v>320</v>
      </c>
      <c r="N46" t="s">
        <v>29</v>
      </c>
      <c r="O46" t="s">
        <v>29</v>
      </c>
      <c r="P46" t="s">
        <v>29</v>
      </c>
      <c r="Q46" t="s">
        <v>29</v>
      </c>
      <c r="R46" t="s">
        <v>29</v>
      </c>
      <c r="S46" t="s">
        <v>29</v>
      </c>
      <c r="T46" t="s">
        <v>29</v>
      </c>
      <c r="U46" t="s">
        <v>29</v>
      </c>
      <c r="V46" t="s">
        <v>33</v>
      </c>
      <c r="W46" t="s">
        <v>33</v>
      </c>
    </row>
    <row r="47" spans="1:23" hidden="1" x14ac:dyDescent="0.3">
      <c r="A47" t="s">
        <v>321</v>
      </c>
      <c r="B47" t="s">
        <v>322</v>
      </c>
      <c r="C47" s="1" t="str">
        <f t="shared" si="5"/>
        <v>21:0010</v>
      </c>
      <c r="D47" s="1" t="str">
        <f t="shared" si="4"/>
        <v>21:0248</v>
      </c>
      <c r="E47" t="s">
        <v>323</v>
      </c>
      <c r="F47" t="s">
        <v>324</v>
      </c>
      <c r="H47">
        <v>56.742771900000001</v>
      </c>
      <c r="I47">
        <v>-114.6674891</v>
      </c>
      <c r="J47" s="1" t="str">
        <f t="shared" si="6"/>
        <v>Heavy Mineral Concentrate (Stream)</v>
      </c>
      <c r="K47" s="1" t="str">
        <f t="shared" si="3"/>
        <v>HMC separation (KIDD grouping)</v>
      </c>
      <c r="L47" t="s">
        <v>40</v>
      </c>
      <c r="M47" t="s">
        <v>325</v>
      </c>
      <c r="N47" t="s">
        <v>29</v>
      </c>
      <c r="O47" t="s">
        <v>33</v>
      </c>
      <c r="P47" t="s">
        <v>29</v>
      </c>
      <c r="Q47" t="s">
        <v>33</v>
      </c>
      <c r="R47" t="s">
        <v>29</v>
      </c>
      <c r="S47" t="s">
        <v>29</v>
      </c>
      <c r="T47" t="s">
        <v>29</v>
      </c>
      <c r="U47" t="s">
        <v>29</v>
      </c>
      <c r="V47" t="s">
        <v>29</v>
      </c>
      <c r="W47" t="s">
        <v>33</v>
      </c>
    </row>
    <row r="48" spans="1:23" hidden="1" x14ac:dyDescent="0.3">
      <c r="A48" t="s">
        <v>326</v>
      </c>
      <c r="B48" t="s">
        <v>327</v>
      </c>
      <c r="C48" s="1" t="str">
        <f t="shared" si="5"/>
        <v>21:0010</v>
      </c>
      <c r="D48" s="1" t="str">
        <f t="shared" si="4"/>
        <v>21:0248</v>
      </c>
      <c r="E48" t="s">
        <v>328</v>
      </c>
      <c r="F48" t="s">
        <v>329</v>
      </c>
      <c r="H48">
        <v>56.828243299999997</v>
      </c>
      <c r="I48">
        <v>-114.6240671</v>
      </c>
      <c r="J48" s="1" t="str">
        <f t="shared" si="6"/>
        <v>Heavy Mineral Concentrate (Stream)</v>
      </c>
      <c r="K48" s="1" t="str">
        <f t="shared" si="3"/>
        <v>HMC separation (KIDD grouping)</v>
      </c>
      <c r="L48" t="s">
        <v>27</v>
      </c>
      <c r="M48" t="s">
        <v>330</v>
      </c>
      <c r="N48" t="s">
        <v>29</v>
      </c>
      <c r="O48" t="s">
        <v>33</v>
      </c>
      <c r="P48" t="s">
        <v>29</v>
      </c>
      <c r="Q48" t="s">
        <v>33</v>
      </c>
      <c r="R48" t="s">
        <v>29</v>
      </c>
      <c r="S48" t="s">
        <v>48</v>
      </c>
      <c r="T48" t="s">
        <v>29</v>
      </c>
      <c r="U48" t="s">
        <v>29</v>
      </c>
      <c r="V48" t="s">
        <v>33</v>
      </c>
      <c r="W48" t="s">
        <v>296</v>
      </c>
    </row>
    <row r="49" spans="1:23" hidden="1" x14ac:dyDescent="0.3">
      <c r="A49" t="s">
        <v>331</v>
      </c>
      <c r="B49" t="s">
        <v>332</v>
      </c>
      <c r="C49" s="1" t="str">
        <f t="shared" si="5"/>
        <v>21:0010</v>
      </c>
      <c r="D49" s="1" t="str">
        <f t="shared" si="4"/>
        <v>21:0248</v>
      </c>
      <c r="E49" t="s">
        <v>333</v>
      </c>
      <c r="F49" t="s">
        <v>334</v>
      </c>
      <c r="H49">
        <v>56.606669500000002</v>
      </c>
      <c r="I49">
        <v>-115.8044907</v>
      </c>
      <c r="J49" s="1" t="str">
        <f t="shared" si="6"/>
        <v>Heavy Mineral Concentrate (Stream)</v>
      </c>
      <c r="K49" s="1" t="str">
        <f t="shared" si="3"/>
        <v>HMC separation (KIDD grouping)</v>
      </c>
      <c r="L49" t="s">
        <v>335</v>
      </c>
      <c r="M49" t="s">
        <v>336</v>
      </c>
      <c r="N49" t="s">
        <v>29</v>
      </c>
      <c r="O49" t="s">
        <v>57</v>
      </c>
      <c r="P49" t="s">
        <v>33</v>
      </c>
      <c r="Q49" t="s">
        <v>169</v>
      </c>
      <c r="R49" t="s">
        <v>29</v>
      </c>
      <c r="S49" t="s">
        <v>29</v>
      </c>
      <c r="T49" t="s">
        <v>29</v>
      </c>
      <c r="U49" t="s">
        <v>29</v>
      </c>
      <c r="V49" t="s">
        <v>31</v>
      </c>
      <c r="W49" t="s">
        <v>92</v>
      </c>
    </row>
    <row r="50" spans="1:23" hidden="1" x14ac:dyDescent="0.3">
      <c r="A50" t="s">
        <v>337</v>
      </c>
      <c r="B50" t="s">
        <v>338</v>
      </c>
      <c r="C50" s="1" t="str">
        <f t="shared" si="5"/>
        <v>21:0010</v>
      </c>
      <c r="D50" s="1" t="str">
        <f t="shared" si="4"/>
        <v>21:0248</v>
      </c>
      <c r="E50" t="s">
        <v>339</v>
      </c>
      <c r="F50" t="s">
        <v>340</v>
      </c>
      <c r="H50">
        <v>56.966084799999997</v>
      </c>
      <c r="I50">
        <v>-115.9453673</v>
      </c>
      <c r="J50" s="1" t="str">
        <f t="shared" si="6"/>
        <v>Heavy Mineral Concentrate (Stream)</v>
      </c>
      <c r="K50" s="1" t="str">
        <f t="shared" si="3"/>
        <v>HMC separation (KIDD grouping)</v>
      </c>
      <c r="L50" t="s">
        <v>341</v>
      </c>
      <c r="M50" t="s">
        <v>342</v>
      </c>
      <c r="N50" t="s">
        <v>29</v>
      </c>
      <c r="O50" t="s">
        <v>31</v>
      </c>
      <c r="P50" t="s">
        <v>29</v>
      </c>
      <c r="Q50" t="s">
        <v>31</v>
      </c>
      <c r="R50" t="s">
        <v>33</v>
      </c>
      <c r="S50" t="s">
        <v>29</v>
      </c>
      <c r="T50" t="s">
        <v>29</v>
      </c>
      <c r="U50" t="s">
        <v>29</v>
      </c>
      <c r="V50" t="s">
        <v>29</v>
      </c>
      <c r="W50" t="s">
        <v>48</v>
      </c>
    </row>
    <row r="51" spans="1:23" hidden="1" x14ac:dyDescent="0.3">
      <c r="A51" t="s">
        <v>343</v>
      </c>
      <c r="B51" t="s">
        <v>344</v>
      </c>
      <c r="C51" s="1" t="str">
        <f t="shared" si="5"/>
        <v>21:0010</v>
      </c>
      <c r="D51" s="1" t="str">
        <f t="shared" si="4"/>
        <v>21:0248</v>
      </c>
      <c r="E51" t="s">
        <v>345</v>
      </c>
      <c r="F51" t="s">
        <v>346</v>
      </c>
      <c r="H51">
        <v>56.969068100000001</v>
      </c>
      <c r="I51">
        <v>-115.95184620000001</v>
      </c>
      <c r="J51" s="1" t="str">
        <f t="shared" si="6"/>
        <v>Heavy Mineral Concentrate (Stream)</v>
      </c>
      <c r="K51" s="1" t="str">
        <f t="shared" si="3"/>
        <v>HMC separation (KIDD grouping)</v>
      </c>
      <c r="L51" t="s">
        <v>282</v>
      </c>
      <c r="M51" t="s">
        <v>347</v>
      </c>
      <c r="N51" t="s">
        <v>29</v>
      </c>
      <c r="O51" t="s">
        <v>33</v>
      </c>
      <c r="P51" t="s">
        <v>29</v>
      </c>
      <c r="Q51" t="s">
        <v>33</v>
      </c>
      <c r="R51" t="s">
        <v>29</v>
      </c>
      <c r="S51" t="s">
        <v>33</v>
      </c>
      <c r="T51" t="s">
        <v>29</v>
      </c>
      <c r="U51" t="s">
        <v>29</v>
      </c>
      <c r="V51" t="s">
        <v>29</v>
      </c>
      <c r="W51" t="s">
        <v>31</v>
      </c>
    </row>
    <row r="52" spans="1:23" hidden="1" x14ac:dyDescent="0.3">
      <c r="A52" t="s">
        <v>348</v>
      </c>
      <c r="B52" t="s">
        <v>349</v>
      </c>
      <c r="C52" s="1" t="str">
        <f t="shared" si="5"/>
        <v>21:0010</v>
      </c>
      <c r="D52" s="1" t="str">
        <f t="shared" si="4"/>
        <v>21:0248</v>
      </c>
      <c r="E52" t="s">
        <v>350</v>
      </c>
      <c r="F52" t="s">
        <v>351</v>
      </c>
      <c r="H52">
        <v>57.003137899999999</v>
      </c>
      <c r="I52">
        <v>-116.0130905</v>
      </c>
      <c r="J52" s="1" t="str">
        <f t="shared" si="6"/>
        <v>Heavy Mineral Concentrate (Stream)</v>
      </c>
      <c r="K52" s="1" t="str">
        <f t="shared" si="3"/>
        <v>HMC separation (KIDD grouping)</v>
      </c>
      <c r="L52" t="s">
        <v>352</v>
      </c>
      <c r="M52" t="s">
        <v>353</v>
      </c>
      <c r="N52" t="s">
        <v>29</v>
      </c>
      <c r="O52" t="s">
        <v>29</v>
      </c>
      <c r="P52" t="s">
        <v>29</v>
      </c>
      <c r="Q52" t="s">
        <v>29</v>
      </c>
      <c r="R52" t="s">
        <v>29</v>
      </c>
      <c r="S52" t="s">
        <v>29</v>
      </c>
      <c r="T52" t="s">
        <v>29</v>
      </c>
      <c r="U52" t="s">
        <v>29</v>
      </c>
      <c r="V52" t="s">
        <v>29</v>
      </c>
      <c r="W52" t="s">
        <v>29</v>
      </c>
    </row>
    <row r="53" spans="1:23" hidden="1" x14ac:dyDescent="0.3">
      <c r="A53" t="s">
        <v>354</v>
      </c>
      <c r="B53" t="s">
        <v>355</v>
      </c>
      <c r="C53" s="1" t="str">
        <f t="shared" si="5"/>
        <v>21:0010</v>
      </c>
      <c r="D53" s="1" t="str">
        <f t="shared" si="4"/>
        <v>21:0248</v>
      </c>
      <c r="E53" t="s">
        <v>356</v>
      </c>
      <c r="F53" t="s">
        <v>357</v>
      </c>
      <c r="H53">
        <v>56.953516499999999</v>
      </c>
      <c r="I53">
        <v>-115.7156021</v>
      </c>
      <c r="J53" s="1" t="str">
        <f t="shared" si="6"/>
        <v>Heavy Mineral Concentrate (Stream)</v>
      </c>
      <c r="K53" s="1" t="str">
        <f t="shared" si="3"/>
        <v>HMC separation (KIDD grouping)</v>
      </c>
      <c r="L53" t="s">
        <v>358</v>
      </c>
      <c r="M53" t="s">
        <v>359</v>
      </c>
      <c r="N53" t="s">
        <v>29</v>
      </c>
      <c r="O53" t="s">
        <v>29</v>
      </c>
      <c r="P53" t="s">
        <v>29</v>
      </c>
      <c r="Q53" t="s">
        <v>29</v>
      </c>
      <c r="R53" t="s">
        <v>29</v>
      </c>
      <c r="S53" t="s">
        <v>29</v>
      </c>
      <c r="T53" t="s">
        <v>29</v>
      </c>
      <c r="U53" t="s">
        <v>29</v>
      </c>
      <c r="V53" t="s">
        <v>29</v>
      </c>
      <c r="W53" t="s">
        <v>29</v>
      </c>
    </row>
    <row r="54" spans="1:23" hidden="1" x14ac:dyDescent="0.3">
      <c r="A54" t="s">
        <v>360</v>
      </c>
      <c r="B54" t="s">
        <v>361</v>
      </c>
      <c r="C54" s="1" t="str">
        <f t="shared" si="5"/>
        <v>21:0010</v>
      </c>
      <c r="D54" s="1" t="str">
        <f t="shared" si="4"/>
        <v>21:0248</v>
      </c>
      <c r="E54" t="s">
        <v>362</v>
      </c>
      <c r="F54" t="s">
        <v>363</v>
      </c>
      <c r="H54">
        <v>56.913494399999998</v>
      </c>
      <c r="I54">
        <v>-115.59941790000001</v>
      </c>
      <c r="J54" s="1" t="str">
        <f t="shared" si="6"/>
        <v>Heavy Mineral Concentrate (Stream)</v>
      </c>
      <c r="K54" s="1" t="str">
        <f t="shared" si="3"/>
        <v>HMC separation (KIDD grouping)</v>
      </c>
      <c r="L54" t="s">
        <v>364</v>
      </c>
      <c r="M54" t="s">
        <v>365</v>
      </c>
      <c r="N54" t="s">
        <v>29</v>
      </c>
      <c r="O54" t="s">
        <v>29</v>
      </c>
      <c r="P54" t="s">
        <v>29</v>
      </c>
      <c r="Q54" t="s">
        <v>29</v>
      </c>
      <c r="R54" t="s">
        <v>29</v>
      </c>
      <c r="S54" t="s">
        <v>29</v>
      </c>
      <c r="T54" t="s">
        <v>29</v>
      </c>
      <c r="U54" t="s">
        <v>29</v>
      </c>
      <c r="V54" t="s">
        <v>92</v>
      </c>
      <c r="W54" t="s">
        <v>92</v>
      </c>
    </row>
    <row r="55" spans="1:23" hidden="1" x14ac:dyDescent="0.3">
      <c r="A55" t="s">
        <v>366</v>
      </c>
      <c r="B55" t="s">
        <v>367</v>
      </c>
      <c r="C55" s="1" t="str">
        <f t="shared" si="5"/>
        <v>21:0010</v>
      </c>
      <c r="D55" s="1" t="str">
        <f t="shared" si="4"/>
        <v>21:0248</v>
      </c>
      <c r="E55" t="s">
        <v>368</v>
      </c>
      <c r="F55" t="s">
        <v>369</v>
      </c>
      <c r="H55">
        <v>56.864669599999999</v>
      </c>
      <c r="I55">
        <v>-115.6078708</v>
      </c>
      <c r="J55" s="1" t="str">
        <f t="shared" si="6"/>
        <v>Heavy Mineral Concentrate (Stream)</v>
      </c>
      <c r="K55" s="1" t="str">
        <f t="shared" si="3"/>
        <v>HMC separation (KIDD grouping)</v>
      </c>
      <c r="L55" t="s">
        <v>370</v>
      </c>
      <c r="M55" t="s">
        <v>371</v>
      </c>
      <c r="N55" t="s">
        <v>29</v>
      </c>
      <c r="O55" t="s">
        <v>29</v>
      </c>
      <c r="P55" t="s">
        <v>29</v>
      </c>
      <c r="Q55" t="s">
        <v>29</v>
      </c>
      <c r="R55" t="s">
        <v>29</v>
      </c>
      <c r="S55" t="s">
        <v>29</v>
      </c>
      <c r="T55" t="s">
        <v>29</v>
      </c>
      <c r="U55" t="s">
        <v>29</v>
      </c>
      <c r="V55" t="s">
        <v>372</v>
      </c>
      <c r="W55" t="s">
        <v>372</v>
      </c>
    </row>
    <row r="56" spans="1:23" hidden="1" x14ac:dyDescent="0.3">
      <c r="A56" t="s">
        <v>373</v>
      </c>
      <c r="B56" t="s">
        <v>374</v>
      </c>
      <c r="C56" s="1" t="str">
        <f t="shared" si="5"/>
        <v>21:0010</v>
      </c>
      <c r="D56" s="1" t="str">
        <f t="shared" si="4"/>
        <v>21:0248</v>
      </c>
      <c r="E56" t="s">
        <v>375</v>
      </c>
      <c r="F56" t="s">
        <v>376</v>
      </c>
      <c r="H56">
        <v>56.8149181</v>
      </c>
      <c r="I56">
        <v>-115.5577171</v>
      </c>
      <c r="J56" s="1" t="str">
        <f t="shared" si="6"/>
        <v>Heavy Mineral Concentrate (Stream)</v>
      </c>
      <c r="K56" s="1" t="str">
        <f t="shared" si="3"/>
        <v>HMC separation (KIDD grouping)</v>
      </c>
      <c r="L56" t="s">
        <v>377</v>
      </c>
      <c r="M56" t="s">
        <v>378</v>
      </c>
      <c r="N56" t="s">
        <v>29</v>
      </c>
      <c r="O56" t="s">
        <v>92</v>
      </c>
      <c r="P56" t="s">
        <v>29</v>
      </c>
      <c r="Q56" t="s">
        <v>92</v>
      </c>
      <c r="R56" t="s">
        <v>29</v>
      </c>
      <c r="S56" t="s">
        <v>29</v>
      </c>
      <c r="T56" t="s">
        <v>29</v>
      </c>
      <c r="U56" t="s">
        <v>29</v>
      </c>
      <c r="V56" t="s">
        <v>29</v>
      </c>
      <c r="W56" t="s">
        <v>92</v>
      </c>
    </row>
    <row r="57" spans="1:23" hidden="1" x14ac:dyDescent="0.3">
      <c r="A57" t="s">
        <v>379</v>
      </c>
      <c r="B57" t="s">
        <v>380</v>
      </c>
      <c r="C57" s="1" t="str">
        <f t="shared" si="5"/>
        <v>21:0010</v>
      </c>
      <c r="D57" s="1" t="str">
        <f t="shared" si="4"/>
        <v>21:0248</v>
      </c>
      <c r="E57" t="s">
        <v>381</v>
      </c>
      <c r="F57" t="s">
        <v>382</v>
      </c>
      <c r="H57">
        <v>56.794152400000002</v>
      </c>
      <c r="I57">
        <v>-115.72827580000001</v>
      </c>
      <c r="J57" s="1" t="str">
        <f t="shared" si="6"/>
        <v>Heavy Mineral Concentrate (Stream)</v>
      </c>
      <c r="K57" s="1" t="str">
        <f t="shared" si="3"/>
        <v>HMC separation (KIDD grouping)</v>
      </c>
      <c r="L57" t="s">
        <v>383</v>
      </c>
      <c r="M57" t="s">
        <v>384</v>
      </c>
      <c r="N57" t="s">
        <v>29</v>
      </c>
      <c r="O57" t="s">
        <v>385</v>
      </c>
      <c r="P57" t="s">
        <v>31</v>
      </c>
      <c r="Q57" t="s">
        <v>386</v>
      </c>
      <c r="R57" t="s">
        <v>29</v>
      </c>
      <c r="S57" t="s">
        <v>387</v>
      </c>
      <c r="T57" t="s">
        <v>29</v>
      </c>
      <c r="U57" t="s">
        <v>29</v>
      </c>
      <c r="V57" t="s">
        <v>90</v>
      </c>
      <c r="W57" t="s">
        <v>388</v>
      </c>
    </row>
    <row r="58" spans="1:23" hidden="1" x14ac:dyDescent="0.3">
      <c r="A58" t="s">
        <v>389</v>
      </c>
      <c r="B58" t="s">
        <v>390</v>
      </c>
      <c r="C58" s="1" t="str">
        <f t="shared" si="5"/>
        <v>21:0010</v>
      </c>
      <c r="D58" s="1" t="str">
        <f t="shared" si="4"/>
        <v>21:0248</v>
      </c>
      <c r="E58" t="s">
        <v>391</v>
      </c>
      <c r="F58" t="s">
        <v>392</v>
      </c>
      <c r="H58">
        <v>56.818318599999998</v>
      </c>
      <c r="I58">
        <v>-115.8299567</v>
      </c>
      <c r="J58" s="1" t="str">
        <f t="shared" si="6"/>
        <v>Heavy Mineral Concentrate (Stream)</v>
      </c>
      <c r="K58" s="1" t="str">
        <f t="shared" si="3"/>
        <v>HMC separation (KIDD grouping)</v>
      </c>
      <c r="L58" t="s">
        <v>175</v>
      </c>
      <c r="M58" t="s">
        <v>393</v>
      </c>
      <c r="N58" t="s">
        <v>29</v>
      </c>
      <c r="O58" t="s">
        <v>394</v>
      </c>
      <c r="P58" t="s">
        <v>33</v>
      </c>
      <c r="Q58" t="s">
        <v>395</v>
      </c>
      <c r="R58" t="s">
        <v>29</v>
      </c>
      <c r="S58" t="s">
        <v>143</v>
      </c>
      <c r="T58" t="s">
        <v>33</v>
      </c>
      <c r="U58" t="s">
        <v>29</v>
      </c>
      <c r="V58" t="s">
        <v>48</v>
      </c>
      <c r="W58" t="s">
        <v>396</v>
      </c>
    </row>
    <row r="59" spans="1:23" hidden="1" x14ac:dyDescent="0.3">
      <c r="A59" t="s">
        <v>397</v>
      </c>
      <c r="B59" t="s">
        <v>398</v>
      </c>
      <c r="C59" s="1" t="str">
        <f t="shared" si="5"/>
        <v>21:0010</v>
      </c>
      <c r="D59" s="1" t="str">
        <f t="shared" si="4"/>
        <v>21:0248</v>
      </c>
      <c r="E59" t="s">
        <v>399</v>
      </c>
      <c r="F59" t="s">
        <v>400</v>
      </c>
      <c r="H59">
        <v>56.795997999999997</v>
      </c>
      <c r="I59">
        <v>-115.8749771</v>
      </c>
      <c r="J59" s="1" t="str">
        <f t="shared" si="6"/>
        <v>Heavy Mineral Concentrate (Stream)</v>
      </c>
      <c r="K59" s="1" t="str">
        <f t="shared" si="3"/>
        <v>HMC separation (KIDD grouping)</v>
      </c>
      <c r="L59" t="s">
        <v>98</v>
      </c>
      <c r="M59" t="s">
        <v>401</v>
      </c>
      <c r="N59" t="s">
        <v>29</v>
      </c>
      <c r="O59" t="s">
        <v>402</v>
      </c>
      <c r="P59" t="s">
        <v>90</v>
      </c>
      <c r="Q59" t="s">
        <v>403</v>
      </c>
      <c r="R59" t="s">
        <v>33</v>
      </c>
      <c r="S59" t="s">
        <v>404</v>
      </c>
      <c r="T59" t="s">
        <v>29</v>
      </c>
      <c r="U59" t="s">
        <v>29</v>
      </c>
      <c r="V59" t="s">
        <v>169</v>
      </c>
      <c r="W59" t="s">
        <v>405</v>
      </c>
    </row>
    <row r="60" spans="1:23" hidden="1" x14ac:dyDescent="0.3">
      <c r="A60" t="s">
        <v>406</v>
      </c>
      <c r="B60" t="s">
        <v>407</v>
      </c>
      <c r="C60" s="1" t="str">
        <f t="shared" si="5"/>
        <v>21:0010</v>
      </c>
      <c r="D60" s="1" t="str">
        <f t="shared" si="4"/>
        <v>21:0248</v>
      </c>
      <c r="E60" t="s">
        <v>408</v>
      </c>
      <c r="F60" t="s">
        <v>409</v>
      </c>
      <c r="H60">
        <v>56.815443500000001</v>
      </c>
      <c r="I60">
        <v>-115.8118614</v>
      </c>
      <c r="J60" s="1" t="str">
        <f t="shared" si="6"/>
        <v>Heavy Mineral Concentrate (Stream)</v>
      </c>
      <c r="K60" s="1" t="str">
        <f t="shared" si="3"/>
        <v>HMC separation (KIDD grouping)</v>
      </c>
      <c r="L60" t="s">
        <v>27</v>
      </c>
      <c r="M60" t="s">
        <v>347</v>
      </c>
      <c r="N60" t="s">
        <v>29</v>
      </c>
      <c r="O60" t="s">
        <v>410</v>
      </c>
      <c r="P60" t="s">
        <v>29</v>
      </c>
      <c r="Q60" t="s">
        <v>410</v>
      </c>
      <c r="R60" t="s">
        <v>48</v>
      </c>
      <c r="S60" t="s">
        <v>411</v>
      </c>
      <c r="T60" t="s">
        <v>33</v>
      </c>
      <c r="U60" t="s">
        <v>29</v>
      </c>
      <c r="V60" t="s">
        <v>90</v>
      </c>
      <c r="W60" t="s">
        <v>412</v>
      </c>
    </row>
    <row r="61" spans="1:23" hidden="1" x14ac:dyDescent="0.3">
      <c r="A61" t="s">
        <v>413</v>
      </c>
      <c r="B61" t="s">
        <v>414</v>
      </c>
      <c r="C61" s="1" t="str">
        <f t="shared" si="5"/>
        <v>21:0010</v>
      </c>
      <c r="D61" s="1" t="str">
        <f t="shared" si="4"/>
        <v>21:0248</v>
      </c>
      <c r="E61" t="s">
        <v>415</v>
      </c>
      <c r="F61" t="s">
        <v>416</v>
      </c>
      <c r="H61">
        <v>56.824036599999999</v>
      </c>
      <c r="I61">
        <v>-115.8170788</v>
      </c>
      <c r="J61" s="1" t="str">
        <f t="shared" si="6"/>
        <v>Heavy Mineral Concentrate (Stream)</v>
      </c>
      <c r="K61" s="1" t="str">
        <f t="shared" si="3"/>
        <v>HMC separation (KIDD grouping)</v>
      </c>
      <c r="L61" t="s">
        <v>417</v>
      </c>
      <c r="M61" t="s">
        <v>418</v>
      </c>
      <c r="N61" t="s">
        <v>29</v>
      </c>
      <c r="O61" t="s">
        <v>419</v>
      </c>
      <c r="P61" t="s">
        <v>31</v>
      </c>
      <c r="Q61" t="s">
        <v>420</v>
      </c>
      <c r="R61" t="s">
        <v>33</v>
      </c>
      <c r="S61" t="s">
        <v>421</v>
      </c>
      <c r="T61" t="s">
        <v>33</v>
      </c>
      <c r="U61" t="s">
        <v>29</v>
      </c>
      <c r="V61" t="s">
        <v>168</v>
      </c>
      <c r="W61" t="s">
        <v>422</v>
      </c>
    </row>
    <row r="62" spans="1:23" hidden="1" x14ac:dyDescent="0.3">
      <c r="A62" t="s">
        <v>423</v>
      </c>
      <c r="B62" t="s">
        <v>424</v>
      </c>
      <c r="C62" s="1" t="str">
        <f t="shared" si="5"/>
        <v>21:0010</v>
      </c>
      <c r="D62" s="1" t="str">
        <f t="shared" si="4"/>
        <v>21:0248</v>
      </c>
      <c r="E62" t="s">
        <v>425</v>
      </c>
      <c r="F62" t="s">
        <v>426</v>
      </c>
      <c r="H62">
        <v>56.812793499999998</v>
      </c>
      <c r="I62">
        <v>-115.65291000000001</v>
      </c>
      <c r="J62" s="1" t="str">
        <f t="shared" si="6"/>
        <v>Heavy Mineral Concentrate (Stream)</v>
      </c>
      <c r="K62" s="1" t="str">
        <f t="shared" si="3"/>
        <v>HMC separation (KIDD grouping)</v>
      </c>
      <c r="L62" t="s">
        <v>427</v>
      </c>
      <c r="M62" t="s">
        <v>428</v>
      </c>
      <c r="N62" t="s">
        <v>29</v>
      </c>
      <c r="O62" t="s">
        <v>429</v>
      </c>
      <c r="P62" t="s">
        <v>29</v>
      </c>
      <c r="Q62" t="s">
        <v>429</v>
      </c>
      <c r="R62" t="s">
        <v>29</v>
      </c>
      <c r="S62" t="s">
        <v>29</v>
      </c>
      <c r="T62" t="s">
        <v>29</v>
      </c>
      <c r="U62" t="s">
        <v>29</v>
      </c>
      <c r="V62" t="s">
        <v>34</v>
      </c>
      <c r="W62" t="s">
        <v>430</v>
      </c>
    </row>
    <row r="63" spans="1:23" hidden="1" x14ac:dyDescent="0.3">
      <c r="A63" t="s">
        <v>431</v>
      </c>
      <c r="B63" t="s">
        <v>432</v>
      </c>
      <c r="C63" s="1" t="str">
        <f t="shared" si="5"/>
        <v>21:0010</v>
      </c>
      <c r="D63" s="1" t="str">
        <f t="shared" ref="D63:D94" si="7">HYPERLINK("http://geochem.nrcan.gc.ca/cdogs/content/svy/svy210248_e.htm", "21:0248")</f>
        <v>21:0248</v>
      </c>
      <c r="E63" t="s">
        <v>433</v>
      </c>
      <c r="F63" t="s">
        <v>434</v>
      </c>
      <c r="H63">
        <v>56.779765599999998</v>
      </c>
      <c r="I63">
        <v>-115.7827429</v>
      </c>
      <c r="J63" s="1" t="str">
        <f t="shared" si="6"/>
        <v>Heavy Mineral Concentrate (Stream)</v>
      </c>
      <c r="K63" s="1" t="str">
        <f t="shared" si="3"/>
        <v>HMC separation (KIDD grouping)</v>
      </c>
      <c r="L63" t="s">
        <v>435</v>
      </c>
      <c r="M63" t="s">
        <v>436</v>
      </c>
      <c r="N63" t="s">
        <v>29</v>
      </c>
      <c r="O63" t="s">
        <v>31</v>
      </c>
      <c r="P63" t="s">
        <v>29</v>
      </c>
      <c r="Q63" t="s">
        <v>31</v>
      </c>
      <c r="R63" t="s">
        <v>29</v>
      </c>
      <c r="S63" t="s">
        <v>29</v>
      </c>
      <c r="T63" t="s">
        <v>29</v>
      </c>
      <c r="U63" t="s">
        <v>29</v>
      </c>
      <c r="V63" t="s">
        <v>31</v>
      </c>
      <c r="W63" t="s">
        <v>90</v>
      </c>
    </row>
    <row r="64" spans="1:23" hidden="1" x14ac:dyDescent="0.3">
      <c r="A64" t="s">
        <v>437</v>
      </c>
      <c r="B64" t="s">
        <v>438</v>
      </c>
      <c r="C64" s="1" t="str">
        <f t="shared" si="5"/>
        <v>21:0010</v>
      </c>
      <c r="D64" s="1" t="str">
        <f t="shared" si="7"/>
        <v>21:0248</v>
      </c>
      <c r="E64" t="s">
        <v>439</v>
      </c>
      <c r="F64" t="s">
        <v>440</v>
      </c>
      <c r="H64">
        <v>56.791700300000002</v>
      </c>
      <c r="I64">
        <v>-115.6842827</v>
      </c>
      <c r="J64" s="1" t="str">
        <f t="shared" si="6"/>
        <v>Heavy Mineral Concentrate (Stream)</v>
      </c>
      <c r="K64" s="1" t="str">
        <f t="shared" si="3"/>
        <v>HMC separation (KIDD grouping)</v>
      </c>
      <c r="L64" t="s">
        <v>71</v>
      </c>
      <c r="M64" t="s">
        <v>441</v>
      </c>
      <c r="N64" t="s">
        <v>29</v>
      </c>
      <c r="O64" t="s">
        <v>442</v>
      </c>
      <c r="P64" t="s">
        <v>33</v>
      </c>
      <c r="Q64" t="s">
        <v>245</v>
      </c>
      <c r="R64" t="s">
        <v>48</v>
      </c>
      <c r="S64" t="s">
        <v>371</v>
      </c>
      <c r="T64" t="s">
        <v>29</v>
      </c>
      <c r="U64" t="s">
        <v>29</v>
      </c>
      <c r="V64" t="s">
        <v>100</v>
      </c>
      <c r="W64" t="s">
        <v>247</v>
      </c>
    </row>
    <row r="65" spans="1:23" hidden="1" x14ac:dyDescent="0.3">
      <c r="A65" t="s">
        <v>443</v>
      </c>
      <c r="B65" t="s">
        <v>444</v>
      </c>
      <c r="C65" s="1" t="str">
        <f t="shared" si="5"/>
        <v>21:0010</v>
      </c>
      <c r="D65" s="1" t="str">
        <f t="shared" si="7"/>
        <v>21:0248</v>
      </c>
      <c r="E65" t="s">
        <v>445</v>
      </c>
      <c r="F65" t="s">
        <v>446</v>
      </c>
      <c r="H65">
        <v>56.921374200000002</v>
      </c>
      <c r="I65">
        <v>-115.277175</v>
      </c>
      <c r="J65" s="1" t="str">
        <f t="shared" si="6"/>
        <v>Heavy Mineral Concentrate (Stream)</v>
      </c>
      <c r="K65" s="1" t="str">
        <f t="shared" si="3"/>
        <v>HMC separation (KIDD grouping)</v>
      </c>
      <c r="L65" t="s">
        <v>447</v>
      </c>
      <c r="M65" t="s">
        <v>448</v>
      </c>
      <c r="N65" t="s">
        <v>29</v>
      </c>
      <c r="O65" t="s">
        <v>29</v>
      </c>
      <c r="P65" t="s">
        <v>29</v>
      </c>
      <c r="Q65" t="s">
        <v>29</v>
      </c>
      <c r="R65" t="s">
        <v>29</v>
      </c>
      <c r="S65" t="s">
        <v>29</v>
      </c>
      <c r="T65" t="s">
        <v>29</v>
      </c>
      <c r="U65" t="s">
        <v>29</v>
      </c>
      <c r="V65" t="s">
        <v>29</v>
      </c>
      <c r="W65" t="s">
        <v>29</v>
      </c>
    </row>
    <row r="66" spans="1:23" hidden="1" x14ac:dyDescent="0.3">
      <c r="A66" t="s">
        <v>449</v>
      </c>
      <c r="B66" t="s">
        <v>450</v>
      </c>
      <c r="C66" s="1" t="str">
        <f t="shared" ref="C66:C97" si="8">HYPERLINK("http://geochem.nrcan.gc.ca/cdogs/content/bdl/bdl210010_e.htm", "21:0010")</f>
        <v>21:0010</v>
      </c>
      <c r="D66" s="1" t="str">
        <f t="shared" si="7"/>
        <v>21:0248</v>
      </c>
      <c r="E66" t="s">
        <v>451</v>
      </c>
      <c r="F66" t="s">
        <v>452</v>
      </c>
      <c r="H66">
        <v>56.976676400000002</v>
      </c>
      <c r="I66">
        <v>-116.09947630000001</v>
      </c>
      <c r="J66" s="1" t="str">
        <f t="shared" ref="J66:J97" si="9">HYPERLINK("http://geochem.nrcan.gc.ca/cdogs/content/kwd/kwd020039_e.htm", "Heavy Mineral Concentrate (Stream)")</f>
        <v>Heavy Mineral Concentrate (Stream)</v>
      </c>
      <c r="K66" s="1" t="str">
        <f t="shared" ref="K66:K129" si="10">HYPERLINK("http://geochem.nrcan.gc.ca/cdogs/content/kwd/kwd080046_e.htm", "HMC separation (KIDD grouping)")</f>
        <v>HMC separation (KIDD grouping)</v>
      </c>
      <c r="L66" t="s">
        <v>253</v>
      </c>
      <c r="M66" t="s">
        <v>453</v>
      </c>
      <c r="N66" t="s">
        <v>29</v>
      </c>
      <c r="O66" t="s">
        <v>29</v>
      </c>
      <c r="P66" t="s">
        <v>29</v>
      </c>
      <c r="Q66" t="s">
        <v>29</v>
      </c>
      <c r="R66" t="s">
        <v>29</v>
      </c>
      <c r="S66" t="s">
        <v>454</v>
      </c>
      <c r="T66" t="s">
        <v>29</v>
      </c>
      <c r="U66" t="s">
        <v>29</v>
      </c>
      <c r="V66" t="s">
        <v>29</v>
      </c>
      <c r="W66" t="s">
        <v>454</v>
      </c>
    </row>
    <row r="67" spans="1:23" hidden="1" x14ac:dyDescent="0.3">
      <c r="A67" t="s">
        <v>455</v>
      </c>
      <c r="B67" t="s">
        <v>456</v>
      </c>
      <c r="C67" s="1" t="str">
        <f t="shared" si="8"/>
        <v>21:0010</v>
      </c>
      <c r="D67" s="1" t="str">
        <f t="shared" si="7"/>
        <v>21:0248</v>
      </c>
      <c r="E67" t="s">
        <v>457</v>
      </c>
      <c r="F67" t="s">
        <v>458</v>
      </c>
      <c r="H67">
        <v>56.924413399999999</v>
      </c>
      <c r="I67">
        <v>-116.20218920000001</v>
      </c>
      <c r="J67" s="1" t="str">
        <f t="shared" si="9"/>
        <v>Heavy Mineral Concentrate (Stream)</v>
      </c>
      <c r="K67" s="1" t="str">
        <f t="shared" si="10"/>
        <v>HMC separation (KIDD grouping)</v>
      </c>
      <c r="L67" t="s">
        <v>148</v>
      </c>
      <c r="M67" t="s">
        <v>459</v>
      </c>
      <c r="N67" t="s">
        <v>29</v>
      </c>
      <c r="O67" t="s">
        <v>168</v>
      </c>
      <c r="P67" t="s">
        <v>29</v>
      </c>
      <c r="Q67" t="s">
        <v>168</v>
      </c>
      <c r="R67" t="s">
        <v>29</v>
      </c>
      <c r="S67" t="s">
        <v>34</v>
      </c>
      <c r="T67" t="s">
        <v>29</v>
      </c>
      <c r="U67" t="s">
        <v>29</v>
      </c>
      <c r="V67" t="s">
        <v>29</v>
      </c>
      <c r="W67" t="s">
        <v>460</v>
      </c>
    </row>
    <row r="68" spans="1:23" hidden="1" x14ac:dyDescent="0.3">
      <c r="A68" t="s">
        <v>461</v>
      </c>
      <c r="B68" t="s">
        <v>462</v>
      </c>
      <c r="C68" s="1" t="str">
        <f t="shared" si="8"/>
        <v>21:0010</v>
      </c>
      <c r="D68" s="1" t="str">
        <f t="shared" si="7"/>
        <v>21:0248</v>
      </c>
      <c r="E68" t="s">
        <v>463</v>
      </c>
      <c r="F68" t="s">
        <v>464</v>
      </c>
      <c r="H68">
        <v>56.8172937</v>
      </c>
      <c r="I68">
        <v>-116.18631670000001</v>
      </c>
      <c r="J68" s="1" t="str">
        <f t="shared" si="9"/>
        <v>Heavy Mineral Concentrate (Stream)</v>
      </c>
      <c r="K68" s="1" t="str">
        <f t="shared" si="10"/>
        <v>HMC separation (KIDD grouping)</v>
      </c>
      <c r="L68" t="s">
        <v>465</v>
      </c>
      <c r="M68" t="s">
        <v>124</v>
      </c>
      <c r="N68" t="s">
        <v>29</v>
      </c>
      <c r="O68" t="s">
        <v>245</v>
      </c>
      <c r="P68" t="s">
        <v>29</v>
      </c>
      <c r="Q68" t="s">
        <v>245</v>
      </c>
      <c r="R68" t="s">
        <v>29</v>
      </c>
      <c r="S68" t="s">
        <v>466</v>
      </c>
      <c r="T68" t="s">
        <v>29</v>
      </c>
      <c r="U68" t="s">
        <v>29</v>
      </c>
      <c r="V68" t="s">
        <v>29</v>
      </c>
      <c r="W68" t="s">
        <v>467</v>
      </c>
    </row>
    <row r="69" spans="1:23" hidden="1" x14ac:dyDescent="0.3">
      <c r="A69" t="s">
        <v>468</v>
      </c>
      <c r="B69" t="s">
        <v>469</v>
      </c>
      <c r="C69" s="1" t="str">
        <f t="shared" si="8"/>
        <v>21:0010</v>
      </c>
      <c r="D69" s="1" t="str">
        <f t="shared" si="7"/>
        <v>21:0248</v>
      </c>
      <c r="E69" t="s">
        <v>470</v>
      </c>
      <c r="F69" t="s">
        <v>471</v>
      </c>
      <c r="H69">
        <v>56.756690800000001</v>
      </c>
      <c r="I69">
        <v>-116.19481020000001</v>
      </c>
      <c r="J69" s="1" t="str">
        <f t="shared" si="9"/>
        <v>Heavy Mineral Concentrate (Stream)</v>
      </c>
      <c r="K69" s="1" t="str">
        <f t="shared" si="10"/>
        <v>HMC separation (KIDD grouping)</v>
      </c>
      <c r="L69" t="s">
        <v>472</v>
      </c>
      <c r="M69" t="s">
        <v>473</v>
      </c>
      <c r="N69" t="s">
        <v>29</v>
      </c>
      <c r="O69" t="s">
        <v>100</v>
      </c>
      <c r="P69" t="s">
        <v>29</v>
      </c>
      <c r="Q69" t="s">
        <v>100</v>
      </c>
      <c r="R69" t="s">
        <v>33</v>
      </c>
      <c r="S69" t="s">
        <v>90</v>
      </c>
      <c r="T69" t="s">
        <v>29</v>
      </c>
      <c r="U69" t="s">
        <v>29</v>
      </c>
      <c r="V69" t="s">
        <v>296</v>
      </c>
      <c r="W69" t="s">
        <v>130</v>
      </c>
    </row>
    <row r="70" spans="1:23" hidden="1" x14ac:dyDescent="0.3">
      <c r="A70" t="s">
        <v>474</v>
      </c>
      <c r="B70" t="s">
        <v>475</v>
      </c>
      <c r="C70" s="1" t="str">
        <f t="shared" si="8"/>
        <v>21:0010</v>
      </c>
      <c r="D70" s="1" t="str">
        <f t="shared" si="7"/>
        <v>21:0248</v>
      </c>
      <c r="E70" t="s">
        <v>476</v>
      </c>
      <c r="F70" t="s">
        <v>477</v>
      </c>
      <c r="H70">
        <v>56.932742699999999</v>
      </c>
      <c r="I70">
        <v>-116.03560659999999</v>
      </c>
      <c r="J70" s="1" t="str">
        <f t="shared" si="9"/>
        <v>Heavy Mineral Concentrate (Stream)</v>
      </c>
      <c r="K70" s="1" t="str">
        <f t="shared" si="10"/>
        <v>HMC separation (KIDD grouping)</v>
      </c>
      <c r="L70" t="s">
        <v>148</v>
      </c>
      <c r="M70" t="s">
        <v>478</v>
      </c>
      <c r="N70" t="s">
        <v>29</v>
      </c>
      <c r="O70" t="s">
        <v>33</v>
      </c>
      <c r="P70" t="s">
        <v>29</v>
      </c>
      <c r="Q70" t="s">
        <v>33</v>
      </c>
      <c r="R70" t="s">
        <v>29</v>
      </c>
      <c r="S70" t="s">
        <v>29</v>
      </c>
      <c r="T70" t="s">
        <v>29</v>
      </c>
      <c r="U70" t="s">
        <v>29</v>
      </c>
      <c r="V70" t="s">
        <v>29</v>
      </c>
      <c r="W70" t="s">
        <v>33</v>
      </c>
    </row>
    <row r="71" spans="1:23" hidden="1" x14ac:dyDescent="0.3">
      <c r="A71" t="s">
        <v>479</v>
      </c>
      <c r="B71" t="s">
        <v>480</v>
      </c>
      <c r="C71" s="1" t="str">
        <f t="shared" si="8"/>
        <v>21:0010</v>
      </c>
      <c r="D71" s="1" t="str">
        <f t="shared" si="7"/>
        <v>21:0248</v>
      </c>
      <c r="E71" t="s">
        <v>481</v>
      </c>
      <c r="F71" t="s">
        <v>482</v>
      </c>
      <c r="H71">
        <v>56.803760699999998</v>
      </c>
      <c r="I71">
        <v>-116.0081016</v>
      </c>
      <c r="J71" s="1" t="str">
        <f t="shared" si="9"/>
        <v>Heavy Mineral Concentrate (Stream)</v>
      </c>
      <c r="K71" s="1" t="str">
        <f t="shared" si="10"/>
        <v>HMC separation (KIDD grouping)</v>
      </c>
      <c r="L71" t="s">
        <v>483</v>
      </c>
      <c r="M71" t="s">
        <v>484</v>
      </c>
      <c r="N71" t="s">
        <v>29</v>
      </c>
      <c r="O71" t="s">
        <v>485</v>
      </c>
      <c r="P71" t="s">
        <v>31</v>
      </c>
      <c r="Q71" t="s">
        <v>486</v>
      </c>
      <c r="R71" t="s">
        <v>296</v>
      </c>
      <c r="S71" t="s">
        <v>487</v>
      </c>
      <c r="T71" t="s">
        <v>29</v>
      </c>
      <c r="U71" t="s">
        <v>29</v>
      </c>
      <c r="V71" t="s">
        <v>92</v>
      </c>
      <c r="W71" t="s">
        <v>488</v>
      </c>
    </row>
    <row r="72" spans="1:23" hidden="1" x14ac:dyDescent="0.3">
      <c r="A72" t="s">
        <v>489</v>
      </c>
      <c r="B72" t="s">
        <v>490</v>
      </c>
      <c r="C72" s="1" t="str">
        <f t="shared" si="8"/>
        <v>21:0010</v>
      </c>
      <c r="D72" s="1" t="str">
        <f t="shared" si="7"/>
        <v>21:0248</v>
      </c>
      <c r="E72" t="s">
        <v>491</v>
      </c>
      <c r="F72" t="s">
        <v>492</v>
      </c>
      <c r="H72">
        <v>57.078394899999999</v>
      </c>
      <c r="I72">
        <v>-116.176928</v>
      </c>
      <c r="J72" s="1" t="str">
        <f t="shared" si="9"/>
        <v>Heavy Mineral Concentrate (Stream)</v>
      </c>
      <c r="K72" s="1" t="str">
        <f t="shared" si="10"/>
        <v>HMC separation (KIDD grouping)</v>
      </c>
      <c r="L72" t="s">
        <v>493</v>
      </c>
      <c r="M72" t="s">
        <v>494</v>
      </c>
      <c r="N72" t="s">
        <v>29</v>
      </c>
      <c r="O72" t="s">
        <v>29</v>
      </c>
      <c r="P72" t="s">
        <v>29</v>
      </c>
      <c r="Q72" t="s">
        <v>29</v>
      </c>
      <c r="R72" t="s">
        <v>29</v>
      </c>
      <c r="S72" t="s">
        <v>29</v>
      </c>
      <c r="T72" t="s">
        <v>29</v>
      </c>
      <c r="U72" t="s">
        <v>29</v>
      </c>
      <c r="V72" t="s">
        <v>29</v>
      </c>
      <c r="W72" t="s">
        <v>29</v>
      </c>
    </row>
    <row r="73" spans="1:23" hidden="1" x14ac:dyDescent="0.3">
      <c r="A73" t="s">
        <v>495</v>
      </c>
      <c r="B73" t="s">
        <v>496</v>
      </c>
      <c r="C73" s="1" t="str">
        <f t="shared" si="8"/>
        <v>21:0010</v>
      </c>
      <c r="D73" s="1" t="str">
        <f t="shared" si="7"/>
        <v>21:0248</v>
      </c>
      <c r="E73" t="s">
        <v>497</v>
      </c>
      <c r="F73" t="s">
        <v>498</v>
      </c>
      <c r="H73">
        <v>57.065003400000002</v>
      </c>
      <c r="I73">
        <v>-116.1623488</v>
      </c>
      <c r="J73" s="1" t="str">
        <f t="shared" si="9"/>
        <v>Heavy Mineral Concentrate (Stream)</v>
      </c>
      <c r="K73" s="1" t="str">
        <f t="shared" si="10"/>
        <v>HMC separation (KIDD grouping)</v>
      </c>
      <c r="L73" t="s">
        <v>499</v>
      </c>
      <c r="M73" t="s">
        <v>210</v>
      </c>
      <c r="N73" t="s">
        <v>29</v>
      </c>
      <c r="O73" t="s">
        <v>29</v>
      </c>
      <c r="P73" t="s">
        <v>29</v>
      </c>
      <c r="Q73" t="s">
        <v>29</v>
      </c>
      <c r="R73" t="s">
        <v>29</v>
      </c>
      <c r="S73" t="s">
        <v>29</v>
      </c>
      <c r="T73" t="s">
        <v>29</v>
      </c>
      <c r="U73" t="s">
        <v>29</v>
      </c>
      <c r="V73" t="s">
        <v>29</v>
      </c>
      <c r="W73" t="s">
        <v>29</v>
      </c>
    </row>
    <row r="74" spans="1:23" hidden="1" x14ac:dyDescent="0.3">
      <c r="A74" t="s">
        <v>500</v>
      </c>
      <c r="B74" t="s">
        <v>501</v>
      </c>
      <c r="C74" s="1" t="str">
        <f t="shared" si="8"/>
        <v>21:0010</v>
      </c>
      <c r="D74" s="1" t="str">
        <f t="shared" si="7"/>
        <v>21:0248</v>
      </c>
      <c r="E74" t="s">
        <v>502</v>
      </c>
      <c r="F74" t="s">
        <v>503</v>
      </c>
      <c r="H74">
        <v>57.067797200000001</v>
      </c>
      <c r="I74">
        <v>-116.1569586</v>
      </c>
      <c r="J74" s="1" t="str">
        <f t="shared" si="9"/>
        <v>Heavy Mineral Concentrate (Stream)</v>
      </c>
      <c r="K74" s="1" t="str">
        <f t="shared" si="10"/>
        <v>HMC separation (KIDD grouping)</v>
      </c>
      <c r="L74" t="s">
        <v>294</v>
      </c>
      <c r="M74" t="s">
        <v>504</v>
      </c>
      <c r="N74" t="s">
        <v>29</v>
      </c>
      <c r="O74" t="s">
        <v>29</v>
      </c>
      <c r="P74" t="s">
        <v>33</v>
      </c>
      <c r="Q74" t="s">
        <v>33</v>
      </c>
      <c r="R74" t="s">
        <v>29</v>
      </c>
      <c r="S74" t="s">
        <v>33</v>
      </c>
      <c r="T74" t="s">
        <v>29</v>
      </c>
      <c r="U74" t="s">
        <v>29</v>
      </c>
      <c r="V74" t="s">
        <v>29</v>
      </c>
      <c r="W74" t="s">
        <v>31</v>
      </c>
    </row>
    <row r="75" spans="1:23" hidden="1" x14ac:dyDescent="0.3">
      <c r="A75" t="s">
        <v>505</v>
      </c>
      <c r="B75" t="s">
        <v>506</v>
      </c>
      <c r="C75" s="1" t="str">
        <f t="shared" si="8"/>
        <v>21:0010</v>
      </c>
      <c r="D75" s="1" t="str">
        <f t="shared" si="7"/>
        <v>21:0248</v>
      </c>
      <c r="E75" t="s">
        <v>507</v>
      </c>
      <c r="F75" t="s">
        <v>508</v>
      </c>
      <c r="H75">
        <v>57.013826700000003</v>
      </c>
      <c r="I75">
        <v>-116.107686</v>
      </c>
      <c r="J75" s="1" t="str">
        <f t="shared" si="9"/>
        <v>Heavy Mineral Concentrate (Stream)</v>
      </c>
      <c r="K75" s="1" t="str">
        <f t="shared" si="10"/>
        <v>HMC separation (KIDD grouping)</v>
      </c>
      <c r="L75" t="s">
        <v>352</v>
      </c>
      <c r="M75" t="s">
        <v>509</v>
      </c>
      <c r="N75" t="s">
        <v>29</v>
      </c>
      <c r="O75" t="s">
        <v>29</v>
      </c>
      <c r="P75" t="s">
        <v>29</v>
      </c>
      <c r="Q75" t="s">
        <v>29</v>
      </c>
      <c r="R75" t="s">
        <v>29</v>
      </c>
      <c r="S75" t="s">
        <v>31</v>
      </c>
      <c r="T75" t="s">
        <v>29</v>
      </c>
      <c r="U75" t="s">
        <v>29</v>
      </c>
      <c r="V75" t="s">
        <v>29</v>
      </c>
      <c r="W75" t="s">
        <v>31</v>
      </c>
    </row>
    <row r="76" spans="1:23" hidden="1" x14ac:dyDescent="0.3">
      <c r="A76" t="s">
        <v>510</v>
      </c>
      <c r="B76" t="s">
        <v>511</v>
      </c>
      <c r="C76" s="1" t="str">
        <f t="shared" si="8"/>
        <v>21:0010</v>
      </c>
      <c r="D76" s="1" t="str">
        <f t="shared" si="7"/>
        <v>21:0248</v>
      </c>
      <c r="E76" t="s">
        <v>512</v>
      </c>
      <c r="F76" t="s">
        <v>513</v>
      </c>
      <c r="H76">
        <v>57.454794</v>
      </c>
      <c r="I76">
        <v>-116.08939030000001</v>
      </c>
      <c r="J76" s="1" t="str">
        <f t="shared" si="9"/>
        <v>Heavy Mineral Concentrate (Stream)</v>
      </c>
      <c r="K76" s="1" t="str">
        <f t="shared" si="10"/>
        <v>HMC separation (KIDD grouping)</v>
      </c>
      <c r="L76" t="s">
        <v>483</v>
      </c>
      <c r="M76" t="s">
        <v>514</v>
      </c>
      <c r="N76" t="s">
        <v>29</v>
      </c>
      <c r="O76" t="s">
        <v>29</v>
      </c>
      <c r="P76" t="s">
        <v>29</v>
      </c>
      <c r="Q76" t="s">
        <v>29</v>
      </c>
      <c r="R76" t="s">
        <v>29</v>
      </c>
      <c r="S76" t="s">
        <v>33</v>
      </c>
      <c r="T76" t="s">
        <v>29</v>
      </c>
      <c r="U76" t="s">
        <v>29</v>
      </c>
      <c r="V76" t="s">
        <v>29</v>
      </c>
      <c r="W76" t="s">
        <v>33</v>
      </c>
    </row>
    <row r="77" spans="1:23" hidden="1" x14ac:dyDescent="0.3">
      <c r="A77" t="s">
        <v>515</v>
      </c>
      <c r="B77" t="s">
        <v>516</v>
      </c>
      <c r="C77" s="1" t="str">
        <f t="shared" si="8"/>
        <v>21:0010</v>
      </c>
      <c r="D77" s="1" t="str">
        <f t="shared" si="7"/>
        <v>21:0248</v>
      </c>
      <c r="E77" t="s">
        <v>517</v>
      </c>
      <c r="F77" t="s">
        <v>518</v>
      </c>
      <c r="H77">
        <v>57.245175699999997</v>
      </c>
      <c r="I77">
        <v>-116.09711679999999</v>
      </c>
      <c r="J77" s="1" t="str">
        <f t="shared" si="9"/>
        <v>Heavy Mineral Concentrate (Stream)</v>
      </c>
      <c r="K77" s="1" t="str">
        <f t="shared" si="10"/>
        <v>HMC separation (KIDD grouping)</v>
      </c>
      <c r="L77" t="s">
        <v>483</v>
      </c>
      <c r="M77" t="s">
        <v>460</v>
      </c>
      <c r="N77" t="s">
        <v>29</v>
      </c>
      <c r="O77" t="s">
        <v>519</v>
      </c>
      <c r="P77" t="s">
        <v>519</v>
      </c>
      <c r="Q77" t="s">
        <v>519</v>
      </c>
      <c r="R77" t="s">
        <v>519</v>
      </c>
      <c r="S77" t="s">
        <v>519</v>
      </c>
      <c r="T77" t="s">
        <v>519</v>
      </c>
      <c r="U77" t="s">
        <v>29</v>
      </c>
      <c r="V77" t="s">
        <v>519</v>
      </c>
      <c r="W77" t="s">
        <v>519</v>
      </c>
    </row>
    <row r="78" spans="1:23" hidden="1" x14ac:dyDescent="0.3">
      <c r="A78" t="s">
        <v>520</v>
      </c>
      <c r="B78" t="s">
        <v>521</v>
      </c>
      <c r="C78" s="1" t="str">
        <f t="shared" si="8"/>
        <v>21:0010</v>
      </c>
      <c r="D78" s="1" t="str">
        <f t="shared" si="7"/>
        <v>21:0248</v>
      </c>
      <c r="E78" t="s">
        <v>522</v>
      </c>
      <c r="F78" t="s">
        <v>523</v>
      </c>
      <c r="H78">
        <v>57.228282100000001</v>
      </c>
      <c r="I78">
        <v>-116.0510486</v>
      </c>
      <c r="J78" s="1" t="str">
        <f t="shared" si="9"/>
        <v>Heavy Mineral Concentrate (Stream)</v>
      </c>
      <c r="K78" s="1" t="str">
        <f t="shared" si="10"/>
        <v>HMC separation (KIDD grouping)</v>
      </c>
      <c r="L78" t="s">
        <v>276</v>
      </c>
      <c r="M78" t="s">
        <v>524</v>
      </c>
      <c r="N78" t="s">
        <v>29</v>
      </c>
      <c r="O78" t="s">
        <v>29</v>
      </c>
      <c r="P78" t="s">
        <v>29</v>
      </c>
      <c r="Q78" t="s">
        <v>29</v>
      </c>
      <c r="R78" t="s">
        <v>29</v>
      </c>
      <c r="S78" t="s">
        <v>29</v>
      </c>
      <c r="T78" t="s">
        <v>29</v>
      </c>
      <c r="U78" t="s">
        <v>29</v>
      </c>
      <c r="V78" t="s">
        <v>29</v>
      </c>
      <c r="W78" t="s">
        <v>29</v>
      </c>
    </row>
    <row r="79" spans="1:23" hidden="1" x14ac:dyDescent="0.3">
      <c r="A79" t="s">
        <v>525</v>
      </c>
      <c r="B79" t="s">
        <v>526</v>
      </c>
      <c r="C79" s="1" t="str">
        <f t="shared" si="8"/>
        <v>21:0010</v>
      </c>
      <c r="D79" s="1" t="str">
        <f t="shared" si="7"/>
        <v>21:0248</v>
      </c>
      <c r="E79" t="s">
        <v>527</v>
      </c>
      <c r="F79" t="s">
        <v>528</v>
      </c>
      <c r="H79">
        <v>57.141943400000002</v>
      </c>
      <c r="I79">
        <v>-116.1342696</v>
      </c>
      <c r="J79" s="1" t="str">
        <f t="shared" si="9"/>
        <v>Heavy Mineral Concentrate (Stream)</v>
      </c>
      <c r="K79" s="1" t="str">
        <f t="shared" si="10"/>
        <v>HMC separation (KIDD grouping)</v>
      </c>
      <c r="L79" t="s">
        <v>529</v>
      </c>
      <c r="M79" t="s">
        <v>530</v>
      </c>
      <c r="N79" t="s">
        <v>29</v>
      </c>
      <c r="O79" t="s">
        <v>29</v>
      </c>
      <c r="P79" t="s">
        <v>29</v>
      </c>
      <c r="Q79" t="s">
        <v>29</v>
      </c>
      <c r="R79" t="s">
        <v>29</v>
      </c>
      <c r="S79" t="s">
        <v>29</v>
      </c>
      <c r="T79" t="s">
        <v>29</v>
      </c>
      <c r="U79" t="s">
        <v>29</v>
      </c>
      <c r="V79" t="s">
        <v>29</v>
      </c>
      <c r="W79" t="s">
        <v>29</v>
      </c>
    </row>
    <row r="80" spans="1:23" hidden="1" x14ac:dyDescent="0.3">
      <c r="A80" t="s">
        <v>531</v>
      </c>
      <c r="B80" t="s">
        <v>532</v>
      </c>
      <c r="C80" s="1" t="str">
        <f t="shared" si="8"/>
        <v>21:0010</v>
      </c>
      <c r="D80" s="1" t="str">
        <f t="shared" si="7"/>
        <v>21:0248</v>
      </c>
      <c r="E80" t="s">
        <v>533</v>
      </c>
      <c r="F80" t="s">
        <v>534</v>
      </c>
      <c r="H80">
        <v>57.502166199999998</v>
      </c>
      <c r="I80">
        <v>-116.0155829</v>
      </c>
      <c r="J80" s="1" t="str">
        <f t="shared" si="9"/>
        <v>Heavy Mineral Concentrate (Stream)</v>
      </c>
      <c r="K80" s="1" t="str">
        <f t="shared" si="10"/>
        <v>HMC separation (KIDD grouping)</v>
      </c>
      <c r="L80" t="s">
        <v>117</v>
      </c>
      <c r="M80" t="s">
        <v>283</v>
      </c>
      <c r="N80" t="s">
        <v>29</v>
      </c>
      <c r="O80" t="s">
        <v>29</v>
      </c>
      <c r="P80" t="s">
        <v>29</v>
      </c>
      <c r="Q80" t="s">
        <v>29</v>
      </c>
      <c r="R80" t="s">
        <v>29</v>
      </c>
      <c r="S80" t="s">
        <v>29</v>
      </c>
      <c r="T80" t="s">
        <v>29</v>
      </c>
      <c r="U80" t="s">
        <v>29</v>
      </c>
      <c r="V80" t="s">
        <v>29</v>
      </c>
      <c r="W80" t="s">
        <v>29</v>
      </c>
    </row>
    <row r="81" spans="1:23" hidden="1" x14ac:dyDescent="0.3">
      <c r="A81" t="s">
        <v>535</v>
      </c>
      <c r="B81" t="s">
        <v>536</v>
      </c>
      <c r="C81" s="1" t="str">
        <f t="shared" si="8"/>
        <v>21:0010</v>
      </c>
      <c r="D81" s="1" t="str">
        <f t="shared" si="7"/>
        <v>21:0248</v>
      </c>
      <c r="E81" t="s">
        <v>537</v>
      </c>
      <c r="F81" t="s">
        <v>538</v>
      </c>
      <c r="H81">
        <v>57.4630844</v>
      </c>
      <c r="I81">
        <v>-116.0549927</v>
      </c>
      <c r="J81" s="1" t="str">
        <f t="shared" si="9"/>
        <v>Heavy Mineral Concentrate (Stream)</v>
      </c>
      <c r="K81" s="1" t="str">
        <f t="shared" si="10"/>
        <v>HMC separation (KIDD grouping)</v>
      </c>
      <c r="L81" t="s">
        <v>313</v>
      </c>
      <c r="M81" t="s">
        <v>539</v>
      </c>
      <c r="N81" t="s">
        <v>29</v>
      </c>
      <c r="O81" t="s">
        <v>29</v>
      </c>
      <c r="P81" t="s">
        <v>29</v>
      </c>
      <c r="Q81" t="s">
        <v>29</v>
      </c>
      <c r="R81" t="s">
        <v>29</v>
      </c>
      <c r="S81" t="s">
        <v>33</v>
      </c>
      <c r="T81" t="s">
        <v>29</v>
      </c>
      <c r="U81" t="s">
        <v>29</v>
      </c>
      <c r="V81" t="s">
        <v>29</v>
      </c>
      <c r="W81" t="s">
        <v>33</v>
      </c>
    </row>
    <row r="82" spans="1:23" hidden="1" x14ac:dyDescent="0.3">
      <c r="A82" t="s">
        <v>540</v>
      </c>
      <c r="B82" t="s">
        <v>541</v>
      </c>
      <c r="C82" s="1" t="str">
        <f t="shared" si="8"/>
        <v>21:0010</v>
      </c>
      <c r="D82" s="1" t="str">
        <f t="shared" si="7"/>
        <v>21:0248</v>
      </c>
      <c r="E82" t="s">
        <v>542</v>
      </c>
      <c r="F82" t="s">
        <v>543</v>
      </c>
      <c r="H82">
        <v>57.325752600000001</v>
      </c>
      <c r="I82">
        <v>-116.10093860000001</v>
      </c>
      <c r="J82" s="1" t="str">
        <f t="shared" si="9"/>
        <v>Heavy Mineral Concentrate (Stream)</v>
      </c>
      <c r="K82" s="1" t="str">
        <f t="shared" si="10"/>
        <v>HMC separation (KIDD grouping)</v>
      </c>
      <c r="L82" t="s">
        <v>544</v>
      </c>
      <c r="M82" t="s">
        <v>256</v>
      </c>
      <c r="N82" t="s">
        <v>29</v>
      </c>
      <c r="O82" t="s">
        <v>29</v>
      </c>
      <c r="P82" t="s">
        <v>29</v>
      </c>
      <c r="Q82" t="s">
        <v>29</v>
      </c>
      <c r="R82" t="s">
        <v>29</v>
      </c>
      <c r="S82" t="s">
        <v>29</v>
      </c>
      <c r="T82" t="s">
        <v>29</v>
      </c>
      <c r="U82" t="s">
        <v>29</v>
      </c>
      <c r="V82" t="s">
        <v>29</v>
      </c>
      <c r="W82" t="s">
        <v>29</v>
      </c>
    </row>
    <row r="83" spans="1:23" hidden="1" x14ac:dyDescent="0.3">
      <c r="A83" t="s">
        <v>545</v>
      </c>
      <c r="B83" t="s">
        <v>546</v>
      </c>
      <c r="C83" s="1" t="str">
        <f t="shared" si="8"/>
        <v>21:0010</v>
      </c>
      <c r="D83" s="1" t="str">
        <f t="shared" si="7"/>
        <v>21:0248</v>
      </c>
      <c r="E83" t="s">
        <v>547</v>
      </c>
      <c r="F83" t="s">
        <v>548</v>
      </c>
      <c r="H83">
        <v>57.173473700000002</v>
      </c>
      <c r="I83">
        <v>-116.08956910000001</v>
      </c>
      <c r="J83" s="1" t="str">
        <f t="shared" si="9"/>
        <v>Heavy Mineral Concentrate (Stream)</v>
      </c>
      <c r="K83" s="1" t="str">
        <f t="shared" si="10"/>
        <v>HMC separation (KIDD grouping)</v>
      </c>
      <c r="L83" t="s">
        <v>549</v>
      </c>
      <c r="M83" t="s">
        <v>550</v>
      </c>
      <c r="N83" t="s">
        <v>29</v>
      </c>
      <c r="O83" t="s">
        <v>29</v>
      </c>
      <c r="P83" t="s">
        <v>29</v>
      </c>
      <c r="Q83" t="s">
        <v>29</v>
      </c>
      <c r="R83" t="s">
        <v>29</v>
      </c>
      <c r="S83" t="s">
        <v>29</v>
      </c>
      <c r="T83" t="s">
        <v>29</v>
      </c>
      <c r="U83" t="s">
        <v>29</v>
      </c>
      <c r="V83" t="s">
        <v>29</v>
      </c>
      <c r="W83" t="s">
        <v>29</v>
      </c>
    </row>
    <row r="84" spans="1:23" hidden="1" x14ac:dyDescent="0.3">
      <c r="A84" t="s">
        <v>551</v>
      </c>
      <c r="B84" t="s">
        <v>552</v>
      </c>
      <c r="C84" s="1" t="str">
        <f t="shared" si="8"/>
        <v>21:0010</v>
      </c>
      <c r="D84" s="1" t="str">
        <f t="shared" si="7"/>
        <v>21:0248</v>
      </c>
      <c r="E84" t="s">
        <v>553</v>
      </c>
      <c r="F84" t="s">
        <v>554</v>
      </c>
      <c r="H84">
        <v>57.128767799999999</v>
      </c>
      <c r="I84">
        <v>-116.0888326</v>
      </c>
      <c r="J84" s="1" t="str">
        <f t="shared" si="9"/>
        <v>Heavy Mineral Concentrate (Stream)</v>
      </c>
      <c r="K84" s="1" t="str">
        <f t="shared" si="10"/>
        <v>HMC separation (KIDD grouping)</v>
      </c>
      <c r="L84" t="s">
        <v>319</v>
      </c>
      <c r="M84" t="s">
        <v>555</v>
      </c>
      <c r="N84" t="s">
        <v>29</v>
      </c>
      <c r="O84" t="s">
        <v>33</v>
      </c>
      <c r="P84" t="s">
        <v>29</v>
      </c>
      <c r="Q84" t="s">
        <v>33</v>
      </c>
      <c r="R84" t="s">
        <v>29</v>
      </c>
      <c r="S84" t="s">
        <v>33</v>
      </c>
      <c r="T84" t="s">
        <v>29</v>
      </c>
      <c r="U84" t="s">
        <v>29</v>
      </c>
      <c r="V84" t="s">
        <v>33</v>
      </c>
      <c r="W84" t="s">
        <v>48</v>
      </c>
    </row>
    <row r="85" spans="1:23" hidden="1" x14ac:dyDescent="0.3">
      <c r="A85" t="s">
        <v>556</v>
      </c>
      <c r="B85" t="s">
        <v>557</v>
      </c>
      <c r="C85" s="1" t="str">
        <f t="shared" si="8"/>
        <v>21:0010</v>
      </c>
      <c r="D85" s="1" t="str">
        <f t="shared" si="7"/>
        <v>21:0248</v>
      </c>
      <c r="E85" t="s">
        <v>558</v>
      </c>
      <c r="F85" t="s">
        <v>559</v>
      </c>
      <c r="H85">
        <v>57.061765100000002</v>
      </c>
      <c r="I85">
        <v>-116.0943497</v>
      </c>
      <c r="J85" s="1" t="str">
        <f t="shared" si="9"/>
        <v>Heavy Mineral Concentrate (Stream)</v>
      </c>
      <c r="K85" s="1" t="str">
        <f t="shared" si="10"/>
        <v>HMC separation (KIDD grouping)</v>
      </c>
      <c r="L85" t="s">
        <v>117</v>
      </c>
      <c r="M85" t="s">
        <v>560</v>
      </c>
      <c r="N85" t="s">
        <v>29</v>
      </c>
      <c r="O85" t="s">
        <v>29</v>
      </c>
      <c r="P85" t="s">
        <v>29</v>
      </c>
      <c r="Q85" t="s">
        <v>29</v>
      </c>
      <c r="R85" t="s">
        <v>29</v>
      </c>
      <c r="S85" t="s">
        <v>29</v>
      </c>
      <c r="T85" t="s">
        <v>29</v>
      </c>
      <c r="U85" t="s">
        <v>29</v>
      </c>
      <c r="V85" t="s">
        <v>29</v>
      </c>
      <c r="W85" t="s">
        <v>29</v>
      </c>
    </row>
    <row r="86" spans="1:23" hidden="1" x14ac:dyDescent="0.3">
      <c r="A86" t="s">
        <v>561</v>
      </c>
      <c r="B86" t="s">
        <v>562</v>
      </c>
      <c r="C86" s="1" t="str">
        <f t="shared" si="8"/>
        <v>21:0010</v>
      </c>
      <c r="D86" s="1" t="str">
        <f t="shared" si="7"/>
        <v>21:0248</v>
      </c>
      <c r="E86" t="s">
        <v>563</v>
      </c>
      <c r="F86" t="s">
        <v>564</v>
      </c>
      <c r="H86">
        <v>57.030815599999997</v>
      </c>
      <c r="I86">
        <v>-116.0890886</v>
      </c>
      <c r="J86" s="1" t="str">
        <f t="shared" si="9"/>
        <v>Heavy Mineral Concentrate (Stream)</v>
      </c>
      <c r="K86" s="1" t="str">
        <f t="shared" si="10"/>
        <v>HMC separation (KIDD grouping)</v>
      </c>
      <c r="L86" t="s">
        <v>233</v>
      </c>
      <c r="M86" t="s">
        <v>565</v>
      </c>
      <c r="N86" t="s">
        <v>29</v>
      </c>
      <c r="O86" t="s">
        <v>29</v>
      </c>
      <c r="P86" t="s">
        <v>29</v>
      </c>
      <c r="Q86" t="s">
        <v>29</v>
      </c>
      <c r="R86" t="s">
        <v>29</v>
      </c>
      <c r="S86" t="s">
        <v>29</v>
      </c>
      <c r="T86" t="s">
        <v>29</v>
      </c>
      <c r="U86" t="s">
        <v>29</v>
      </c>
      <c r="V86" t="s">
        <v>29</v>
      </c>
      <c r="W86" t="s">
        <v>29</v>
      </c>
    </row>
    <row r="87" spans="1:23" hidden="1" x14ac:dyDescent="0.3">
      <c r="A87" t="s">
        <v>566</v>
      </c>
      <c r="B87" t="s">
        <v>567</v>
      </c>
      <c r="C87" s="1" t="str">
        <f t="shared" si="8"/>
        <v>21:0010</v>
      </c>
      <c r="D87" s="1" t="str">
        <f t="shared" si="7"/>
        <v>21:0248</v>
      </c>
      <c r="E87" t="s">
        <v>568</v>
      </c>
      <c r="F87" t="s">
        <v>569</v>
      </c>
      <c r="H87">
        <v>57.1928287</v>
      </c>
      <c r="I87">
        <v>-115.98678870000001</v>
      </c>
      <c r="J87" s="1" t="str">
        <f t="shared" si="9"/>
        <v>Heavy Mineral Concentrate (Stream)</v>
      </c>
      <c r="K87" s="1" t="str">
        <f t="shared" si="10"/>
        <v>HMC separation (KIDD grouping)</v>
      </c>
      <c r="L87" t="s">
        <v>570</v>
      </c>
      <c r="M87" t="s">
        <v>571</v>
      </c>
      <c r="N87" t="s">
        <v>29</v>
      </c>
      <c r="O87" t="s">
        <v>29</v>
      </c>
      <c r="P87" t="s">
        <v>33</v>
      </c>
      <c r="Q87" t="s">
        <v>33</v>
      </c>
      <c r="R87" t="s">
        <v>29</v>
      </c>
      <c r="S87" t="s">
        <v>29</v>
      </c>
      <c r="T87" t="s">
        <v>29</v>
      </c>
      <c r="U87" t="s">
        <v>29</v>
      </c>
      <c r="V87" t="s">
        <v>29</v>
      </c>
      <c r="W87" t="s">
        <v>33</v>
      </c>
    </row>
    <row r="88" spans="1:23" hidden="1" x14ac:dyDescent="0.3">
      <c r="A88" t="s">
        <v>572</v>
      </c>
      <c r="B88" t="s">
        <v>573</v>
      </c>
      <c r="C88" s="1" t="str">
        <f t="shared" si="8"/>
        <v>21:0010</v>
      </c>
      <c r="D88" s="1" t="str">
        <f t="shared" si="7"/>
        <v>21:0248</v>
      </c>
      <c r="E88" t="s">
        <v>574</v>
      </c>
      <c r="F88" t="s">
        <v>575</v>
      </c>
      <c r="H88">
        <v>57.210315199999997</v>
      </c>
      <c r="I88">
        <v>-115.97203829999999</v>
      </c>
      <c r="J88" s="1" t="str">
        <f t="shared" si="9"/>
        <v>Heavy Mineral Concentrate (Stream)</v>
      </c>
      <c r="K88" s="1" t="str">
        <f t="shared" si="10"/>
        <v>HMC separation (KIDD grouping)</v>
      </c>
      <c r="L88" t="s">
        <v>447</v>
      </c>
      <c r="M88" t="s">
        <v>576</v>
      </c>
      <c r="N88" t="s">
        <v>29</v>
      </c>
      <c r="O88" t="s">
        <v>48</v>
      </c>
      <c r="P88" t="s">
        <v>29</v>
      </c>
      <c r="Q88" t="s">
        <v>48</v>
      </c>
      <c r="R88" t="s">
        <v>29</v>
      </c>
      <c r="S88" t="s">
        <v>48</v>
      </c>
      <c r="T88" t="s">
        <v>33</v>
      </c>
      <c r="U88" t="s">
        <v>29</v>
      </c>
      <c r="V88" t="s">
        <v>29</v>
      </c>
      <c r="W88" t="s">
        <v>57</v>
      </c>
    </row>
    <row r="89" spans="1:23" hidden="1" x14ac:dyDescent="0.3">
      <c r="A89" t="s">
        <v>577</v>
      </c>
      <c r="B89" t="s">
        <v>578</v>
      </c>
      <c r="C89" s="1" t="str">
        <f t="shared" si="8"/>
        <v>21:0010</v>
      </c>
      <c r="D89" s="1" t="str">
        <f t="shared" si="7"/>
        <v>21:0248</v>
      </c>
      <c r="E89" t="s">
        <v>579</v>
      </c>
      <c r="F89" t="s">
        <v>580</v>
      </c>
      <c r="H89">
        <v>57.236968900000001</v>
      </c>
      <c r="I89">
        <v>-115.9042779</v>
      </c>
      <c r="J89" s="1" t="str">
        <f t="shared" si="9"/>
        <v>Heavy Mineral Concentrate (Stream)</v>
      </c>
      <c r="K89" s="1" t="str">
        <f t="shared" si="10"/>
        <v>HMC separation (KIDD grouping)</v>
      </c>
      <c r="L89" t="s">
        <v>581</v>
      </c>
      <c r="M89" t="s">
        <v>582</v>
      </c>
      <c r="N89" t="s">
        <v>29</v>
      </c>
      <c r="O89" t="s">
        <v>29</v>
      </c>
      <c r="P89" t="s">
        <v>29</v>
      </c>
      <c r="Q89" t="s">
        <v>29</v>
      </c>
      <c r="R89" t="s">
        <v>29</v>
      </c>
      <c r="S89" t="s">
        <v>29</v>
      </c>
      <c r="T89" t="s">
        <v>29</v>
      </c>
      <c r="U89" t="s">
        <v>29</v>
      </c>
      <c r="V89" t="s">
        <v>29</v>
      </c>
      <c r="W89" t="s">
        <v>29</v>
      </c>
    </row>
    <row r="90" spans="1:23" hidden="1" x14ac:dyDescent="0.3">
      <c r="A90" t="s">
        <v>583</v>
      </c>
      <c r="B90" t="s">
        <v>584</v>
      </c>
      <c r="C90" s="1" t="str">
        <f t="shared" si="8"/>
        <v>21:0010</v>
      </c>
      <c r="D90" s="1" t="str">
        <f t="shared" si="7"/>
        <v>21:0248</v>
      </c>
      <c r="E90" t="s">
        <v>585</v>
      </c>
      <c r="F90" t="s">
        <v>586</v>
      </c>
      <c r="H90">
        <v>57.2460539</v>
      </c>
      <c r="I90">
        <v>-115.7965645</v>
      </c>
      <c r="J90" s="1" t="str">
        <f t="shared" si="9"/>
        <v>Heavy Mineral Concentrate (Stream)</v>
      </c>
      <c r="K90" s="1" t="str">
        <f t="shared" si="10"/>
        <v>HMC separation (KIDD grouping)</v>
      </c>
      <c r="L90" t="s">
        <v>587</v>
      </c>
      <c r="M90" t="s">
        <v>588</v>
      </c>
      <c r="N90" t="s">
        <v>29</v>
      </c>
      <c r="O90" t="s">
        <v>33</v>
      </c>
      <c r="P90" t="s">
        <v>29</v>
      </c>
      <c r="Q90" t="s">
        <v>33</v>
      </c>
      <c r="R90" t="s">
        <v>29</v>
      </c>
      <c r="S90" t="s">
        <v>29</v>
      </c>
      <c r="T90" t="s">
        <v>29</v>
      </c>
      <c r="U90" t="s">
        <v>29</v>
      </c>
      <c r="V90" t="s">
        <v>29</v>
      </c>
      <c r="W90" t="s">
        <v>33</v>
      </c>
    </row>
    <row r="91" spans="1:23" hidden="1" x14ac:dyDescent="0.3">
      <c r="A91" t="s">
        <v>589</v>
      </c>
      <c r="B91" t="s">
        <v>590</v>
      </c>
      <c r="C91" s="1" t="str">
        <f t="shared" si="8"/>
        <v>21:0010</v>
      </c>
      <c r="D91" s="1" t="str">
        <f t="shared" si="7"/>
        <v>21:0248</v>
      </c>
      <c r="E91" t="s">
        <v>591</v>
      </c>
      <c r="F91" t="s">
        <v>592</v>
      </c>
      <c r="H91">
        <v>57.0653164</v>
      </c>
      <c r="I91">
        <v>-115.6245945</v>
      </c>
      <c r="J91" s="1" t="str">
        <f t="shared" si="9"/>
        <v>Heavy Mineral Concentrate (Stream)</v>
      </c>
      <c r="K91" s="1" t="str">
        <f t="shared" si="10"/>
        <v>HMC separation (KIDD grouping)</v>
      </c>
      <c r="L91" t="s">
        <v>581</v>
      </c>
      <c r="M91" t="s">
        <v>593</v>
      </c>
      <c r="N91" t="s">
        <v>29</v>
      </c>
      <c r="O91" t="s">
        <v>31</v>
      </c>
      <c r="P91" t="s">
        <v>29</v>
      </c>
      <c r="Q91" t="s">
        <v>31</v>
      </c>
      <c r="R91" t="s">
        <v>29</v>
      </c>
      <c r="S91" t="s">
        <v>33</v>
      </c>
      <c r="T91" t="s">
        <v>31</v>
      </c>
      <c r="U91" t="s">
        <v>29</v>
      </c>
      <c r="V91" t="s">
        <v>29</v>
      </c>
      <c r="W91" t="s">
        <v>296</v>
      </c>
    </row>
    <row r="92" spans="1:23" hidden="1" x14ac:dyDescent="0.3">
      <c r="A92" t="s">
        <v>594</v>
      </c>
      <c r="B92" t="s">
        <v>595</v>
      </c>
      <c r="C92" s="1" t="str">
        <f t="shared" si="8"/>
        <v>21:0010</v>
      </c>
      <c r="D92" s="1" t="str">
        <f t="shared" si="7"/>
        <v>21:0248</v>
      </c>
      <c r="E92" t="s">
        <v>596</v>
      </c>
      <c r="F92" t="s">
        <v>597</v>
      </c>
      <c r="H92">
        <v>57.095008300000003</v>
      </c>
      <c r="I92">
        <v>-115.6018558</v>
      </c>
      <c r="J92" s="1" t="str">
        <f t="shared" si="9"/>
        <v>Heavy Mineral Concentrate (Stream)</v>
      </c>
      <c r="K92" s="1" t="str">
        <f t="shared" si="10"/>
        <v>HMC separation (KIDD grouping)</v>
      </c>
      <c r="L92" t="s">
        <v>282</v>
      </c>
      <c r="M92" t="s">
        <v>598</v>
      </c>
      <c r="N92" t="s">
        <v>29</v>
      </c>
      <c r="O92" t="s">
        <v>29</v>
      </c>
      <c r="P92" t="s">
        <v>29</v>
      </c>
      <c r="Q92" t="s">
        <v>29</v>
      </c>
      <c r="R92" t="s">
        <v>29</v>
      </c>
      <c r="S92" t="s">
        <v>33</v>
      </c>
      <c r="T92" t="s">
        <v>29</v>
      </c>
      <c r="U92" t="s">
        <v>29</v>
      </c>
      <c r="V92" t="s">
        <v>29</v>
      </c>
      <c r="W92" t="s">
        <v>33</v>
      </c>
    </row>
    <row r="93" spans="1:23" hidden="1" x14ac:dyDescent="0.3">
      <c r="A93" t="s">
        <v>599</v>
      </c>
      <c r="B93" t="s">
        <v>600</v>
      </c>
      <c r="C93" s="1" t="str">
        <f t="shared" si="8"/>
        <v>21:0010</v>
      </c>
      <c r="D93" s="1" t="str">
        <f t="shared" si="7"/>
        <v>21:0248</v>
      </c>
      <c r="E93" t="s">
        <v>601</v>
      </c>
      <c r="F93" t="s">
        <v>602</v>
      </c>
      <c r="H93">
        <v>57.081285100000002</v>
      </c>
      <c r="I93">
        <v>-115.7121465</v>
      </c>
      <c r="J93" s="1" t="str">
        <f t="shared" si="9"/>
        <v>Heavy Mineral Concentrate (Stream)</v>
      </c>
      <c r="K93" s="1" t="str">
        <f t="shared" si="10"/>
        <v>HMC separation (KIDD grouping)</v>
      </c>
      <c r="L93" t="s">
        <v>603</v>
      </c>
      <c r="M93" t="s">
        <v>604</v>
      </c>
      <c r="N93" t="s">
        <v>29</v>
      </c>
      <c r="O93" t="s">
        <v>29</v>
      </c>
      <c r="P93" t="s">
        <v>29</v>
      </c>
      <c r="Q93" t="s">
        <v>29</v>
      </c>
      <c r="R93" t="s">
        <v>29</v>
      </c>
      <c r="S93" t="s">
        <v>29</v>
      </c>
      <c r="T93" t="s">
        <v>29</v>
      </c>
      <c r="U93" t="s">
        <v>29</v>
      </c>
      <c r="V93" t="s">
        <v>29</v>
      </c>
      <c r="W93" t="s">
        <v>29</v>
      </c>
    </row>
    <row r="94" spans="1:23" hidden="1" x14ac:dyDescent="0.3">
      <c r="A94" t="s">
        <v>605</v>
      </c>
      <c r="B94" t="s">
        <v>606</v>
      </c>
      <c r="C94" s="1" t="str">
        <f t="shared" si="8"/>
        <v>21:0010</v>
      </c>
      <c r="D94" s="1" t="str">
        <f t="shared" si="7"/>
        <v>21:0248</v>
      </c>
      <c r="E94" t="s">
        <v>607</v>
      </c>
      <c r="F94" t="s">
        <v>608</v>
      </c>
      <c r="H94">
        <v>57.116675000000001</v>
      </c>
      <c r="I94">
        <v>-115.6820979</v>
      </c>
      <c r="J94" s="1" t="str">
        <f t="shared" si="9"/>
        <v>Heavy Mineral Concentrate (Stream)</v>
      </c>
      <c r="K94" s="1" t="str">
        <f t="shared" si="10"/>
        <v>HMC separation (KIDD grouping)</v>
      </c>
      <c r="L94" t="s">
        <v>427</v>
      </c>
      <c r="M94" t="s">
        <v>609</v>
      </c>
      <c r="N94" t="s">
        <v>29</v>
      </c>
      <c r="O94" t="s">
        <v>33</v>
      </c>
      <c r="P94" t="s">
        <v>29</v>
      </c>
      <c r="Q94" t="s">
        <v>33</v>
      </c>
      <c r="R94" t="s">
        <v>29</v>
      </c>
      <c r="S94" t="s">
        <v>29</v>
      </c>
      <c r="T94" t="s">
        <v>29</v>
      </c>
      <c r="U94" t="s">
        <v>29</v>
      </c>
      <c r="V94" t="s">
        <v>29</v>
      </c>
      <c r="W94" t="s">
        <v>33</v>
      </c>
    </row>
    <row r="95" spans="1:23" hidden="1" x14ac:dyDescent="0.3">
      <c r="A95" t="s">
        <v>610</v>
      </c>
      <c r="B95" t="s">
        <v>611</v>
      </c>
      <c r="C95" s="1" t="str">
        <f t="shared" si="8"/>
        <v>21:0010</v>
      </c>
      <c r="D95" s="1" t="str">
        <f t="shared" ref="D95:D126" si="11">HYPERLINK("http://geochem.nrcan.gc.ca/cdogs/content/svy/svy210248_e.htm", "21:0248")</f>
        <v>21:0248</v>
      </c>
      <c r="E95" t="s">
        <v>612</v>
      </c>
      <c r="F95" t="s">
        <v>613</v>
      </c>
      <c r="H95">
        <v>57.1400474</v>
      </c>
      <c r="I95">
        <v>-115.6166673</v>
      </c>
      <c r="J95" s="1" t="str">
        <f t="shared" si="9"/>
        <v>Heavy Mineral Concentrate (Stream)</v>
      </c>
      <c r="K95" s="1" t="str">
        <f t="shared" si="10"/>
        <v>HMC separation (KIDD grouping)</v>
      </c>
      <c r="L95" t="s">
        <v>499</v>
      </c>
      <c r="M95" t="s">
        <v>614</v>
      </c>
      <c r="N95" t="s">
        <v>29</v>
      </c>
      <c r="O95" t="s">
        <v>29</v>
      </c>
      <c r="P95" t="s">
        <v>29</v>
      </c>
      <c r="Q95" t="s">
        <v>29</v>
      </c>
      <c r="R95" t="s">
        <v>29</v>
      </c>
      <c r="S95" t="s">
        <v>29</v>
      </c>
      <c r="T95" t="s">
        <v>29</v>
      </c>
      <c r="U95" t="s">
        <v>29</v>
      </c>
      <c r="V95" t="s">
        <v>29</v>
      </c>
      <c r="W95" t="s">
        <v>29</v>
      </c>
    </row>
    <row r="96" spans="1:23" hidden="1" x14ac:dyDescent="0.3">
      <c r="A96" t="s">
        <v>615</v>
      </c>
      <c r="B96" t="s">
        <v>616</v>
      </c>
      <c r="C96" s="1" t="str">
        <f t="shared" si="8"/>
        <v>21:0010</v>
      </c>
      <c r="D96" s="1" t="str">
        <f t="shared" si="11"/>
        <v>21:0248</v>
      </c>
      <c r="E96" t="s">
        <v>617</v>
      </c>
      <c r="F96" t="s">
        <v>618</v>
      </c>
      <c r="H96">
        <v>57.189275299999998</v>
      </c>
      <c r="I96">
        <v>-115.602549</v>
      </c>
      <c r="J96" s="1" t="str">
        <f t="shared" si="9"/>
        <v>Heavy Mineral Concentrate (Stream)</v>
      </c>
      <c r="K96" s="1" t="str">
        <f t="shared" si="10"/>
        <v>HMC separation (KIDD grouping)</v>
      </c>
      <c r="L96" t="s">
        <v>619</v>
      </c>
      <c r="M96" t="s">
        <v>620</v>
      </c>
      <c r="N96" t="s">
        <v>29</v>
      </c>
      <c r="O96" t="s">
        <v>29</v>
      </c>
      <c r="P96" t="s">
        <v>29</v>
      </c>
      <c r="Q96" t="s">
        <v>29</v>
      </c>
      <c r="R96" t="s">
        <v>29</v>
      </c>
      <c r="S96" t="s">
        <v>33</v>
      </c>
      <c r="T96" t="s">
        <v>33</v>
      </c>
      <c r="U96" t="s">
        <v>29</v>
      </c>
      <c r="V96" t="s">
        <v>29</v>
      </c>
      <c r="W96" t="s">
        <v>31</v>
      </c>
    </row>
    <row r="97" spans="1:23" hidden="1" x14ac:dyDescent="0.3">
      <c r="A97" t="s">
        <v>621</v>
      </c>
      <c r="B97" t="s">
        <v>622</v>
      </c>
      <c r="C97" s="1" t="str">
        <f t="shared" si="8"/>
        <v>21:0010</v>
      </c>
      <c r="D97" s="1" t="str">
        <f t="shared" si="11"/>
        <v>21:0248</v>
      </c>
      <c r="E97" t="s">
        <v>623</v>
      </c>
      <c r="F97" t="s">
        <v>624</v>
      </c>
      <c r="H97">
        <v>57.200218100000001</v>
      </c>
      <c r="I97">
        <v>-115.5969545</v>
      </c>
      <c r="J97" s="1" t="str">
        <f t="shared" si="9"/>
        <v>Heavy Mineral Concentrate (Stream)</v>
      </c>
      <c r="K97" s="1" t="str">
        <f t="shared" si="10"/>
        <v>HMC separation (KIDD grouping)</v>
      </c>
      <c r="L97" t="s">
        <v>427</v>
      </c>
      <c r="M97" t="s">
        <v>625</v>
      </c>
      <c r="N97" t="s">
        <v>29</v>
      </c>
      <c r="O97" t="s">
        <v>29</v>
      </c>
      <c r="P97" t="s">
        <v>29</v>
      </c>
      <c r="Q97" t="s">
        <v>29</v>
      </c>
      <c r="R97" t="s">
        <v>29</v>
      </c>
      <c r="S97" t="s">
        <v>33</v>
      </c>
      <c r="T97" t="s">
        <v>29</v>
      </c>
      <c r="U97" t="s">
        <v>29</v>
      </c>
      <c r="V97" t="s">
        <v>29</v>
      </c>
      <c r="W97" t="s">
        <v>33</v>
      </c>
    </row>
    <row r="98" spans="1:23" hidden="1" x14ac:dyDescent="0.3">
      <c r="A98" t="s">
        <v>626</v>
      </c>
      <c r="B98" t="s">
        <v>627</v>
      </c>
      <c r="C98" s="1" t="str">
        <f t="shared" ref="C98:C129" si="12">HYPERLINK("http://geochem.nrcan.gc.ca/cdogs/content/bdl/bdl210010_e.htm", "21:0010")</f>
        <v>21:0010</v>
      </c>
      <c r="D98" s="1" t="str">
        <f t="shared" si="11"/>
        <v>21:0248</v>
      </c>
      <c r="E98" t="s">
        <v>628</v>
      </c>
      <c r="F98" t="s">
        <v>629</v>
      </c>
      <c r="H98">
        <v>57.281696500000002</v>
      </c>
      <c r="I98">
        <v>-115.6177101</v>
      </c>
      <c r="J98" s="1" t="str">
        <f t="shared" ref="J98:J129" si="13">HYPERLINK("http://geochem.nrcan.gc.ca/cdogs/content/kwd/kwd020039_e.htm", "Heavy Mineral Concentrate (Stream)")</f>
        <v>Heavy Mineral Concentrate (Stream)</v>
      </c>
      <c r="K98" s="1" t="str">
        <f t="shared" si="10"/>
        <v>HMC separation (KIDD grouping)</v>
      </c>
      <c r="L98" t="s">
        <v>630</v>
      </c>
      <c r="M98" t="s">
        <v>631</v>
      </c>
      <c r="N98" t="s">
        <v>29</v>
      </c>
      <c r="O98" t="s">
        <v>29</v>
      </c>
      <c r="P98" t="s">
        <v>29</v>
      </c>
      <c r="Q98" t="s">
        <v>29</v>
      </c>
      <c r="R98" t="s">
        <v>29</v>
      </c>
      <c r="S98" t="s">
        <v>29</v>
      </c>
      <c r="T98" t="s">
        <v>29</v>
      </c>
      <c r="U98" t="s">
        <v>29</v>
      </c>
      <c r="V98" t="s">
        <v>29</v>
      </c>
      <c r="W98" t="s">
        <v>29</v>
      </c>
    </row>
    <row r="99" spans="1:23" hidden="1" x14ac:dyDescent="0.3">
      <c r="A99" t="s">
        <v>632</v>
      </c>
      <c r="B99" t="s">
        <v>633</v>
      </c>
      <c r="C99" s="1" t="str">
        <f t="shared" si="12"/>
        <v>21:0010</v>
      </c>
      <c r="D99" s="1" t="str">
        <f t="shared" si="11"/>
        <v>21:0248</v>
      </c>
      <c r="E99" t="s">
        <v>634</v>
      </c>
      <c r="F99" t="s">
        <v>635</v>
      </c>
      <c r="H99">
        <v>57.011530899999997</v>
      </c>
      <c r="I99">
        <v>-115.6952562</v>
      </c>
      <c r="J99" s="1" t="str">
        <f t="shared" si="13"/>
        <v>Heavy Mineral Concentrate (Stream)</v>
      </c>
      <c r="K99" s="1" t="str">
        <f t="shared" si="10"/>
        <v>HMC separation (KIDD grouping)</v>
      </c>
      <c r="L99" t="s">
        <v>636</v>
      </c>
      <c r="M99" t="s">
        <v>514</v>
      </c>
      <c r="N99" t="s">
        <v>29</v>
      </c>
      <c r="O99" t="s">
        <v>29</v>
      </c>
      <c r="P99" t="s">
        <v>29</v>
      </c>
      <c r="Q99" t="s">
        <v>29</v>
      </c>
      <c r="R99" t="s">
        <v>29</v>
      </c>
      <c r="S99" t="s">
        <v>33</v>
      </c>
      <c r="T99" t="s">
        <v>29</v>
      </c>
      <c r="U99" t="s">
        <v>29</v>
      </c>
      <c r="V99" t="s">
        <v>29</v>
      </c>
      <c r="W99" t="s">
        <v>33</v>
      </c>
    </row>
    <row r="100" spans="1:23" hidden="1" x14ac:dyDescent="0.3">
      <c r="A100" t="s">
        <v>637</v>
      </c>
      <c r="B100" t="s">
        <v>638</v>
      </c>
      <c r="C100" s="1" t="str">
        <f t="shared" si="12"/>
        <v>21:0010</v>
      </c>
      <c r="D100" s="1" t="str">
        <f t="shared" si="11"/>
        <v>21:0248</v>
      </c>
      <c r="E100" t="s">
        <v>639</v>
      </c>
      <c r="F100" t="s">
        <v>640</v>
      </c>
      <c r="H100">
        <v>57.008747399999997</v>
      </c>
      <c r="I100">
        <v>-115.73935640000001</v>
      </c>
      <c r="J100" s="1" t="str">
        <f t="shared" si="13"/>
        <v>Heavy Mineral Concentrate (Stream)</v>
      </c>
      <c r="K100" s="1" t="str">
        <f t="shared" si="10"/>
        <v>HMC separation (KIDD grouping)</v>
      </c>
      <c r="L100" t="s">
        <v>529</v>
      </c>
      <c r="M100" t="s">
        <v>565</v>
      </c>
      <c r="N100" t="s">
        <v>29</v>
      </c>
      <c r="O100" t="s">
        <v>29</v>
      </c>
      <c r="P100" t="s">
        <v>29</v>
      </c>
      <c r="Q100" t="s">
        <v>29</v>
      </c>
      <c r="R100" t="s">
        <v>29</v>
      </c>
      <c r="S100" t="s">
        <v>29</v>
      </c>
      <c r="T100" t="s">
        <v>29</v>
      </c>
      <c r="U100" t="s">
        <v>29</v>
      </c>
      <c r="V100" t="s">
        <v>33</v>
      </c>
      <c r="W100" t="s">
        <v>33</v>
      </c>
    </row>
    <row r="101" spans="1:23" hidden="1" x14ac:dyDescent="0.3">
      <c r="A101" t="s">
        <v>641</v>
      </c>
      <c r="B101" t="s">
        <v>642</v>
      </c>
      <c r="C101" s="1" t="str">
        <f t="shared" si="12"/>
        <v>21:0010</v>
      </c>
      <c r="D101" s="1" t="str">
        <f t="shared" si="11"/>
        <v>21:0248</v>
      </c>
      <c r="E101" t="s">
        <v>643</v>
      </c>
      <c r="F101" t="s">
        <v>644</v>
      </c>
      <c r="H101">
        <v>57.3732355</v>
      </c>
      <c r="I101">
        <v>-115.5385623</v>
      </c>
      <c r="J101" s="1" t="str">
        <f t="shared" si="13"/>
        <v>Heavy Mineral Concentrate (Stream)</v>
      </c>
      <c r="K101" s="1" t="str">
        <f t="shared" si="10"/>
        <v>HMC separation (KIDD grouping)</v>
      </c>
      <c r="L101" t="s">
        <v>215</v>
      </c>
      <c r="M101" t="s">
        <v>645</v>
      </c>
      <c r="N101" t="s">
        <v>29</v>
      </c>
      <c r="O101" t="s">
        <v>29</v>
      </c>
      <c r="P101" t="s">
        <v>29</v>
      </c>
      <c r="Q101" t="s">
        <v>29</v>
      </c>
      <c r="R101" t="s">
        <v>29</v>
      </c>
      <c r="S101" t="s">
        <v>29</v>
      </c>
      <c r="T101" t="s">
        <v>29</v>
      </c>
      <c r="U101" t="s">
        <v>29</v>
      </c>
      <c r="V101" t="s">
        <v>29</v>
      </c>
      <c r="W101" t="s">
        <v>29</v>
      </c>
    </row>
    <row r="102" spans="1:23" hidden="1" x14ac:dyDescent="0.3">
      <c r="A102" t="s">
        <v>646</v>
      </c>
      <c r="B102" t="s">
        <v>647</v>
      </c>
      <c r="C102" s="1" t="str">
        <f t="shared" si="12"/>
        <v>21:0010</v>
      </c>
      <c r="D102" s="1" t="str">
        <f t="shared" si="11"/>
        <v>21:0248</v>
      </c>
      <c r="E102" t="s">
        <v>648</v>
      </c>
      <c r="F102" t="s">
        <v>649</v>
      </c>
      <c r="H102">
        <v>57.373244499999998</v>
      </c>
      <c r="I102">
        <v>-115.61973879999999</v>
      </c>
      <c r="J102" s="1" t="str">
        <f t="shared" si="13"/>
        <v>Heavy Mineral Concentrate (Stream)</v>
      </c>
      <c r="K102" s="1" t="str">
        <f t="shared" si="10"/>
        <v>HMC separation (KIDD grouping)</v>
      </c>
      <c r="L102" t="s">
        <v>650</v>
      </c>
      <c r="M102" t="s">
        <v>651</v>
      </c>
      <c r="N102" t="s">
        <v>29</v>
      </c>
      <c r="O102" t="s">
        <v>29</v>
      </c>
      <c r="P102" t="s">
        <v>29</v>
      </c>
      <c r="Q102" t="s">
        <v>29</v>
      </c>
      <c r="R102" t="s">
        <v>29</v>
      </c>
      <c r="S102" t="s">
        <v>29</v>
      </c>
      <c r="T102" t="s">
        <v>29</v>
      </c>
      <c r="U102" t="s">
        <v>29</v>
      </c>
      <c r="V102" t="s">
        <v>29</v>
      </c>
      <c r="W102" t="s">
        <v>29</v>
      </c>
    </row>
    <row r="103" spans="1:23" hidden="1" x14ac:dyDescent="0.3">
      <c r="A103" t="s">
        <v>652</v>
      </c>
      <c r="B103" t="s">
        <v>653</v>
      </c>
      <c r="C103" s="1" t="str">
        <f t="shared" si="12"/>
        <v>21:0010</v>
      </c>
      <c r="D103" s="1" t="str">
        <f t="shared" si="11"/>
        <v>21:0248</v>
      </c>
      <c r="E103" t="s">
        <v>654</v>
      </c>
      <c r="F103" t="s">
        <v>655</v>
      </c>
      <c r="H103">
        <v>57.3434545</v>
      </c>
      <c r="I103">
        <v>-115.8487646</v>
      </c>
      <c r="J103" s="1" t="str">
        <f t="shared" si="13"/>
        <v>Heavy Mineral Concentrate (Stream)</v>
      </c>
      <c r="K103" s="1" t="str">
        <f t="shared" si="10"/>
        <v>HMC separation (KIDD grouping)</v>
      </c>
      <c r="L103" t="s">
        <v>529</v>
      </c>
      <c r="M103" t="s">
        <v>167</v>
      </c>
      <c r="N103" t="s">
        <v>29</v>
      </c>
      <c r="O103" t="s">
        <v>29</v>
      </c>
      <c r="P103" t="s">
        <v>29</v>
      </c>
      <c r="Q103" t="s">
        <v>29</v>
      </c>
      <c r="R103" t="s">
        <v>29</v>
      </c>
      <c r="S103" t="s">
        <v>29</v>
      </c>
      <c r="T103" t="s">
        <v>29</v>
      </c>
      <c r="U103" t="s">
        <v>29</v>
      </c>
      <c r="V103" t="s">
        <v>29</v>
      </c>
      <c r="W103" t="s">
        <v>29</v>
      </c>
    </row>
    <row r="104" spans="1:23" hidden="1" x14ac:dyDescent="0.3">
      <c r="A104" t="s">
        <v>656</v>
      </c>
      <c r="B104" t="s">
        <v>657</v>
      </c>
      <c r="C104" s="1" t="str">
        <f t="shared" si="12"/>
        <v>21:0010</v>
      </c>
      <c r="D104" s="1" t="str">
        <f t="shared" si="11"/>
        <v>21:0248</v>
      </c>
      <c r="E104" t="s">
        <v>658</v>
      </c>
      <c r="F104" t="s">
        <v>659</v>
      </c>
      <c r="H104">
        <v>57.393137299999999</v>
      </c>
      <c r="I104">
        <v>-115.3997856</v>
      </c>
      <c r="J104" s="1" t="str">
        <f t="shared" si="13"/>
        <v>Heavy Mineral Concentrate (Stream)</v>
      </c>
      <c r="K104" s="1" t="str">
        <f t="shared" si="10"/>
        <v>HMC separation (KIDD grouping)</v>
      </c>
      <c r="L104" t="s">
        <v>529</v>
      </c>
      <c r="M104" t="s">
        <v>442</v>
      </c>
      <c r="N104" t="s">
        <v>29</v>
      </c>
      <c r="O104" t="s">
        <v>33</v>
      </c>
      <c r="P104" t="s">
        <v>29</v>
      </c>
      <c r="Q104" t="s">
        <v>33</v>
      </c>
      <c r="R104" t="s">
        <v>29</v>
      </c>
      <c r="S104" t="s">
        <v>29</v>
      </c>
      <c r="T104" t="s">
        <v>29</v>
      </c>
      <c r="U104" t="s">
        <v>29</v>
      </c>
      <c r="V104" t="s">
        <v>29</v>
      </c>
      <c r="W104" t="s">
        <v>33</v>
      </c>
    </row>
    <row r="105" spans="1:23" hidden="1" x14ac:dyDescent="0.3">
      <c r="A105" t="s">
        <v>660</v>
      </c>
      <c r="B105" t="s">
        <v>661</v>
      </c>
      <c r="C105" s="1" t="str">
        <f t="shared" si="12"/>
        <v>21:0010</v>
      </c>
      <c r="D105" s="1" t="str">
        <f t="shared" si="11"/>
        <v>21:0248</v>
      </c>
      <c r="E105" t="s">
        <v>662</v>
      </c>
      <c r="F105" t="s">
        <v>663</v>
      </c>
      <c r="H105">
        <v>57.130234199999997</v>
      </c>
      <c r="I105">
        <v>-114.8576247</v>
      </c>
      <c r="J105" s="1" t="str">
        <f t="shared" si="13"/>
        <v>Heavy Mineral Concentrate (Stream)</v>
      </c>
      <c r="K105" s="1" t="str">
        <f t="shared" si="10"/>
        <v>HMC separation (KIDD grouping)</v>
      </c>
      <c r="L105" t="s">
        <v>77</v>
      </c>
      <c r="M105" t="s">
        <v>664</v>
      </c>
      <c r="N105" t="s">
        <v>29</v>
      </c>
      <c r="O105" t="s">
        <v>29</v>
      </c>
      <c r="P105" t="s">
        <v>29</v>
      </c>
      <c r="Q105" t="s">
        <v>29</v>
      </c>
      <c r="R105" t="s">
        <v>29</v>
      </c>
      <c r="S105" t="s">
        <v>31</v>
      </c>
      <c r="T105" t="s">
        <v>29</v>
      </c>
      <c r="U105" t="s">
        <v>29</v>
      </c>
      <c r="V105" t="s">
        <v>29</v>
      </c>
      <c r="W105" t="s">
        <v>31</v>
      </c>
    </row>
    <row r="106" spans="1:23" hidden="1" x14ac:dyDescent="0.3">
      <c r="A106" t="s">
        <v>665</v>
      </c>
      <c r="B106" t="s">
        <v>666</v>
      </c>
      <c r="C106" s="1" t="str">
        <f t="shared" si="12"/>
        <v>21:0010</v>
      </c>
      <c r="D106" s="1" t="str">
        <f t="shared" si="11"/>
        <v>21:0248</v>
      </c>
      <c r="E106" t="s">
        <v>667</v>
      </c>
      <c r="F106" t="s">
        <v>668</v>
      </c>
      <c r="H106">
        <v>57.336640099999997</v>
      </c>
      <c r="I106">
        <v>-115.2599355</v>
      </c>
      <c r="J106" s="1" t="str">
        <f t="shared" si="13"/>
        <v>Heavy Mineral Concentrate (Stream)</v>
      </c>
      <c r="K106" s="1" t="str">
        <f t="shared" si="10"/>
        <v>HMC separation (KIDD grouping)</v>
      </c>
      <c r="L106" t="s">
        <v>669</v>
      </c>
      <c r="M106" t="s">
        <v>670</v>
      </c>
      <c r="N106" t="s">
        <v>29</v>
      </c>
      <c r="O106" t="s">
        <v>29</v>
      </c>
      <c r="P106" t="s">
        <v>29</v>
      </c>
      <c r="Q106" t="s">
        <v>29</v>
      </c>
      <c r="R106" t="s">
        <v>29</v>
      </c>
      <c r="S106" t="s">
        <v>29</v>
      </c>
      <c r="T106" t="s">
        <v>29</v>
      </c>
      <c r="U106" t="s">
        <v>29</v>
      </c>
      <c r="V106" t="s">
        <v>29</v>
      </c>
      <c r="W106" t="s">
        <v>29</v>
      </c>
    </row>
    <row r="107" spans="1:23" hidden="1" x14ac:dyDescent="0.3">
      <c r="A107" t="s">
        <v>671</v>
      </c>
      <c r="B107" t="s">
        <v>672</v>
      </c>
      <c r="C107" s="1" t="str">
        <f t="shared" si="12"/>
        <v>21:0010</v>
      </c>
      <c r="D107" s="1" t="str">
        <f t="shared" si="11"/>
        <v>21:0248</v>
      </c>
      <c r="E107" t="s">
        <v>673</v>
      </c>
      <c r="F107" t="s">
        <v>674</v>
      </c>
      <c r="H107">
        <v>57.502869500000003</v>
      </c>
      <c r="I107">
        <v>-115.49821540000001</v>
      </c>
      <c r="J107" s="1" t="str">
        <f t="shared" si="13"/>
        <v>Heavy Mineral Concentrate (Stream)</v>
      </c>
      <c r="K107" s="1" t="str">
        <f t="shared" si="10"/>
        <v>HMC separation (KIDD grouping)</v>
      </c>
      <c r="L107" t="s">
        <v>675</v>
      </c>
      <c r="M107" t="s">
        <v>676</v>
      </c>
      <c r="N107" t="s">
        <v>29</v>
      </c>
      <c r="O107" t="s">
        <v>29</v>
      </c>
      <c r="P107" t="s">
        <v>29</v>
      </c>
      <c r="Q107" t="s">
        <v>29</v>
      </c>
      <c r="R107" t="s">
        <v>29</v>
      </c>
      <c r="S107" t="s">
        <v>33</v>
      </c>
      <c r="T107" t="s">
        <v>29</v>
      </c>
      <c r="U107" t="s">
        <v>29</v>
      </c>
      <c r="V107" t="s">
        <v>29</v>
      </c>
      <c r="W107" t="s">
        <v>33</v>
      </c>
    </row>
    <row r="108" spans="1:23" hidden="1" x14ac:dyDescent="0.3">
      <c r="A108" t="s">
        <v>677</v>
      </c>
      <c r="B108" t="s">
        <v>678</v>
      </c>
      <c r="C108" s="1" t="str">
        <f t="shared" si="12"/>
        <v>21:0010</v>
      </c>
      <c r="D108" s="1" t="str">
        <f t="shared" si="11"/>
        <v>21:0248</v>
      </c>
      <c r="E108" t="s">
        <v>679</v>
      </c>
      <c r="F108" t="s">
        <v>680</v>
      </c>
      <c r="H108">
        <v>57.448153699999999</v>
      </c>
      <c r="I108">
        <v>-115.7445689</v>
      </c>
      <c r="J108" s="1" t="str">
        <f t="shared" si="13"/>
        <v>Heavy Mineral Concentrate (Stream)</v>
      </c>
      <c r="K108" s="1" t="str">
        <f t="shared" si="10"/>
        <v>HMC separation (KIDD grouping)</v>
      </c>
      <c r="L108" t="s">
        <v>135</v>
      </c>
      <c r="M108" t="s">
        <v>681</v>
      </c>
      <c r="N108" t="s">
        <v>29</v>
      </c>
      <c r="O108" t="s">
        <v>29</v>
      </c>
      <c r="P108" t="s">
        <v>29</v>
      </c>
      <c r="Q108" t="s">
        <v>29</v>
      </c>
      <c r="R108" t="s">
        <v>29</v>
      </c>
      <c r="S108" t="s">
        <v>29</v>
      </c>
      <c r="T108" t="s">
        <v>29</v>
      </c>
      <c r="U108" t="s">
        <v>29</v>
      </c>
      <c r="V108" t="s">
        <v>29</v>
      </c>
      <c r="W108" t="s">
        <v>29</v>
      </c>
    </row>
    <row r="109" spans="1:23" hidden="1" x14ac:dyDescent="0.3">
      <c r="A109" t="s">
        <v>682</v>
      </c>
      <c r="B109" t="s">
        <v>683</v>
      </c>
      <c r="C109" s="1" t="str">
        <f t="shared" si="12"/>
        <v>21:0010</v>
      </c>
      <c r="D109" s="1" t="str">
        <f t="shared" si="11"/>
        <v>21:0248</v>
      </c>
      <c r="E109" t="s">
        <v>684</v>
      </c>
      <c r="F109" t="s">
        <v>685</v>
      </c>
      <c r="H109">
        <v>57.453651299999997</v>
      </c>
      <c r="I109">
        <v>-115.7812156</v>
      </c>
      <c r="J109" s="1" t="str">
        <f t="shared" si="13"/>
        <v>Heavy Mineral Concentrate (Stream)</v>
      </c>
      <c r="K109" s="1" t="str">
        <f t="shared" si="10"/>
        <v>HMC separation (KIDD grouping)</v>
      </c>
      <c r="L109" t="s">
        <v>686</v>
      </c>
      <c r="M109" t="s">
        <v>484</v>
      </c>
      <c r="N109" t="s">
        <v>29</v>
      </c>
      <c r="O109" t="s">
        <v>33</v>
      </c>
      <c r="P109" t="s">
        <v>29</v>
      </c>
      <c r="Q109" t="s">
        <v>33</v>
      </c>
      <c r="R109" t="s">
        <v>29</v>
      </c>
      <c r="S109" t="s">
        <v>31</v>
      </c>
      <c r="T109" t="s">
        <v>29</v>
      </c>
      <c r="U109" t="s">
        <v>29</v>
      </c>
      <c r="V109" t="s">
        <v>29</v>
      </c>
      <c r="W109" t="s">
        <v>48</v>
      </c>
    </row>
    <row r="110" spans="1:23" hidden="1" x14ac:dyDescent="0.3">
      <c r="A110" t="s">
        <v>687</v>
      </c>
      <c r="B110" t="s">
        <v>688</v>
      </c>
      <c r="C110" s="1" t="str">
        <f t="shared" si="12"/>
        <v>21:0010</v>
      </c>
      <c r="D110" s="1" t="str">
        <f t="shared" si="11"/>
        <v>21:0248</v>
      </c>
      <c r="E110" t="s">
        <v>689</v>
      </c>
      <c r="F110" t="s">
        <v>690</v>
      </c>
      <c r="H110">
        <v>57.461690900000001</v>
      </c>
      <c r="I110">
        <v>-115.8452149</v>
      </c>
      <c r="J110" s="1" t="str">
        <f t="shared" si="13"/>
        <v>Heavy Mineral Concentrate (Stream)</v>
      </c>
      <c r="K110" s="1" t="str">
        <f t="shared" si="10"/>
        <v>HMC separation (KIDD grouping)</v>
      </c>
      <c r="L110" t="s">
        <v>106</v>
      </c>
      <c r="M110" t="s">
        <v>691</v>
      </c>
      <c r="N110" t="s">
        <v>29</v>
      </c>
      <c r="O110" t="s">
        <v>33</v>
      </c>
      <c r="P110" t="s">
        <v>29</v>
      </c>
      <c r="Q110" t="s">
        <v>33</v>
      </c>
      <c r="R110" t="s">
        <v>29</v>
      </c>
      <c r="S110" t="s">
        <v>29</v>
      </c>
      <c r="T110" t="s">
        <v>33</v>
      </c>
      <c r="U110" t="s">
        <v>29</v>
      </c>
      <c r="V110" t="s">
        <v>29</v>
      </c>
      <c r="W110" t="s">
        <v>31</v>
      </c>
    </row>
    <row r="111" spans="1:23" hidden="1" x14ac:dyDescent="0.3">
      <c r="A111" t="s">
        <v>692</v>
      </c>
      <c r="B111" t="s">
        <v>693</v>
      </c>
      <c r="C111" s="1" t="str">
        <f t="shared" si="12"/>
        <v>21:0010</v>
      </c>
      <c r="D111" s="1" t="str">
        <f t="shared" si="11"/>
        <v>21:0248</v>
      </c>
      <c r="E111" t="s">
        <v>694</v>
      </c>
      <c r="F111" t="s">
        <v>695</v>
      </c>
      <c r="H111">
        <v>57.498805099999998</v>
      </c>
      <c r="I111">
        <v>-115.99940340000001</v>
      </c>
      <c r="J111" s="1" t="str">
        <f t="shared" si="13"/>
        <v>Heavy Mineral Concentrate (Stream)</v>
      </c>
      <c r="K111" s="1" t="str">
        <f t="shared" si="10"/>
        <v>HMC separation (KIDD grouping)</v>
      </c>
      <c r="L111" t="s">
        <v>696</v>
      </c>
      <c r="M111" t="s">
        <v>697</v>
      </c>
      <c r="N111" t="s">
        <v>29</v>
      </c>
      <c r="O111" t="s">
        <v>31</v>
      </c>
      <c r="P111" t="s">
        <v>33</v>
      </c>
      <c r="Q111" t="s">
        <v>48</v>
      </c>
      <c r="R111" t="s">
        <v>29</v>
      </c>
      <c r="S111" t="s">
        <v>29</v>
      </c>
      <c r="T111" t="s">
        <v>29</v>
      </c>
      <c r="U111" t="s">
        <v>29</v>
      </c>
      <c r="V111" t="s">
        <v>29</v>
      </c>
      <c r="W111" t="s">
        <v>48</v>
      </c>
    </row>
    <row r="112" spans="1:23" hidden="1" x14ac:dyDescent="0.3">
      <c r="A112" t="s">
        <v>698</v>
      </c>
      <c r="B112" t="s">
        <v>699</v>
      </c>
      <c r="C112" s="1" t="str">
        <f t="shared" si="12"/>
        <v>21:0010</v>
      </c>
      <c r="D112" s="1" t="str">
        <f t="shared" si="11"/>
        <v>21:0248</v>
      </c>
      <c r="E112" t="s">
        <v>700</v>
      </c>
      <c r="F112" t="s">
        <v>701</v>
      </c>
      <c r="H112">
        <v>57.113533699999998</v>
      </c>
      <c r="I112">
        <v>-115.9813906</v>
      </c>
      <c r="J112" s="1" t="str">
        <f t="shared" si="13"/>
        <v>Heavy Mineral Concentrate (Stream)</v>
      </c>
      <c r="K112" s="1" t="str">
        <f t="shared" si="10"/>
        <v>HMC separation (KIDD grouping)</v>
      </c>
      <c r="L112" t="s">
        <v>276</v>
      </c>
      <c r="M112" t="s">
        <v>702</v>
      </c>
      <c r="N112" t="s">
        <v>29</v>
      </c>
      <c r="O112" t="s">
        <v>29</v>
      </c>
      <c r="P112" t="s">
        <v>29</v>
      </c>
      <c r="Q112" t="s">
        <v>29</v>
      </c>
      <c r="R112" t="s">
        <v>29</v>
      </c>
      <c r="S112" t="s">
        <v>29</v>
      </c>
      <c r="T112" t="s">
        <v>29</v>
      </c>
      <c r="U112" t="s">
        <v>29</v>
      </c>
      <c r="V112" t="s">
        <v>29</v>
      </c>
      <c r="W112" t="s">
        <v>29</v>
      </c>
    </row>
    <row r="113" spans="1:23" hidden="1" x14ac:dyDescent="0.3">
      <c r="A113" t="s">
        <v>703</v>
      </c>
      <c r="B113" t="s">
        <v>704</v>
      </c>
      <c r="C113" s="1" t="str">
        <f t="shared" si="12"/>
        <v>21:0010</v>
      </c>
      <c r="D113" s="1" t="str">
        <f t="shared" si="11"/>
        <v>21:0248</v>
      </c>
      <c r="E113" t="s">
        <v>705</v>
      </c>
      <c r="F113" t="s">
        <v>706</v>
      </c>
      <c r="H113">
        <v>57.077176299999998</v>
      </c>
      <c r="I113">
        <v>-115.99459450000001</v>
      </c>
      <c r="J113" s="1" t="str">
        <f t="shared" si="13"/>
        <v>Heavy Mineral Concentrate (Stream)</v>
      </c>
      <c r="K113" s="1" t="str">
        <f t="shared" si="10"/>
        <v>HMC separation (KIDD grouping)</v>
      </c>
      <c r="L113" t="s">
        <v>675</v>
      </c>
      <c r="M113" t="s">
        <v>707</v>
      </c>
      <c r="N113" t="s">
        <v>29</v>
      </c>
      <c r="O113" t="s">
        <v>29</v>
      </c>
      <c r="P113" t="s">
        <v>29</v>
      </c>
      <c r="Q113" t="s">
        <v>29</v>
      </c>
      <c r="R113" t="s">
        <v>29</v>
      </c>
      <c r="S113" t="s">
        <v>29</v>
      </c>
      <c r="T113" t="s">
        <v>29</v>
      </c>
      <c r="U113" t="s">
        <v>29</v>
      </c>
      <c r="V113" t="s">
        <v>29</v>
      </c>
      <c r="W113" t="s">
        <v>29</v>
      </c>
    </row>
    <row r="114" spans="1:23" hidden="1" x14ac:dyDescent="0.3">
      <c r="A114" t="s">
        <v>708</v>
      </c>
      <c r="B114" t="s">
        <v>709</v>
      </c>
      <c r="C114" s="1" t="str">
        <f t="shared" si="12"/>
        <v>21:0010</v>
      </c>
      <c r="D114" s="1" t="str">
        <f t="shared" si="11"/>
        <v>21:0248</v>
      </c>
      <c r="E114" t="s">
        <v>710</v>
      </c>
      <c r="F114" t="s">
        <v>711</v>
      </c>
      <c r="H114">
        <v>57.110827800000003</v>
      </c>
      <c r="I114">
        <v>-115.5628498</v>
      </c>
      <c r="J114" s="1" t="str">
        <f t="shared" si="13"/>
        <v>Heavy Mineral Concentrate (Stream)</v>
      </c>
      <c r="K114" s="1" t="str">
        <f t="shared" si="10"/>
        <v>HMC separation (KIDD grouping)</v>
      </c>
      <c r="L114" t="s">
        <v>712</v>
      </c>
      <c r="M114" t="s">
        <v>34</v>
      </c>
      <c r="N114" t="s">
        <v>29</v>
      </c>
      <c r="O114" t="s">
        <v>29</v>
      </c>
      <c r="P114" t="s">
        <v>33</v>
      </c>
      <c r="Q114" t="s">
        <v>33</v>
      </c>
      <c r="R114" t="s">
        <v>29</v>
      </c>
      <c r="S114" t="s">
        <v>31</v>
      </c>
      <c r="T114" t="s">
        <v>31</v>
      </c>
      <c r="U114" t="s">
        <v>29</v>
      </c>
      <c r="V114" t="s">
        <v>33</v>
      </c>
      <c r="W114" t="s">
        <v>168</v>
      </c>
    </row>
    <row r="115" spans="1:23" hidden="1" x14ac:dyDescent="0.3">
      <c r="A115" t="s">
        <v>713</v>
      </c>
      <c r="B115" t="s">
        <v>714</v>
      </c>
      <c r="C115" s="1" t="str">
        <f t="shared" si="12"/>
        <v>21:0010</v>
      </c>
      <c r="D115" s="1" t="str">
        <f t="shared" si="11"/>
        <v>21:0248</v>
      </c>
      <c r="E115" t="s">
        <v>715</v>
      </c>
      <c r="F115" t="s">
        <v>716</v>
      </c>
      <c r="H115">
        <v>57.173809499999997</v>
      </c>
      <c r="I115">
        <v>-115.5749965</v>
      </c>
      <c r="J115" s="1" t="str">
        <f t="shared" si="13"/>
        <v>Heavy Mineral Concentrate (Stream)</v>
      </c>
      <c r="K115" s="1" t="str">
        <f t="shared" si="10"/>
        <v>HMC separation (KIDD grouping)</v>
      </c>
      <c r="L115" t="s">
        <v>199</v>
      </c>
      <c r="M115" t="s">
        <v>55</v>
      </c>
      <c r="N115" t="s">
        <v>29</v>
      </c>
      <c r="O115" t="s">
        <v>33</v>
      </c>
      <c r="P115" t="s">
        <v>29</v>
      </c>
      <c r="Q115" t="s">
        <v>33</v>
      </c>
      <c r="R115" t="s">
        <v>29</v>
      </c>
      <c r="S115" t="s">
        <v>31</v>
      </c>
      <c r="T115" t="s">
        <v>29</v>
      </c>
      <c r="U115" t="s">
        <v>29</v>
      </c>
      <c r="V115" t="s">
        <v>29</v>
      </c>
      <c r="W115" t="s">
        <v>48</v>
      </c>
    </row>
    <row r="116" spans="1:23" hidden="1" x14ac:dyDescent="0.3">
      <c r="A116" t="s">
        <v>717</v>
      </c>
      <c r="B116" t="s">
        <v>718</v>
      </c>
      <c r="C116" s="1" t="str">
        <f t="shared" si="12"/>
        <v>21:0010</v>
      </c>
      <c r="D116" s="1" t="str">
        <f t="shared" si="11"/>
        <v>21:0248</v>
      </c>
      <c r="E116" t="s">
        <v>719</v>
      </c>
      <c r="F116" t="s">
        <v>720</v>
      </c>
      <c r="H116">
        <v>57.1800845</v>
      </c>
      <c r="I116">
        <v>-115.55418969999999</v>
      </c>
      <c r="J116" s="1" t="str">
        <f t="shared" si="13"/>
        <v>Heavy Mineral Concentrate (Stream)</v>
      </c>
      <c r="K116" s="1" t="str">
        <f t="shared" si="10"/>
        <v>HMC separation (KIDD grouping)</v>
      </c>
      <c r="L116" t="s">
        <v>721</v>
      </c>
      <c r="M116" t="s">
        <v>722</v>
      </c>
      <c r="N116" t="s">
        <v>29</v>
      </c>
      <c r="O116" t="s">
        <v>33</v>
      </c>
      <c r="P116" t="s">
        <v>33</v>
      </c>
      <c r="Q116" t="s">
        <v>31</v>
      </c>
      <c r="R116" t="s">
        <v>29</v>
      </c>
      <c r="S116" t="s">
        <v>48</v>
      </c>
      <c r="T116" t="s">
        <v>29</v>
      </c>
      <c r="U116" t="s">
        <v>29</v>
      </c>
      <c r="V116" t="s">
        <v>29</v>
      </c>
      <c r="W116" t="s">
        <v>296</v>
      </c>
    </row>
    <row r="117" spans="1:23" hidden="1" x14ac:dyDescent="0.3">
      <c r="A117" t="s">
        <v>723</v>
      </c>
      <c r="B117" t="s">
        <v>724</v>
      </c>
      <c r="C117" s="1" t="str">
        <f t="shared" si="12"/>
        <v>21:0010</v>
      </c>
      <c r="D117" s="1" t="str">
        <f t="shared" si="11"/>
        <v>21:0248</v>
      </c>
      <c r="E117" t="s">
        <v>725</v>
      </c>
      <c r="F117" t="s">
        <v>726</v>
      </c>
      <c r="H117">
        <v>57.232113099999999</v>
      </c>
      <c r="I117">
        <v>-115.5717037</v>
      </c>
      <c r="J117" s="1" t="str">
        <f t="shared" si="13"/>
        <v>Heavy Mineral Concentrate (Stream)</v>
      </c>
      <c r="K117" s="1" t="str">
        <f t="shared" si="10"/>
        <v>HMC separation (KIDD grouping)</v>
      </c>
      <c r="L117" t="s">
        <v>239</v>
      </c>
      <c r="M117" t="s">
        <v>727</v>
      </c>
      <c r="N117" t="s">
        <v>29</v>
      </c>
      <c r="O117" t="s">
        <v>29</v>
      </c>
      <c r="P117" t="s">
        <v>29</v>
      </c>
      <c r="Q117" t="s">
        <v>29</v>
      </c>
      <c r="R117" t="s">
        <v>29</v>
      </c>
      <c r="S117" t="s">
        <v>48</v>
      </c>
      <c r="T117" t="s">
        <v>33</v>
      </c>
      <c r="U117" t="s">
        <v>29</v>
      </c>
      <c r="V117" t="s">
        <v>33</v>
      </c>
      <c r="W117" t="s">
        <v>296</v>
      </c>
    </row>
    <row r="118" spans="1:23" hidden="1" x14ac:dyDescent="0.3">
      <c r="A118" t="s">
        <v>728</v>
      </c>
      <c r="B118" t="s">
        <v>729</v>
      </c>
      <c r="C118" s="1" t="str">
        <f t="shared" si="12"/>
        <v>21:0010</v>
      </c>
      <c r="D118" s="1" t="str">
        <f t="shared" si="11"/>
        <v>21:0248</v>
      </c>
      <c r="E118" t="s">
        <v>730</v>
      </c>
      <c r="F118" t="s">
        <v>731</v>
      </c>
      <c r="H118">
        <v>57.267230400000003</v>
      </c>
      <c r="I118">
        <v>-115.5114549</v>
      </c>
      <c r="J118" s="1" t="str">
        <f t="shared" si="13"/>
        <v>Heavy Mineral Concentrate (Stream)</v>
      </c>
      <c r="K118" s="1" t="str">
        <f t="shared" si="10"/>
        <v>HMC separation (KIDD grouping)</v>
      </c>
      <c r="L118" t="s">
        <v>117</v>
      </c>
      <c r="M118" t="s">
        <v>78</v>
      </c>
      <c r="N118" t="s">
        <v>29</v>
      </c>
      <c r="O118" t="s">
        <v>33</v>
      </c>
      <c r="P118" t="s">
        <v>29</v>
      </c>
      <c r="Q118" t="s">
        <v>33</v>
      </c>
      <c r="R118" t="s">
        <v>29</v>
      </c>
      <c r="S118" t="s">
        <v>33</v>
      </c>
      <c r="T118" t="s">
        <v>29</v>
      </c>
      <c r="U118" t="s">
        <v>29</v>
      </c>
      <c r="V118" t="s">
        <v>29</v>
      </c>
      <c r="W118" t="s">
        <v>31</v>
      </c>
    </row>
    <row r="119" spans="1:23" hidden="1" x14ac:dyDescent="0.3">
      <c r="A119" t="s">
        <v>732</v>
      </c>
      <c r="B119" t="s">
        <v>733</v>
      </c>
      <c r="C119" s="1" t="str">
        <f t="shared" si="12"/>
        <v>21:0010</v>
      </c>
      <c r="D119" s="1" t="str">
        <f t="shared" si="11"/>
        <v>21:0248</v>
      </c>
      <c r="E119" t="s">
        <v>734</v>
      </c>
      <c r="F119" t="s">
        <v>735</v>
      </c>
      <c r="H119">
        <v>57.279936999999997</v>
      </c>
      <c r="I119">
        <v>-115.7322222</v>
      </c>
      <c r="J119" s="1" t="str">
        <f t="shared" si="13"/>
        <v>Heavy Mineral Concentrate (Stream)</v>
      </c>
      <c r="K119" s="1" t="str">
        <f t="shared" si="10"/>
        <v>HMC separation (KIDD grouping)</v>
      </c>
      <c r="L119" t="s">
        <v>117</v>
      </c>
      <c r="M119" t="s">
        <v>283</v>
      </c>
      <c r="N119" t="s">
        <v>29</v>
      </c>
      <c r="O119" t="s">
        <v>33</v>
      </c>
      <c r="P119" t="s">
        <v>29</v>
      </c>
      <c r="Q119" t="s">
        <v>33</v>
      </c>
      <c r="R119" t="s">
        <v>29</v>
      </c>
      <c r="S119" t="s">
        <v>29</v>
      </c>
      <c r="T119" t="s">
        <v>29</v>
      </c>
      <c r="U119" t="s">
        <v>29</v>
      </c>
      <c r="V119" t="s">
        <v>29</v>
      </c>
      <c r="W119" t="s">
        <v>33</v>
      </c>
    </row>
    <row r="120" spans="1:23" hidden="1" x14ac:dyDescent="0.3">
      <c r="A120" t="s">
        <v>736</v>
      </c>
      <c r="B120" t="s">
        <v>737</v>
      </c>
      <c r="C120" s="1" t="str">
        <f t="shared" si="12"/>
        <v>21:0010</v>
      </c>
      <c r="D120" s="1" t="str">
        <f t="shared" si="11"/>
        <v>21:0248</v>
      </c>
      <c r="E120" t="s">
        <v>738</v>
      </c>
      <c r="F120" t="s">
        <v>739</v>
      </c>
      <c r="H120">
        <v>57.272338400000002</v>
      </c>
      <c r="I120">
        <v>-115.8963947</v>
      </c>
      <c r="J120" s="1" t="str">
        <f t="shared" si="13"/>
        <v>Heavy Mineral Concentrate (Stream)</v>
      </c>
      <c r="K120" s="1" t="str">
        <f t="shared" si="10"/>
        <v>HMC separation (KIDD grouping)</v>
      </c>
      <c r="L120" t="s">
        <v>282</v>
      </c>
      <c r="M120" t="s">
        <v>740</v>
      </c>
      <c r="N120" t="s">
        <v>29</v>
      </c>
      <c r="O120" t="s">
        <v>29</v>
      </c>
      <c r="P120" t="s">
        <v>29</v>
      </c>
      <c r="Q120" t="s">
        <v>29</v>
      </c>
      <c r="R120" t="s">
        <v>29</v>
      </c>
      <c r="S120" t="s">
        <v>33</v>
      </c>
      <c r="T120" t="s">
        <v>29</v>
      </c>
      <c r="U120" t="s">
        <v>29</v>
      </c>
      <c r="V120" t="s">
        <v>29</v>
      </c>
      <c r="W120" t="s">
        <v>33</v>
      </c>
    </row>
    <row r="121" spans="1:23" hidden="1" x14ac:dyDescent="0.3">
      <c r="A121" t="s">
        <v>741</v>
      </c>
      <c r="B121" t="s">
        <v>742</v>
      </c>
      <c r="C121" s="1" t="str">
        <f t="shared" si="12"/>
        <v>21:0010</v>
      </c>
      <c r="D121" s="1" t="str">
        <f t="shared" si="11"/>
        <v>21:0248</v>
      </c>
      <c r="E121" t="s">
        <v>743</v>
      </c>
      <c r="F121" t="s">
        <v>744</v>
      </c>
      <c r="H121">
        <v>57.003301999999998</v>
      </c>
      <c r="I121">
        <v>-115.7681575</v>
      </c>
      <c r="J121" s="1" t="str">
        <f t="shared" si="13"/>
        <v>Heavy Mineral Concentrate (Stream)</v>
      </c>
      <c r="K121" s="1" t="str">
        <f t="shared" si="10"/>
        <v>HMC separation (KIDD grouping)</v>
      </c>
      <c r="L121" t="s">
        <v>686</v>
      </c>
      <c r="M121" t="s">
        <v>745</v>
      </c>
      <c r="N121" t="s">
        <v>29</v>
      </c>
      <c r="O121" t="s">
        <v>29</v>
      </c>
      <c r="P121" t="s">
        <v>29</v>
      </c>
      <c r="Q121" t="s">
        <v>29</v>
      </c>
      <c r="R121" t="s">
        <v>29</v>
      </c>
      <c r="S121" t="s">
        <v>29</v>
      </c>
      <c r="T121" t="s">
        <v>29</v>
      </c>
      <c r="U121" t="s">
        <v>29</v>
      </c>
      <c r="V121" t="s">
        <v>29</v>
      </c>
      <c r="W121" t="s">
        <v>29</v>
      </c>
    </row>
    <row r="122" spans="1:23" hidden="1" x14ac:dyDescent="0.3">
      <c r="A122" t="s">
        <v>746</v>
      </c>
      <c r="B122" t="s">
        <v>747</v>
      </c>
      <c r="C122" s="1" t="str">
        <f t="shared" si="12"/>
        <v>21:0010</v>
      </c>
      <c r="D122" s="1" t="str">
        <f t="shared" si="11"/>
        <v>21:0248</v>
      </c>
      <c r="E122" t="s">
        <v>748</v>
      </c>
      <c r="F122" t="s">
        <v>749</v>
      </c>
      <c r="H122">
        <v>57.073426499999997</v>
      </c>
      <c r="I122">
        <v>-115.1022007</v>
      </c>
      <c r="J122" s="1" t="str">
        <f t="shared" si="13"/>
        <v>Heavy Mineral Concentrate (Stream)</v>
      </c>
      <c r="K122" s="1" t="str">
        <f t="shared" si="10"/>
        <v>HMC separation (KIDD grouping)</v>
      </c>
      <c r="L122" t="s">
        <v>215</v>
      </c>
      <c r="M122" t="s">
        <v>750</v>
      </c>
      <c r="N122" t="s">
        <v>29</v>
      </c>
      <c r="O122" t="s">
        <v>31</v>
      </c>
      <c r="P122" t="s">
        <v>29</v>
      </c>
      <c r="Q122" t="s">
        <v>31</v>
      </c>
      <c r="R122" t="s">
        <v>29</v>
      </c>
      <c r="S122" t="s">
        <v>33</v>
      </c>
      <c r="T122" t="s">
        <v>29</v>
      </c>
      <c r="U122" t="s">
        <v>29</v>
      </c>
      <c r="V122" t="s">
        <v>29</v>
      </c>
      <c r="W122" t="s">
        <v>48</v>
      </c>
    </row>
    <row r="123" spans="1:23" hidden="1" x14ac:dyDescent="0.3">
      <c r="A123" t="s">
        <v>751</v>
      </c>
      <c r="B123" t="s">
        <v>752</v>
      </c>
      <c r="C123" s="1" t="str">
        <f t="shared" si="12"/>
        <v>21:0010</v>
      </c>
      <c r="D123" s="1" t="str">
        <f t="shared" si="11"/>
        <v>21:0248</v>
      </c>
      <c r="E123" t="s">
        <v>753</v>
      </c>
      <c r="F123" t="s">
        <v>754</v>
      </c>
      <c r="H123">
        <v>57.081347200000003</v>
      </c>
      <c r="I123">
        <v>-115.3248261</v>
      </c>
      <c r="J123" s="1" t="str">
        <f t="shared" si="13"/>
        <v>Heavy Mineral Concentrate (Stream)</v>
      </c>
      <c r="K123" s="1" t="str">
        <f t="shared" si="10"/>
        <v>HMC separation (KIDD grouping)</v>
      </c>
      <c r="L123" t="s">
        <v>755</v>
      </c>
      <c r="M123" t="s">
        <v>255</v>
      </c>
      <c r="N123" t="s">
        <v>29</v>
      </c>
      <c r="O123" t="s">
        <v>31</v>
      </c>
      <c r="P123" t="s">
        <v>29</v>
      </c>
      <c r="Q123" t="s">
        <v>31</v>
      </c>
      <c r="R123" t="s">
        <v>29</v>
      </c>
      <c r="S123" t="s">
        <v>29</v>
      </c>
      <c r="T123" t="s">
        <v>31</v>
      </c>
      <c r="U123" t="s">
        <v>29</v>
      </c>
      <c r="V123" t="s">
        <v>33</v>
      </c>
      <c r="W123" t="s">
        <v>296</v>
      </c>
    </row>
    <row r="124" spans="1:23" hidden="1" x14ac:dyDescent="0.3">
      <c r="A124" t="s">
        <v>756</v>
      </c>
      <c r="B124" t="s">
        <v>757</v>
      </c>
      <c r="C124" s="1" t="str">
        <f t="shared" si="12"/>
        <v>21:0010</v>
      </c>
      <c r="D124" s="1" t="str">
        <f t="shared" si="11"/>
        <v>21:0248</v>
      </c>
      <c r="E124" t="s">
        <v>758</v>
      </c>
      <c r="F124" t="s">
        <v>759</v>
      </c>
      <c r="H124">
        <v>57.074601700000002</v>
      </c>
      <c r="I124">
        <v>-115.39075939999999</v>
      </c>
      <c r="J124" s="1" t="str">
        <f t="shared" si="13"/>
        <v>Heavy Mineral Concentrate (Stream)</v>
      </c>
      <c r="K124" s="1" t="str">
        <f t="shared" si="10"/>
        <v>HMC separation (KIDD grouping)</v>
      </c>
      <c r="L124" t="s">
        <v>282</v>
      </c>
      <c r="M124" t="s">
        <v>760</v>
      </c>
      <c r="N124" t="s">
        <v>29</v>
      </c>
      <c r="O124" t="s">
        <v>33</v>
      </c>
      <c r="P124" t="s">
        <v>29</v>
      </c>
      <c r="Q124" t="s">
        <v>33</v>
      </c>
      <c r="R124" t="s">
        <v>29</v>
      </c>
      <c r="S124" t="s">
        <v>33</v>
      </c>
      <c r="T124" t="s">
        <v>48</v>
      </c>
      <c r="U124" t="s">
        <v>29</v>
      </c>
      <c r="V124" t="s">
        <v>29</v>
      </c>
      <c r="W124" t="s">
        <v>296</v>
      </c>
    </row>
    <row r="125" spans="1:23" hidden="1" x14ac:dyDescent="0.3">
      <c r="A125" t="s">
        <v>761</v>
      </c>
      <c r="B125" t="s">
        <v>762</v>
      </c>
      <c r="C125" s="1" t="str">
        <f t="shared" si="12"/>
        <v>21:0010</v>
      </c>
      <c r="D125" s="1" t="str">
        <f t="shared" si="11"/>
        <v>21:0248</v>
      </c>
      <c r="E125" t="s">
        <v>763</v>
      </c>
      <c r="F125" t="s">
        <v>764</v>
      </c>
      <c r="H125">
        <v>57.313991100000003</v>
      </c>
      <c r="I125">
        <v>-115.372309</v>
      </c>
      <c r="J125" s="1" t="str">
        <f t="shared" si="13"/>
        <v>Heavy Mineral Concentrate (Stream)</v>
      </c>
      <c r="K125" s="1" t="str">
        <f t="shared" si="10"/>
        <v>HMC separation (KIDD grouping)</v>
      </c>
      <c r="L125" t="s">
        <v>46</v>
      </c>
      <c r="M125" t="s">
        <v>765</v>
      </c>
      <c r="N125" t="s">
        <v>29</v>
      </c>
      <c r="O125" t="s">
        <v>33</v>
      </c>
      <c r="P125" t="s">
        <v>29</v>
      </c>
      <c r="Q125" t="s">
        <v>33</v>
      </c>
      <c r="R125" t="s">
        <v>29</v>
      </c>
      <c r="S125" t="s">
        <v>48</v>
      </c>
      <c r="T125" t="s">
        <v>48</v>
      </c>
      <c r="U125" t="s">
        <v>29</v>
      </c>
      <c r="V125" t="s">
        <v>31</v>
      </c>
      <c r="W125" t="s">
        <v>100</v>
      </c>
    </row>
    <row r="126" spans="1:23" hidden="1" x14ac:dyDescent="0.3">
      <c r="A126" t="s">
        <v>766</v>
      </c>
      <c r="B126" t="s">
        <v>767</v>
      </c>
      <c r="C126" s="1" t="str">
        <f t="shared" si="12"/>
        <v>21:0010</v>
      </c>
      <c r="D126" s="1" t="str">
        <f t="shared" si="11"/>
        <v>21:0248</v>
      </c>
      <c r="E126" t="s">
        <v>768</v>
      </c>
      <c r="F126" t="s">
        <v>769</v>
      </c>
      <c r="H126">
        <v>57.290451099999999</v>
      </c>
      <c r="I126">
        <v>-115.3568703</v>
      </c>
      <c r="J126" s="1" t="str">
        <f t="shared" si="13"/>
        <v>Heavy Mineral Concentrate (Stream)</v>
      </c>
      <c r="K126" s="1" t="str">
        <f t="shared" si="10"/>
        <v>HMC separation (KIDD grouping)</v>
      </c>
      <c r="L126" t="s">
        <v>294</v>
      </c>
      <c r="M126" t="s">
        <v>770</v>
      </c>
      <c r="N126" t="s">
        <v>29</v>
      </c>
      <c r="O126" t="s">
        <v>31</v>
      </c>
      <c r="P126" t="s">
        <v>29</v>
      </c>
      <c r="Q126" t="s">
        <v>31</v>
      </c>
      <c r="R126" t="s">
        <v>29</v>
      </c>
      <c r="S126" t="s">
        <v>90</v>
      </c>
      <c r="T126" t="s">
        <v>48</v>
      </c>
      <c r="U126" t="s">
        <v>29</v>
      </c>
      <c r="V126" t="s">
        <v>33</v>
      </c>
      <c r="W126" t="s">
        <v>92</v>
      </c>
    </row>
    <row r="127" spans="1:23" hidden="1" x14ac:dyDescent="0.3">
      <c r="A127" t="s">
        <v>771</v>
      </c>
      <c r="B127" t="s">
        <v>772</v>
      </c>
      <c r="C127" s="1" t="str">
        <f t="shared" si="12"/>
        <v>21:0010</v>
      </c>
      <c r="D127" s="1" t="str">
        <f t="shared" ref="D127:D155" si="14">HYPERLINK("http://geochem.nrcan.gc.ca/cdogs/content/svy/svy210248_e.htm", "21:0248")</f>
        <v>21:0248</v>
      </c>
      <c r="E127" t="s">
        <v>773</v>
      </c>
      <c r="F127" t="s">
        <v>774</v>
      </c>
      <c r="H127">
        <v>57.270849699999999</v>
      </c>
      <c r="I127">
        <v>-115.4201554</v>
      </c>
      <c r="J127" s="1" t="str">
        <f t="shared" si="13"/>
        <v>Heavy Mineral Concentrate (Stream)</v>
      </c>
      <c r="K127" s="1" t="str">
        <f t="shared" si="10"/>
        <v>HMC separation (KIDD grouping)</v>
      </c>
      <c r="L127" t="s">
        <v>775</v>
      </c>
      <c r="M127" t="s">
        <v>776</v>
      </c>
      <c r="N127" t="s">
        <v>29</v>
      </c>
      <c r="O127" t="s">
        <v>29</v>
      </c>
      <c r="P127" t="s">
        <v>29</v>
      </c>
      <c r="Q127" t="s">
        <v>29</v>
      </c>
      <c r="R127" t="s">
        <v>29</v>
      </c>
      <c r="S127" t="s">
        <v>33</v>
      </c>
      <c r="T127" t="s">
        <v>29</v>
      </c>
      <c r="U127" t="s">
        <v>29</v>
      </c>
      <c r="V127" t="s">
        <v>31</v>
      </c>
      <c r="W127" t="s">
        <v>48</v>
      </c>
    </row>
    <row r="128" spans="1:23" hidden="1" x14ac:dyDescent="0.3">
      <c r="A128" t="s">
        <v>777</v>
      </c>
      <c r="B128" t="s">
        <v>778</v>
      </c>
      <c r="C128" s="1" t="str">
        <f t="shared" si="12"/>
        <v>21:0010</v>
      </c>
      <c r="D128" s="1" t="str">
        <f t="shared" si="14"/>
        <v>21:0248</v>
      </c>
      <c r="E128" t="s">
        <v>779</v>
      </c>
      <c r="F128" t="s">
        <v>780</v>
      </c>
      <c r="H128">
        <v>57.318890500000002</v>
      </c>
      <c r="I128">
        <v>-115.6294329</v>
      </c>
      <c r="J128" s="1" t="str">
        <f t="shared" si="13"/>
        <v>Heavy Mineral Concentrate (Stream)</v>
      </c>
      <c r="K128" s="1" t="str">
        <f t="shared" si="10"/>
        <v>HMC separation (KIDD grouping)</v>
      </c>
      <c r="L128" t="s">
        <v>781</v>
      </c>
      <c r="M128" t="s">
        <v>782</v>
      </c>
      <c r="N128" t="s">
        <v>29</v>
      </c>
      <c r="O128" t="s">
        <v>29</v>
      </c>
      <c r="P128" t="s">
        <v>29</v>
      </c>
      <c r="Q128" t="s">
        <v>29</v>
      </c>
      <c r="R128" t="s">
        <v>29</v>
      </c>
      <c r="S128" t="s">
        <v>33</v>
      </c>
      <c r="T128" t="s">
        <v>33</v>
      </c>
      <c r="U128" t="s">
        <v>29</v>
      </c>
      <c r="V128" t="s">
        <v>29</v>
      </c>
      <c r="W128" t="s">
        <v>31</v>
      </c>
    </row>
    <row r="129" spans="1:23" hidden="1" x14ac:dyDescent="0.3">
      <c r="A129" t="s">
        <v>783</v>
      </c>
      <c r="B129" t="s">
        <v>784</v>
      </c>
      <c r="C129" s="1" t="str">
        <f t="shared" si="12"/>
        <v>21:0010</v>
      </c>
      <c r="D129" s="1" t="str">
        <f t="shared" si="14"/>
        <v>21:0248</v>
      </c>
      <c r="E129" t="s">
        <v>785</v>
      </c>
      <c r="F129" t="s">
        <v>786</v>
      </c>
      <c r="H129">
        <v>57.302254300000001</v>
      </c>
      <c r="I129">
        <v>-115.7076847</v>
      </c>
      <c r="J129" s="1" t="str">
        <f t="shared" si="13"/>
        <v>Heavy Mineral Concentrate (Stream)</v>
      </c>
      <c r="K129" s="1" t="str">
        <f t="shared" si="10"/>
        <v>HMC separation (KIDD grouping)</v>
      </c>
      <c r="L129" t="s">
        <v>417</v>
      </c>
      <c r="M129" t="s">
        <v>787</v>
      </c>
      <c r="N129" t="s">
        <v>29</v>
      </c>
      <c r="O129" t="s">
        <v>33</v>
      </c>
      <c r="P129" t="s">
        <v>29</v>
      </c>
      <c r="Q129" t="s">
        <v>33</v>
      </c>
      <c r="R129" t="s">
        <v>29</v>
      </c>
      <c r="S129" t="s">
        <v>29</v>
      </c>
      <c r="T129" t="s">
        <v>29</v>
      </c>
      <c r="U129" t="s">
        <v>29</v>
      </c>
      <c r="V129" t="s">
        <v>29</v>
      </c>
      <c r="W129" t="s">
        <v>33</v>
      </c>
    </row>
    <row r="130" spans="1:23" hidden="1" x14ac:dyDescent="0.3">
      <c r="A130" t="s">
        <v>788</v>
      </c>
      <c r="B130" t="s">
        <v>789</v>
      </c>
      <c r="C130" s="1" t="str">
        <f t="shared" ref="C130:C155" si="15">HYPERLINK("http://geochem.nrcan.gc.ca/cdogs/content/bdl/bdl210010_e.htm", "21:0010")</f>
        <v>21:0010</v>
      </c>
      <c r="D130" s="1" t="str">
        <f t="shared" si="14"/>
        <v>21:0248</v>
      </c>
      <c r="E130" t="s">
        <v>790</v>
      </c>
      <c r="F130" t="s">
        <v>791</v>
      </c>
      <c r="H130">
        <v>57.150335599999998</v>
      </c>
      <c r="I130">
        <v>-115.0709322</v>
      </c>
      <c r="J130" s="1" t="str">
        <f t="shared" ref="J130:J155" si="16">HYPERLINK("http://geochem.nrcan.gc.ca/cdogs/content/kwd/kwd020039_e.htm", "Heavy Mineral Concentrate (Stream)")</f>
        <v>Heavy Mineral Concentrate (Stream)</v>
      </c>
      <c r="K130" s="1" t="str">
        <f t="shared" ref="K130:K193" si="17">HYPERLINK("http://geochem.nrcan.gc.ca/cdogs/content/kwd/kwd080046_e.htm", "HMC separation (KIDD grouping)")</f>
        <v>HMC separation (KIDD grouping)</v>
      </c>
      <c r="L130" t="s">
        <v>253</v>
      </c>
      <c r="M130" t="s">
        <v>792</v>
      </c>
      <c r="N130" t="s">
        <v>29</v>
      </c>
      <c r="O130" t="s">
        <v>29</v>
      </c>
      <c r="P130" t="s">
        <v>29</v>
      </c>
      <c r="Q130" t="s">
        <v>29</v>
      </c>
      <c r="R130" t="s">
        <v>29</v>
      </c>
      <c r="S130" t="s">
        <v>29</v>
      </c>
      <c r="T130" t="s">
        <v>793</v>
      </c>
      <c r="U130" t="s">
        <v>29</v>
      </c>
      <c r="V130" t="s">
        <v>33</v>
      </c>
      <c r="W130" t="s">
        <v>80</v>
      </c>
    </row>
    <row r="131" spans="1:23" hidden="1" x14ac:dyDescent="0.3">
      <c r="A131" t="s">
        <v>794</v>
      </c>
      <c r="B131" t="s">
        <v>795</v>
      </c>
      <c r="C131" s="1" t="str">
        <f t="shared" si="15"/>
        <v>21:0010</v>
      </c>
      <c r="D131" s="1" t="str">
        <f t="shared" si="14"/>
        <v>21:0248</v>
      </c>
      <c r="E131" t="s">
        <v>796</v>
      </c>
      <c r="F131" t="s">
        <v>797</v>
      </c>
      <c r="H131">
        <v>57.285363500000003</v>
      </c>
      <c r="I131">
        <v>-115.2294538</v>
      </c>
      <c r="J131" s="1" t="str">
        <f t="shared" si="16"/>
        <v>Heavy Mineral Concentrate (Stream)</v>
      </c>
      <c r="K131" s="1" t="str">
        <f t="shared" si="17"/>
        <v>HMC separation (KIDD grouping)</v>
      </c>
      <c r="L131" t="s">
        <v>798</v>
      </c>
      <c r="M131" t="s">
        <v>283</v>
      </c>
      <c r="N131" t="s">
        <v>29</v>
      </c>
      <c r="O131" t="s">
        <v>29</v>
      </c>
      <c r="P131" t="s">
        <v>29</v>
      </c>
      <c r="Q131" t="s">
        <v>29</v>
      </c>
      <c r="R131" t="s">
        <v>29</v>
      </c>
      <c r="S131" t="s">
        <v>29</v>
      </c>
      <c r="T131" t="s">
        <v>29</v>
      </c>
      <c r="U131" t="s">
        <v>29</v>
      </c>
      <c r="V131" t="s">
        <v>296</v>
      </c>
      <c r="W131" t="s">
        <v>296</v>
      </c>
    </row>
    <row r="132" spans="1:23" hidden="1" x14ac:dyDescent="0.3">
      <c r="A132" t="s">
        <v>799</v>
      </c>
      <c r="B132" t="s">
        <v>800</v>
      </c>
      <c r="C132" s="1" t="str">
        <f t="shared" si="15"/>
        <v>21:0010</v>
      </c>
      <c r="D132" s="1" t="str">
        <f t="shared" si="14"/>
        <v>21:0248</v>
      </c>
      <c r="E132" t="s">
        <v>801</v>
      </c>
      <c r="F132" t="s">
        <v>802</v>
      </c>
      <c r="H132">
        <v>57.433370699999998</v>
      </c>
      <c r="I132">
        <v>-115.6293021</v>
      </c>
      <c r="J132" s="1" t="str">
        <f t="shared" si="16"/>
        <v>Heavy Mineral Concentrate (Stream)</v>
      </c>
      <c r="K132" s="1" t="str">
        <f t="shared" si="17"/>
        <v>HMC separation (KIDD grouping)</v>
      </c>
      <c r="L132" t="s">
        <v>581</v>
      </c>
      <c r="M132" t="s">
        <v>803</v>
      </c>
      <c r="N132" t="s">
        <v>29</v>
      </c>
      <c r="O132" t="s">
        <v>29</v>
      </c>
      <c r="P132" t="s">
        <v>29</v>
      </c>
      <c r="Q132" t="s">
        <v>29</v>
      </c>
      <c r="R132" t="s">
        <v>29</v>
      </c>
      <c r="S132" t="s">
        <v>29</v>
      </c>
      <c r="T132" t="s">
        <v>29</v>
      </c>
      <c r="U132" t="s">
        <v>29</v>
      </c>
      <c r="V132" t="s">
        <v>29</v>
      </c>
      <c r="W132" t="s">
        <v>29</v>
      </c>
    </row>
    <row r="133" spans="1:23" hidden="1" x14ac:dyDescent="0.3">
      <c r="A133" t="s">
        <v>804</v>
      </c>
      <c r="B133" t="s">
        <v>805</v>
      </c>
      <c r="C133" s="1" t="str">
        <f t="shared" si="15"/>
        <v>21:0010</v>
      </c>
      <c r="D133" s="1" t="str">
        <f t="shared" si="14"/>
        <v>21:0248</v>
      </c>
      <c r="E133" t="s">
        <v>806</v>
      </c>
      <c r="F133" t="s">
        <v>807</v>
      </c>
      <c r="H133">
        <v>57.422243899999998</v>
      </c>
      <c r="I133">
        <v>-115.61982639999999</v>
      </c>
      <c r="J133" s="1" t="str">
        <f t="shared" si="16"/>
        <v>Heavy Mineral Concentrate (Stream)</v>
      </c>
      <c r="K133" s="1" t="str">
        <f t="shared" si="17"/>
        <v>HMC separation (KIDD grouping)</v>
      </c>
      <c r="L133" t="s">
        <v>187</v>
      </c>
      <c r="M133" t="s">
        <v>808</v>
      </c>
      <c r="N133" t="s">
        <v>29</v>
      </c>
      <c r="O133" t="s">
        <v>33</v>
      </c>
      <c r="P133" t="s">
        <v>29</v>
      </c>
      <c r="Q133" t="s">
        <v>33</v>
      </c>
      <c r="R133" t="s">
        <v>29</v>
      </c>
      <c r="S133" t="s">
        <v>29</v>
      </c>
      <c r="T133" t="s">
        <v>29</v>
      </c>
      <c r="U133" t="s">
        <v>29</v>
      </c>
      <c r="V133" t="s">
        <v>29</v>
      </c>
      <c r="W133" t="s">
        <v>33</v>
      </c>
    </row>
    <row r="134" spans="1:23" hidden="1" x14ac:dyDescent="0.3">
      <c r="A134" t="s">
        <v>809</v>
      </c>
      <c r="B134" t="s">
        <v>810</v>
      </c>
      <c r="C134" s="1" t="str">
        <f t="shared" si="15"/>
        <v>21:0010</v>
      </c>
      <c r="D134" s="1" t="str">
        <f t="shared" si="14"/>
        <v>21:0248</v>
      </c>
      <c r="E134" t="s">
        <v>811</v>
      </c>
      <c r="F134" t="s">
        <v>812</v>
      </c>
      <c r="H134">
        <v>57.410546799999999</v>
      </c>
      <c r="I134">
        <v>-115.82861320000001</v>
      </c>
      <c r="J134" s="1" t="str">
        <f t="shared" si="16"/>
        <v>Heavy Mineral Concentrate (Stream)</v>
      </c>
      <c r="K134" s="1" t="str">
        <f t="shared" si="17"/>
        <v>HMC separation (KIDD grouping)</v>
      </c>
      <c r="L134" t="s">
        <v>813</v>
      </c>
      <c r="M134" t="s">
        <v>814</v>
      </c>
      <c r="N134" t="s">
        <v>29</v>
      </c>
      <c r="O134" t="s">
        <v>33</v>
      </c>
      <c r="P134" t="s">
        <v>29</v>
      </c>
      <c r="Q134" t="s">
        <v>33</v>
      </c>
      <c r="R134" t="s">
        <v>29</v>
      </c>
      <c r="S134" t="s">
        <v>29</v>
      </c>
      <c r="T134" t="s">
        <v>33</v>
      </c>
      <c r="U134" t="s">
        <v>29</v>
      </c>
      <c r="V134" t="s">
        <v>29</v>
      </c>
      <c r="W134" t="s">
        <v>31</v>
      </c>
    </row>
    <row r="135" spans="1:23" hidden="1" x14ac:dyDescent="0.3">
      <c r="A135" t="s">
        <v>815</v>
      </c>
      <c r="B135" t="s">
        <v>816</v>
      </c>
      <c r="C135" s="1" t="str">
        <f t="shared" si="15"/>
        <v>21:0010</v>
      </c>
      <c r="D135" s="1" t="str">
        <f t="shared" si="14"/>
        <v>21:0248</v>
      </c>
      <c r="E135" t="s">
        <v>817</v>
      </c>
      <c r="F135" t="s">
        <v>818</v>
      </c>
      <c r="H135">
        <v>57.4906966</v>
      </c>
      <c r="I135">
        <v>-115.96086940000001</v>
      </c>
      <c r="J135" s="1" t="str">
        <f t="shared" si="16"/>
        <v>Heavy Mineral Concentrate (Stream)</v>
      </c>
      <c r="K135" s="1" t="str">
        <f t="shared" si="17"/>
        <v>HMC separation (KIDD grouping)</v>
      </c>
      <c r="L135" t="s">
        <v>636</v>
      </c>
      <c r="M135" t="s">
        <v>819</v>
      </c>
      <c r="N135" t="s">
        <v>29</v>
      </c>
      <c r="O135" t="s">
        <v>29</v>
      </c>
      <c r="P135" t="s">
        <v>29</v>
      </c>
      <c r="Q135" t="s">
        <v>29</v>
      </c>
      <c r="R135" t="s">
        <v>29</v>
      </c>
      <c r="S135" t="s">
        <v>33</v>
      </c>
      <c r="T135" t="s">
        <v>29</v>
      </c>
      <c r="U135" t="s">
        <v>29</v>
      </c>
      <c r="V135" t="s">
        <v>29</v>
      </c>
      <c r="W135" t="s">
        <v>33</v>
      </c>
    </row>
    <row r="136" spans="1:23" hidden="1" x14ac:dyDescent="0.3">
      <c r="A136" t="s">
        <v>820</v>
      </c>
      <c r="B136" t="s">
        <v>821</v>
      </c>
      <c r="C136" s="1" t="str">
        <f t="shared" si="15"/>
        <v>21:0010</v>
      </c>
      <c r="D136" s="1" t="str">
        <f t="shared" si="14"/>
        <v>21:0248</v>
      </c>
      <c r="E136" t="s">
        <v>822</v>
      </c>
      <c r="F136" t="s">
        <v>823</v>
      </c>
      <c r="H136">
        <v>57.023105700000002</v>
      </c>
      <c r="I136">
        <v>-115.5918716</v>
      </c>
      <c r="J136" s="1" t="str">
        <f t="shared" si="16"/>
        <v>Heavy Mineral Concentrate (Stream)</v>
      </c>
      <c r="K136" s="1" t="str">
        <f t="shared" si="17"/>
        <v>HMC separation (KIDD grouping)</v>
      </c>
      <c r="L136" t="s">
        <v>364</v>
      </c>
      <c r="M136" t="s">
        <v>824</v>
      </c>
      <c r="N136" t="s">
        <v>29</v>
      </c>
      <c r="O136" t="s">
        <v>33</v>
      </c>
      <c r="P136" t="s">
        <v>29</v>
      </c>
      <c r="Q136" t="s">
        <v>33</v>
      </c>
      <c r="R136" t="s">
        <v>29</v>
      </c>
      <c r="S136" t="s">
        <v>33</v>
      </c>
      <c r="T136" t="s">
        <v>29</v>
      </c>
      <c r="U136" t="s">
        <v>29</v>
      </c>
      <c r="V136" t="s">
        <v>29</v>
      </c>
      <c r="W136" t="s">
        <v>31</v>
      </c>
    </row>
    <row r="137" spans="1:23" hidden="1" x14ac:dyDescent="0.3">
      <c r="A137" t="s">
        <v>825</v>
      </c>
      <c r="B137" t="s">
        <v>826</v>
      </c>
      <c r="C137" s="1" t="str">
        <f t="shared" si="15"/>
        <v>21:0010</v>
      </c>
      <c r="D137" s="1" t="str">
        <f t="shared" si="14"/>
        <v>21:0248</v>
      </c>
      <c r="E137" t="s">
        <v>827</v>
      </c>
      <c r="F137" t="s">
        <v>828</v>
      </c>
      <c r="H137">
        <v>57.042717699999997</v>
      </c>
      <c r="I137">
        <v>-115.9915208</v>
      </c>
      <c r="J137" s="1" t="str">
        <f t="shared" si="16"/>
        <v>Heavy Mineral Concentrate (Stream)</v>
      </c>
      <c r="K137" s="1" t="str">
        <f t="shared" si="17"/>
        <v>HMC separation (KIDD grouping)</v>
      </c>
      <c r="L137" t="s">
        <v>721</v>
      </c>
      <c r="M137" t="s">
        <v>829</v>
      </c>
      <c r="N137" t="s">
        <v>29</v>
      </c>
      <c r="O137" t="s">
        <v>29</v>
      </c>
      <c r="P137" t="s">
        <v>29</v>
      </c>
      <c r="Q137" t="s">
        <v>29</v>
      </c>
      <c r="R137" t="s">
        <v>29</v>
      </c>
      <c r="S137" t="s">
        <v>29</v>
      </c>
      <c r="T137" t="s">
        <v>33</v>
      </c>
      <c r="U137" t="s">
        <v>29</v>
      </c>
      <c r="V137" t="s">
        <v>29</v>
      </c>
      <c r="W137" t="s">
        <v>33</v>
      </c>
    </row>
    <row r="138" spans="1:23" hidden="1" x14ac:dyDescent="0.3">
      <c r="A138" t="s">
        <v>830</v>
      </c>
      <c r="B138" t="s">
        <v>831</v>
      </c>
      <c r="C138" s="1" t="str">
        <f t="shared" si="15"/>
        <v>21:0010</v>
      </c>
      <c r="D138" s="1" t="str">
        <f t="shared" si="14"/>
        <v>21:0248</v>
      </c>
      <c r="E138" t="s">
        <v>832</v>
      </c>
      <c r="F138" t="s">
        <v>833</v>
      </c>
      <c r="H138">
        <v>57.1363439</v>
      </c>
      <c r="I138">
        <v>-115.9193808</v>
      </c>
      <c r="J138" s="1" t="str">
        <f t="shared" si="16"/>
        <v>Heavy Mineral Concentrate (Stream)</v>
      </c>
      <c r="K138" s="1" t="str">
        <f t="shared" si="17"/>
        <v>HMC separation (KIDD grouping)</v>
      </c>
      <c r="L138" t="s">
        <v>71</v>
      </c>
      <c r="M138" t="s">
        <v>834</v>
      </c>
      <c r="N138" t="s">
        <v>29</v>
      </c>
      <c r="O138" t="s">
        <v>33</v>
      </c>
      <c r="P138" t="s">
        <v>29</v>
      </c>
      <c r="Q138" t="s">
        <v>33</v>
      </c>
      <c r="R138" t="s">
        <v>33</v>
      </c>
      <c r="S138" t="s">
        <v>29</v>
      </c>
      <c r="T138" t="s">
        <v>29</v>
      </c>
      <c r="U138" t="s">
        <v>29</v>
      </c>
      <c r="V138" t="s">
        <v>29</v>
      </c>
      <c r="W138" t="s">
        <v>31</v>
      </c>
    </row>
    <row r="139" spans="1:23" hidden="1" x14ac:dyDescent="0.3">
      <c r="A139" t="s">
        <v>835</v>
      </c>
      <c r="B139" t="s">
        <v>836</v>
      </c>
      <c r="C139" s="1" t="str">
        <f t="shared" si="15"/>
        <v>21:0010</v>
      </c>
      <c r="D139" s="1" t="str">
        <f t="shared" si="14"/>
        <v>21:0248</v>
      </c>
      <c r="E139" t="s">
        <v>837</v>
      </c>
      <c r="F139" t="s">
        <v>838</v>
      </c>
      <c r="H139">
        <v>57.199535500000003</v>
      </c>
      <c r="I139">
        <v>-115.9062309</v>
      </c>
      <c r="J139" s="1" t="str">
        <f t="shared" si="16"/>
        <v>Heavy Mineral Concentrate (Stream)</v>
      </c>
      <c r="K139" s="1" t="str">
        <f t="shared" si="17"/>
        <v>HMC separation (KIDD grouping)</v>
      </c>
      <c r="L139" t="s">
        <v>839</v>
      </c>
      <c r="M139" t="s">
        <v>840</v>
      </c>
      <c r="N139" t="s">
        <v>29</v>
      </c>
      <c r="O139" t="s">
        <v>33</v>
      </c>
      <c r="P139" t="s">
        <v>29</v>
      </c>
      <c r="Q139" t="s">
        <v>33</v>
      </c>
      <c r="R139" t="s">
        <v>29</v>
      </c>
      <c r="S139" t="s">
        <v>31</v>
      </c>
      <c r="T139" t="s">
        <v>29</v>
      </c>
      <c r="U139" t="s">
        <v>29</v>
      </c>
      <c r="V139" t="s">
        <v>29</v>
      </c>
      <c r="W139" t="s">
        <v>48</v>
      </c>
    </row>
    <row r="140" spans="1:23" hidden="1" x14ac:dyDescent="0.3">
      <c r="A140" t="s">
        <v>841</v>
      </c>
      <c r="B140" t="s">
        <v>842</v>
      </c>
      <c r="C140" s="1" t="str">
        <f t="shared" si="15"/>
        <v>21:0010</v>
      </c>
      <c r="D140" s="1" t="str">
        <f t="shared" si="14"/>
        <v>21:0248</v>
      </c>
      <c r="E140" t="s">
        <v>843</v>
      </c>
      <c r="F140" t="s">
        <v>844</v>
      </c>
      <c r="H140">
        <v>57.200310999999999</v>
      </c>
      <c r="I140">
        <v>-115.8532732</v>
      </c>
      <c r="J140" s="1" t="str">
        <f t="shared" si="16"/>
        <v>Heavy Mineral Concentrate (Stream)</v>
      </c>
      <c r="K140" s="1" t="str">
        <f t="shared" si="17"/>
        <v>HMC separation (KIDD grouping)</v>
      </c>
      <c r="L140" t="s">
        <v>166</v>
      </c>
      <c r="M140" t="s">
        <v>845</v>
      </c>
      <c r="N140" t="s">
        <v>29</v>
      </c>
      <c r="O140" t="s">
        <v>29</v>
      </c>
      <c r="P140" t="s">
        <v>33</v>
      </c>
      <c r="Q140" t="s">
        <v>33</v>
      </c>
      <c r="R140" t="s">
        <v>33</v>
      </c>
      <c r="S140" t="s">
        <v>48</v>
      </c>
      <c r="T140" t="s">
        <v>29</v>
      </c>
      <c r="U140" t="s">
        <v>29</v>
      </c>
      <c r="V140" t="s">
        <v>29</v>
      </c>
      <c r="W140" t="s">
        <v>296</v>
      </c>
    </row>
    <row r="141" spans="1:23" hidden="1" x14ac:dyDescent="0.3">
      <c r="A141" t="s">
        <v>846</v>
      </c>
      <c r="B141" t="s">
        <v>847</v>
      </c>
      <c r="C141" s="1" t="str">
        <f t="shared" si="15"/>
        <v>21:0010</v>
      </c>
      <c r="D141" s="1" t="str">
        <f t="shared" si="14"/>
        <v>21:0248</v>
      </c>
      <c r="E141" t="s">
        <v>848</v>
      </c>
      <c r="F141" t="s">
        <v>849</v>
      </c>
      <c r="H141">
        <v>57.202844599999999</v>
      </c>
      <c r="I141">
        <v>-115.8415739</v>
      </c>
      <c r="J141" s="1" t="str">
        <f t="shared" si="16"/>
        <v>Heavy Mineral Concentrate (Stream)</v>
      </c>
      <c r="K141" s="1" t="str">
        <f t="shared" si="17"/>
        <v>HMC separation (KIDD grouping)</v>
      </c>
      <c r="L141" t="s">
        <v>282</v>
      </c>
      <c r="M141" t="s">
        <v>850</v>
      </c>
      <c r="N141" t="s">
        <v>29</v>
      </c>
      <c r="O141" t="s">
        <v>29</v>
      </c>
      <c r="P141" t="s">
        <v>29</v>
      </c>
      <c r="Q141" t="s">
        <v>29</v>
      </c>
      <c r="R141" t="s">
        <v>29</v>
      </c>
      <c r="S141" t="s">
        <v>29</v>
      </c>
      <c r="T141" t="s">
        <v>29</v>
      </c>
      <c r="U141" t="s">
        <v>29</v>
      </c>
      <c r="V141" t="s">
        <v>33</v>
      </c>
      <c r="W141" t="s">
        <v>33</v>
      </c>
    </row>
    <row r="142" spans="1:23" hidden="1" x14ac:dyDescent="0.3">
      <c r="A142" t="s">
        <v>851</v>
      </c>
      <c r="B142" t="s">
        <v>852</v>
      </c>
      <c r="C142" s="1" t="str">
        <f t="shared" si="15"/>
        <v>21:0010</v>
      </c>
      <c r="D142" s="1" t="str">
        <f t="shared" si="14"/>
        <v>21:0248</v>
      </c>
      <c r="E142" t="s">
        <v>853</v>
      </c>
      <c r="F142" t="s">
        <v>854</v>
      </c>
      <c r="H142">
        <v>57.1567978</v>
      </c>
      <c r="I142">
        <v>-115.74725239999999</v>
      </c>
      <c r="J142" s="1" t="str">
        <f t="shared" si="16"/>
        <v>Heavy Mineral Concentrate (Stream)</v>
      </c>
      <c r="K142" s="1" t="str">
        <f t="shared" si="17"/>
        <v>HMC separation (KIDD grouping)</v>
      </c>
      <c r="L142" t="s">
        <v>855</v>
      </c>
      <c r="M142" t="s">
        <v>856</v>
      </c>
      <c r="N142" t="s">
        <v>29</v>
      </c>
      <c r="O142" t="s">
        <v>29</v>
      </c>
      <c r="P142" t="s">
        <v>29</v>
      </c>
      <c r="Q142" t="s">
        <v>29</v>
      </c>
      <c r="R142" t="s">
        <v>29</v>
      </c>
      <c r="S142" t="s">
        <v>29</v>
      </c>
      <c r="T142" t="s">
        <v>29</v>
      </c>
      <c r="U142" t="s">
        <v>29</v>
      </c>
      <c r="V142" t="s">
        <v>29</v>
      </c>
      <c r="W142" t="s">
        <v>29</v>
      </c>
    </row>
    <row r="143" spans="1:23" hidden="1" x14ac:dyDescent="0.3">
      <c r="A143" t="s">
        <v>857</v>
      </c>
      <c r="B143" t="s">
        <v>858</v>
      </c>
      <c r="C143" s="1" t="str">
        <f t="shared" si="15"/>
        <v>21:0010</v>
      </c>
      <c r="D143" s="1" t="str">
        <f t="shared" si="14"/>
        <v>21:0248</v>
      </c>
      <c r="E143" t="s">
        <v>859</v>
      </c>
      <c r="F143" t="s">
        <v>860</v>
      </c>
      <c r="H143">
        <v>57.049337700000002</v>
      </c>
      <c r="I143">
        <v>-115.6580575</v>
      </c>
      <c r="J143" s="1" t="str">
        <f t="shared" si="16"/>
        <v>Heavy Mineral Concentrate (Stream)</v>
      </c>
      <c r="K143" s="1" t="str">
        <f t="shared" si="17"/>
        <v>HMC separation (KIDD grouping)</v>
      </c>
      <c r="L143" t="s">
        <v>861</v>
      </c>
      <c r="M143" t="s">
        <v>401</v>
      </c>
      <c r="N143" t="s">
        <v>29</v>
      </c>
      <c r="O143" t="s">
        <v>29</v>
      </c>
      <c r="P143" t="s">
        <v>29</v>
      </c>
      <c r="Q143" t="s">
        <v>29</v>
      </c>
      <c r="R143" t="s">
        <v>29</v>
      </c>
      <c r="S143" t="s">
        <v>29</v>
      </c>
      <c r="T143" t="s">
        <v>29</v>
      </c>
      <c r="U143" t="s">
        <v>29</v>
      </c>
      <c r="V143" t="s">
        <v>29</v>
      </c>
      <c r="W143" t="s">
        <v>29</v>
      </c>
    </row>
    <row r="144" spans="1:23" hidden="1" x14ac:dyDescent="0.3">
      <c r="A144" t="s">
        <v>862</v>
      </c>
      <c r="B144" t="s">
        <v>863</v>
      </c>
      <c r="C144" s="1" t="str">
        <f t="shared" si="15"/>
        <v>21:0010</v>
      </c>
      <c r="D144" s="1" t="str">
        <f t="shared" si="14"/>
        <v>21:0248</v>
      </c>
      <c r="E144" t="s">
        <v>864</v>
      </c>
      <c r="F144" t="s">
        <v>865</v>
      </c>
      <c r="H144">
        <v>57.032150700000003</v>
      </c>
      <c r="I144">
        <v>-115.6937099</v>
      </c>
      <c r="J144" s="1" t="str">
        <f t="shared" si="16"/>
        <v>Heavy Mineral Concentrate (Stream)</v>
      </c>
      <c r="K144" s="1" t="str">
        <f t="shared" si="17"/>
        <v>HMC separation (KIDD grouping)</v>
      </c>
      <c r="L144" t="s">
        <v>77</v>
      </c>
      <c r="M144" t="s">
        <v>866</v>
      </c>
      <c r="N144" t="s">
        <v>29</v>
      </c>
      <c r="O144" t="s">
        <v>29</v>
      </c>
      <c r="P144" t="s">
        <v>29</v>
      </c>
      <c r="Q144" t="s">
        <v>29</v>
      </c>
      <c r="R144" t="s">
        <v>29</v>
      </c>
      <c r="S144" t="s">
        <v>33</v>
      </c>
      <c r="T144" t="s">
        <v>29</v>
      </c>
      <c r="U144" t="s">
        <v>29</v>
      </c>
      <c r="V144" t="s">
        <v>29</v>
      </c>
      <c r="W144" t="s">
        <v>33</v>
      </c>
    </row>
    <row r="145" spans="1:23" hidden="1" x14ac:dyDescent="0.3">
      <c r="A145" t="s">
        <v>867</v>
      </c>
      <c r="B145" t="s">
        <v>868</v>
      </c>
      <c r="C145" s="1" t="str">
        <f t="shared" si="15"/>
        <v>21:0010</v>
      </c>
      <c r="D145" s="1" t="str">
        <f t="shared" si="14"/>
        <v>21:0248</v>
      </c>
      <c r="E145" t="s">
        <v>869</v>
      </c>
      <c r="F145" t="s">
        <v>870</v>
      </c>
      <c r="H145">
        <v>57.260634699999997</v>
      </c>
      <c r="I145">
        <v>-115.82130720000001</v>
      </c>
      <c r="J145" s="1" t="str">
        <f t="shared" si="16"/>
        <v>Heavy Mineral Concentrate (Stream)</v>
      </c>
      <c r="K145" s="1" t="str">
        <f t="shared" si="17"/>
        <v>HMC separation (KIDD grouping)</v>
      </c>
      <c r="L145" t="s">
        <v>98</v>
      </c>
      <c r="M145" t="s">
        <v>871</v>
      </c>
      <c r="N145" t="s">
        <v>29</v>
      </c>
      <c r="O145" t="s">
        <v>29</v>
      </c>
      <c r="P145" t="s">
        <v>29</v>
      </c>
      <c r="Q145" t="s">
        <v>29</v>
      </c>
      <c r="R145" t="s">
        <v>29</v>
      </c>
      <c r="S145" t="s">
        <v>29</v>
      </c>
      <c r="T145" t="s">
        <v>29</v>
      </c>
      <c r="U145" t="s">
        <v>29</v>
      </c>
      <c r="V145" t="s">
        <v>29</v>
      </c>
      <c r="W145" t="s">
        <v>29</v>
      </c>
    </row>
    <row r="146" spans="1:23" hidden="1" x14ac:dyDescent="0.3">
      <c r="A146" t="s">
        <v>872</v>
      </c>
      <c r="B146" t="s">
        <v>873</v>
      </c>
      <c r="C146" s="1" t="str">
        <f t="shared" si="15"/>
        <v>21:0010</v>
      </c>
      <c r="D146" s="1" t="str">
        <f t="shared" si="14"/>
        <v>21:0248</v>
      </c>
      <c r="E146" t="s">
        <v>874</v>
      </c>
      <c r="F146" t="s">
        <v>875</v>
      </c>
      <c r="H146">
        <v>57.251400799999999</v>
      </c>
      <c r="I146">
        <v>-115.9805412</v>
      </c>
      <c r="J146" s="1" t="str">
        <f t="shared" si="16"/>
        <v>Heavy Mineral Concentrate (Stream)</v>
      </c>
      <c r="K146" s="1" t="str">
        <f t="shared" si="17"/>
        <v>HMC separation (KIDD grouping)</v>
      </c>
      <c r="L146" t="s">
        <v>876</v>
      </c>
      <c r="M146" t="s">
        <v>877</v>
      </c>
      <c r="N146" t="s">
        <v>29</v>
      </c>
      <c r="O146" t="s">
        <v>29</v>
      </c>
      <c r="P146" t="s">
        <v>29</v>
      </c>
      <c r="Q146" t="s">
        <v>29</v>
      </c>
      <c r="R146" t="s">
        <v>29</v>
      </c>
      <c r="S146" t="s">
        <v>29</v>
      </c>
      <c r="T146" t="s">
        <v>29</v>
      </c>
      <c r="U146" t="s">
        <v>29</v>
      </c>
      <c r="V146" t="s">
        <v>33</v>
      </c>
      <c r="W146" t="s">
        <v>33</v>
      </c>
    </row>
    <row r="147" spans="1:23" hidden="1" x14ac:dyDescent="0.3">
      <c r="A147" t="s">
        <v>878</v>
      </c>
      <c r="B147" t="s">
        <v>879</v>
      </c>
      <c r="C147" s="1" t="str">
        <f t="shared" si="15"/>
        <v>21:0010</v>
      </c>
      <c r="D147" s="1" t="str">
        <f t="shared" si="14"/>
        <v>21:0248</v>
      </c>
      <c r="E147" t="s">
        <v>880</v>
      </c>
      <c r="F147" t="s">
        <v>881</v>
      </c>
      <c r="H147">
        <v>57.212032600000001</v>
      </c>
      <c r="I147">
        <v>-115.2578731</v>
      </c>
      <c r="J147" s="1" t="str">
        <f t="shared" si="16"/>
        <v>Heavy Mineral Concentrate (Stream)</v>
      </c>
      <c r="K147" s="1" t="str">
        <f t="shared" si="17"/>
        <v>HMC separation (KIDD grouping)</v>
      </c>
      <c r="L147" t="s">
        <v>587</v>
      </c>
      <c r="M147" t="s">
        <v>882</v>
      </c>
      <c r="N147" t="s">
        <v>29</v>
      </c>
      <c r="O147" t="s">
        <v>29</v>
      </c>
      <c r="P147" t="s">
        <v>29</v>
      </c>
      <c r="Q147" t="s">
        <v>29</v>
      </c>
      <c r="R147" t="s">
        <v>29</v>
      </c>
      <c r="S147" t="s">
        <v>29</v>
      </c>
      <c r="T147" t="s">
        <v>29</v>
      </c>
      <c r="U147" t="s">
        <v>29</v>
      </c>
      <c r="V147" t="s">
        <v>29</v>
      </c>
      <c r="W147" t="s">
        <v>29</v>
      </c>
    </row>
    <row r="148" spans="1:23" hidden="1" x14ac:dyDescent="0.3">
      <c r="A148" t="s">
        <v>883</v>
      </c>
      <c r="B148" t="s">
        <v>884</v>
      </c>
      <c r="C148" s="1" t="str">
        <f t="shared" si="15"/>
        <v>21:0010</v>
      </c>
      <c r="D148" s="1" t="str">
        <f t="shared" si="14"/>
        <v>21:0248</v>
      </c>
      <c r="E148" t="s">
        <v>885</v>
      </c>
      <c r="F148" t="s">
        <v>886</v>
      </c>
      <c r="H148">
        <v>57.186587699999997</v>
      </c>
      <c r="I148">
        <v>-115.3757657</v>
      </c>
      <c r="J148" s="1" t="str">
        <f t="shared" si="16"/>
        <v>Heavy Mineral Concentrate (Stream)</v>
      </c>
      <c r="K148" s="1" t="str">
        <f t="shared" si="17"/>
        <v>HMC separation (KIDD grouping)</v>
      </c>
      <c r="L148" t="s">
        <v>117</v>
      </c>
      <c r="M148" t="s">
        <v>887</v>
      </c>
      <c r="N148" t="s">
        <v>29</v>
      </c>
      <c r="O148" t="s">
        <v>33</v>
      </c>
      <c r="P148" t="s">
        <v>31</v>
      </c>
      <c r="Q148" t="s">
        <v>48</v>
      </c>
      <c r="R148" t="s">
        <v>29</v>
      </c>
      <c r="S148" t="s">
        <v>29</v>
      </c>
      <c r="T148" t="s">
        <v>29</v>
      </c>
      <c r="U148" t="s">
        <v>29</v>
      </c>
      <c r="V148" t="s">
        <v>31</v>
      </c>
      <c r="W148" t="s">
        <v>296</v>
      </c>
    </row>
    <row r="149" spans="1:23" hidden="1" x14ac:dyDescent="0.3">
      <c r="A149" t="s">
        <v>888</v>
      </c>
      <c r="B149" t="s">
        <v>889</v>
      </c>
      <c r="C149" s="1" t="str">
        <f t="shared" si="15"/>
        <v>21:0010</v>
      </c>
      <c r="D149" s="1" t="str">
        <f t="shared" si="14"/>
        <v>21:0248</v>
      </c>
      <c r="E149" t="s">
        <v>890</v>
      </c>
      <c r="F149" t="s">
        <v>891</v>
      </c>
      <c r="H149">
        <v>57.219648599999999</v>
      </c>
      <c r="I149">
        <v>-115.3088575</v>
      </c>
      <c r="J149" s="1" t="str">
        <f t="shared" si="16"/>
        <v>Heavy Mineral Concentrate (Stream)</v>
      </c>
      <c r="K149" s="1" t="str">
        <f t="shared" si="17"/>
        <v>HMC separation (KIDD grouping)</v>
      </c>
      <c r="L149" t="s">
        <v>117</v>
      </c>
      <c r="M149" t="s">
        <v>347</v>
      </c>
      <c r="N149" t="s">
        <v>29</v>
      </c>
      <c r="O149" t="s">
        <v>31</v>
      </c>
      <c r="P149" t="s">
        <v>29</v>
      </c>
      <c r="Q149" t="s">
        <v>31</v>
      </c>
      <c r="R149" t="s">
        <v>29</v>
      </c>
      <c r="S149" t="s">
        <v>29</v>
      </c>
      <c r="T149" t="s">
        <v>29</v>
      </c>
      <c r="U149" t="s">
        <v>29</v>
      </c>
      <c r="V149" t="s">
        <v>29</v>
      </c>
      <c r="W149" t="s">
        <v>31</v>
      </c>
    </row>
    <row r="150" spans="1:23" hidden="1" x14ac:dyDescent="0.3">
      <c r="A150" t="s">
        <v>892</v>
      </c>
      <c r="B150" t="s">
        <v>893</v>
      </c>
      <c r="C150" s="1" t="str">
        <f t="shared" si="15"/>
        <v>21:0010</v>
      </c>
      <c r="D150" s="1" t="str">
        <f t="shared" si="14"/>
        <v>21:0248</v>
      </c>
      <c r="E150" t="s">
        <v>894</v>
      </c>
      <c r="F150" t="s">
        <v>895</v>
      </c>
      <c r="H150">
        <v>57.252419699999997</v>
      </c>
      <c r="I150">
        <v>-115.3879056</v>
      </c>
      <c r="J150" s="1" t="str">
        <f t="shared" si="16"/>
        <v>Heavy Mineral Concentrate (Stream)</v>
      </c>
      <c r="K150" s="1" t="str">
        <f t="shared" si="17"/>
        <v>HMC separation (KIDD grouping)</v>
      </c>
      <c r="L150" t="s">
        <v>319</v>
      </c>
      <c r="M150" t="s">
        <v>896</v>
      </c>
      <c r="N150" t="s">
        <v>29</v>
      </c>
      <c r="O150" t="s">
        <v>48</v>
      </c>
      <c r="P150" t="s">
        <v>48</v>
      </c>
      <c r="Q150" t="s">
        <v>168</v>
      </c>
      <c r="R150" t="s">
        <v>29</v>
      </c>
      <c r="S150" t="s">
        <v>168</v>
      </c>
      <c r="T150" t="s">
        <v>296</v>
      </c>
      <c r="U150" t="s">
        <v>29</v>
      </c>
      <c r="V150" t="s">
        <v>29</v>
      </c>
      <c r="W150" t="s">
        <v>460</v>
      </c>
    </row>
    <row r="151" spans="1:23" hidden="1" x14ac:dyDescent="0.3">
      <c r="A151" t="s">
        <v>897</v>
      </c>
      <c r="B151" t="s">
        <v>898</v>
      </c>
      <c r="C151" s="1" t="str">
        <f t="shared" si="15"/>
        <v>21:0010</v>
      </c>
      <c r="D151" s="1" t="str">
        <f t="shared" si="14"/>
        <v>21:0248</v>
      </c>
      <c r="E151" t="s">
        <v>899</v>
      </c>
      <c r="F151" t="s">
        <v>900</v>
      </c>
      <c r="H151">
        <v>57.156991699999999</v>
      </c>
      <c r="I151">
        <v>-115.08487289999999</v>
      </c>
      <c r="J151" s="1" t="str">
        <f t="shared" si="16"/>
        <v>Heavy Mineral Concentrate (Stream)</v>
      </c>
      <c r="K151" s="1" t="str">
        <f t="shared" si="17"/>
        <v>HMC separation (KIDD grouping)</v>
      </c>
      <c r="L151" t="s">
        <v>253</v>
      </c>
      <c r="M151" t="s">
        <v>901</v>
      </c>
      <c r="N151" t="s">
        <v>29</v>
      </c>
      <c r="O151" t="s">
        <v>33</v>
      </c>
      <c r="P151" t="s">
        <v>29</v>
      </c>
      <c r="Q151" t="s">
        <v>33</v>
      </c>
      <c r="R151" t="s">
        <v>29</v>
      </c>
      <c r="S151" t="s">
        <v>31</v>
      </c>
      <c r="T151" t="s">
        <v>296</v>
      </c>
      <c r="U151" t="s">
        <v>29</v>
      </c>
      <c r="V151" t="s">
        <v>29</v>
      </c>
      <c r="W151" t="s">
        <v>169</v>
      </c>
    </row>
    <row r="152" spans="1:23" hidden="1" x14ac:dyDescent="0.3">
      <c r="A152" t="s">
        <v>902</v>
      </c>
      <c r="B152" t="s">
        <v>903</v>
      </c>
      <c r="C152" s="1" t="str">
        <f t="shared" si="15"/>
        <v>21:0010</v>
      </c>
      <c r="D152" s="1" t="str">
        <f t="shared" si="14"/>
        <v>21:0248</v>
      </c>
      <c r="E152" t="s">
        <v>904</v>
      </c>
      <c r="F152" t="s">
        <v>905</v>
      </c>
      <c r="H152">
        <v>57.072504100000003</v>
      </c>
      <c r="I152">
        <v>-115.06885509999999</v>
      </c>
      <c r="J152" s="1" t="str">
        <f t="shared" si="16"/>
        <v>Heavy Mineral Concentrate (Stream)</v>
      </c>
      <c r="K152" s="1" t="str">
        <f t="shared" si="17"/>
        <v>HMC separation (KIDD grouping)</v>
      </c>
      <c r="L152" t="s">
        <v>239</v>
      </c>
      <c r="M152" t="s">
        <v>906</v>
      </c>
      <c r="N152" t="s">
        <v>29</v>
      </c>
      <c r="O152" t="s">
        <v>29</v>
      </c>
      <c r="P152" t="s">
        <v>29</v>
      </c>
      <c r="Q152" t="s">
        <v>29</v>
      </c>
      <c r="R152" t="s">
        <v>29</v>
      </c>
      <c r="S152" t="s">
        <v>29</v>
      </c>
      <c r="T152" t="s">
        <v>29</v>
      </c>
      <c r="U152" t="s">
        <v>29</v>
      </c>
      <c r="V152" t="s">
        <v>33</v>
      </c>
      <c r="W152" t="s">
        <v>33</v>
      </c>
    </row>
    <row r="153" spans="1:23" hidden="1" x14ac:dyDescent="0.3">
      <c r="A153" t="s">
        <v>907</v>
      </c>
      <c r="B153" t="s">
        <v>908</v>
      </c>
      <c r="C153" s="1" t="str">
        <f t="shared" si="15"/>
        <v>21:0010</v>
      </c>
      <c r="D153" s="1" t="str">
        <f t="shared" si="14"/>
        <v>21:0248</v>
      </c>
      <c r="E153" t="s">
        <v>909</v>
      </c>
      <c r="F153" t="s">
        <v>910</v>
      </c>
      <c r="H153">
        <v>57.105266200000003</v>
      </c>
      <c r="I153">
        <v>-115.0289387</v>
      </c>
      <c r="J153" s="1" t="str">
        <f t="shared" si="16"/>
        <v>Heavy Mineral Concentrate (Stream)</v>
      </c>
      <c r="K153" s="1" t="str">
        <f t="shared" si="17"/>
        <v>HMC separation (KIDD grouping)</v>
      </c>
      <c r="L153" t="s">
        <v>294</v>
      </c>
      <c r="M153" t="s">
        <v>877</v>
      </c>
      <c r="N153" t="s">
        <v>29</v>
      </c>
      <c r="O153" t="s">
        <v>29</v>
      </c>
      <c r="P153" t="s">
        <v>29</v>
      </c>
      <c r="Q153" t="s">
        <v>29</v>
      </c>
      <c r="R153" t="s">
        <v>29</v>
      </c>
      <c r="S153" t="s">
        <v>29</v>
      </c>
      <c r="T153" t="s">
        <v>29</v>
      </c>
      <c r="U153" t="s">
        <v>29</v>
      </c>
      <c r="V153" t="s">
        <v>29</v>
      </c>
      <c r="W153" t="s">
        <v>29</v>
      </c>
    </row>
    <row r="154" spans="1:23" hidden="1" x14ac:dyDescent="0.3">
      <c r="A154" t="s">
        <v>911</v>
      </c>
      <c r="B154" t="s">
        <v>912</v>
      </c>
      <c r="C154" s="1" t="str">
        <f t="shared" si="15"/>
        <v>21:0010</v>
      </c>
      <c r="D154" s="1" t="str">
        <f t="shared" si="14"/>
        <v>21:0248</v>
      </c>
      <c r="E154" t="s">
        <v>913</v>
      </c>
      <c r="F154" t="s">
        <v>914</v>
      </c>
      <c r="H154">
        <v>57.405120400000001</v>
      </c>
      <c r="I154">
        <v>-115.3868781</v>
      </c>
      <c r="J154" s="1" t="str">
        <f t="shared" si="16"/>
        <v>Heavy Mineral Concentrate (Stream)</v>
      </c>
      <c r="K154" s="1" t="str">
        <f t="shared" si="17"/>
        <v>HMC separation (KIDD grouping)</v>
      </c>
      <c r="L154" t="s">
        <v>675</v>
      </c>
      <c r="M154" t="s">
        <v>915</v>
      </c>
      <c r="N154" t="s">
        <v>29</v>
      </c>
      <c r="O154" t="s">
        <v>48</v>
      </c>
      <c r="P154" t="s">
        <v>29</v>
      </c>
      <c r="Q154" t="s">
        <v>48</v>
      </c>
      <c r="R154" t="s">
        <v>29</v>
      </c>
      <c r="S154" t="s">
        <v>29</v>
      </c>
      <c r="T154" t="s">
        <v>33</v>
      </c>
      <c r="U154" t="s">
        <v>29</v>
      </c>
      <c r="V154" t="s">
        <v>29</v>
      </c>
      <c r="W154" t="s">
        <v>90</v>
      </c>
    </row>
    <row r="155" spans="1:23" hidden="1" x14ac:dyDescent="0.3">
      <c r="A155" t="s">
        <v>916</v>
      </c>
      <c r="B155" t="s">
        <v>917</v>
      </c>
      <c r="C155" s="1" t="str">
        <f t="shared" si="15"/>
        <v>21:0010</v>
      </c>
      <c r="D155" s="1" t="str">
        <f t="shared" si="14"/>
        <v>21:0248</v>
      </c>
      <c r="E155" t="s">
        <v>918</v>
      </c>
      <c r="F155" t="s">
        <v>919</v>
      </c>
      <c r="H155">
        <v>57.441119299999997</v>
      </c>
      <c r="I155">
        <v>-115.53392289999999</v>
      </c>
      <c r="J155" s="1" t="str">
        <f t="shared" si="16"/>
        <v>Heavy Mineral Concentrate (Stream)</v>
      </c>
      <c r="K155" s="1" t="str">
        <f t="shared" si="17"/>
        <v>HMC separation (KIDD grouping)</v>
      </c>
      <c r="L155" t="s">
        <v>465</v>
      </c>
      <c r="M155" t="s">
        <v>920</v>
      </c>
      <c r="N155" t="s">
        <v>29</v>
      </c>
      <c r="O155" t="s">
        <v>31</v>
      </c>
      <c r="P155" t="s">
        <v>29</v>
      </c>
      <c r="Q155" t="s">
        <v>31</v>
      </c>
      <c r="R155" t="s">
        <v>29</v>
      </c>
      <c r="S155" t="s">
        <v>29</v>
      </c>
      <c r="T155" t="s">
        <v>29</v>
      </c>
      <c r="U155" t="s">
        <v>29</v>
      </c>
      <c r="V155" t="s">
        <v>29</v>
      </c>
      <c r="W155" t="s">
        <v>31</v>
      </c>
    </row>
    <row r="156" spans="1:23" hidden="1" x14ac:dyDescent="0.3">
      <c r="A156" t="s">
        <v>921</v>
      </c>
      <c r="B156" t="s">
        <v>922</v>
      </c>
      <c r="C156" s="1" t="str">
        <f t="shared" ref="C156:C187" si="18">HYPERLINK("http://geochem.nrcan.gc.ca/cdogs/content/bdl/bdl210234_e.htm", "21:0234")</f>
        <v>21:0234</v>
      </c>
      <c r="D156" s="1" t="str">
        <f t="shared" ref="D156:D187" si="19">HYPERLINK("http://geochem.nrcan.gc.ca/cdogs/content/svy/svy210006_e.htm", "21:0006")</f>
        <v>21:0006</v>
      </c>
      <c r="E156" t="s">
        <v>923</v>
      </c>
      <c r="F156" t="s">
        <v>924</v>
      </c>
      <c r="H156">
        <v>64.984633900000006</v>
      </c>
      <c r="I156">
        <v>-111.1360172</v>
      </c>
      <c r="J156" s="1" t="str">
        <f t="shared" ref="J156:J198" si="20">HYPERLINK("http://geochem.nrcan.gc.ca/cdogs/content/kwd/kwd020044_e.htm", "Till")</f>
        <v>Till</v>
      </c>
      <c r="K156" s="1" t="str">
        <f t="shared" si="17"/>
        <v>HMC separation (KIDD grouping)</v>
      </c>
      <c r="L156" t="s">
        <v>77</v>
      </c>
      <c r="M156" t="s">
        <v>925</v>
      </c>
      <c r="N156" t="s">
        <v>29</v>
      </c>
      <c r="O156" t="s">
        <v>29</v>
      </c>
      <c r="P156" t="s">
        <v>48</v>
      </c>
      <c r="Q156" t="s">
        <v>48</v>
      </c>
      <c r="R156" t="s">
        <v>33</v>
      </c>
      <c r="S156" t="s">
        <v>29</v>
      </c>
      <c r="T156" t="s">
        <v>256</v>
      </c>
      <c r="U156" t="s">
        <v>519</v>
      </c>
      <c r="V156" t="s">
        <v>519</v>
      </c>
      <c r="W156" t="s">
        <v>442</v>
      </c>
    </row>
    <row r="157" spans="1:23" hidden="1" x14ac:dyDescent="0.3">
      <c r="A157" t="s">
        <v>926</v>
      </c>
      <c r="B157" t="s">
        <v>927</v>
      </c>
      <c r="C157" s="1" t="str">
        <f t="shared" si="18"/>
        <v>21:0234</v>
      </c>
      <c r="D157" s="1" t="str">
        <f t="shared" si="19"/>
        <v>21:0006</v>
      </c>
      <c r="E157" t="s">
        <v>928</v>
      </c>
      <c r="F157" t="s">
        <v>929</v>
      </c>
      <c r="H157">
        <v>64.983060699999996</v>
      </c>
      <c r="I157">
        <v>-111.3700383</v>
      </c>
      <c r="J157" s="1" t="str">
        <f t="shared" si="20"/>
        <v>Till</v>
      </c>
      <c r="K157" s="1" t="str">
        <f t="shared" si="17"/>
        <v>HMC separation (KIDD grouping)</v>
      </c>
      <c r="L157" t="s">
        <v>930</v>
      </c>
      <c r="M157" t="s">
        <v>931</v>
      </c>
      <c r="N157" t="s">
        <v>29</v>
      </c>
      <c r="O157" t="s">
        <v>33</v>
      </c>
      <c r="P157" t="s">
        <v>31</v>
      </c>
      <c r="Q157" t="s">
        <v>48</v>
      </c>
      <c r="R157" t="s">
        <v>29</v>
      </c>
      <c r="S157" t="s">
        <v>29</v>
      </c>
      <c r="T157" t="s">
        <v>31</v>
      </c>
      <c r="U157" t="s">
        <v>519</v>
      </c>
      <c r="V157" t="s">
        <v>519</v>
      </c>
      <c r="W157" t="s">
        <v>296</v>
      </c>
    </row>
    <row r="158" spans="1:23" hidden="1" x14ac:dyDescent="0.3">
      <c r="A158" t="s">
        <v>932</v>
      </c>
      <c r="B158" t="s">
        <v>933</v>
      </c>
      <c r="C158" s="1" t="str">
        <f t="shared" si="18"/>
        <v>21:0234</v>
      </c>
      <c r="D158" s="1" t="str">
        <f t="shared" si="19"/>
        <v>21:0006</v>
      </c>
      <c r="E158" t="s">
        <v>934</v>
      </c>
      <c r="F158" t="s">
        <v>935</v>
      </c>
      <c r="H158">
        <v>64.9538175</v>
      </c>
      <c r="I158">
        <v>-111.61649749999999</v>
      </c>
      <c r="J158" s="1" t="str">
        <f t="shared" si="20"/>
        <v>Till</v>
      </c>
      <c r="K158" s="1" t="str">
        <f t="shared" si="17"/>
        <v>HMC separation (KIDD grouping)</v>
      </c>
      <c r="L158" t="s">
        <v>276</v>
      </c>
      <c r="M158" t="s">
        <v>936</v>
      </c>
      <c r="N158" t="s">
        <v>29</v>
      </c>
      <c r="O158" t="s">
        <v>29</v>
      </c>
      <c r="P158" t="s">
        <v>29</v>
      </c>
      <c r="Q158" t="s">
        <v>29</v>
      </c>
      <c r="R158" t="s">
        <v>29</v>
      </c>
      <c r="S158" t="s">
        <v>29</v>
      </c>
      <c r="T158" t="s">
        <v>31</v>
      </c>
      <c r="U158" t="s">
        <v>519</v>
      </c>
      <c r="V158" t="s">
        <v>519</v>
      </c>
      <c r="W158" t="s">
        <v>31</v>
      </c>
    </row>
    <row r="159" spans="1:23" hidden="1" x14ac:dyDescent="0.3">
      <c r="A159" t="s">
        <v>937</v>
      </c>
      <c r="B159" t="s">
        <v>938</v>
      </c>
      <c r="C159" s="1" t="str">
        <f t="shared" si="18"/>
        <v>21:0234</v>
      </c>
      <c r="D159" s="1" t="str">
        <f t="shared" si="19"/>
        <v>21:0006</v>
      </c>
      <c r="E159" t="s">
        <v>939</v>
      </c>
      <c r="F159" t="s">
        <v>940</v>
      </c>
      <c r="H159">
        <v>64.883038900000003</v>
      </c>
      <c r="I159">
        <v>-111.6537261</v>
      </c>
      <c r="J159" s="1" t="str">
        <f t="shared" si="20"/>
        <v>Till</v>
      </c>
      <c r="K159" s="1" t="str">
        <f t="shared" si="17"/>
        <v>HMC separation (KIDD grouping)</v>
      </c>
      <c r="L159" t="s">
        <v>46</v>
      </c>
      <c r="M159" t="s">
        <v>941</v>
      </c>
      <c r="N159" t="s">
        <v>29</v>
      </c>
      <c r="O159" t="s">
        <v>48</v>
      </c>
      <c r="P159" t="s">
        <v>29</v>
      </c>
      <c r="Q159" t="s">
        <v>48</v>
      </c>
      <c r="R159" t="s">
        <v>33</v>
      </c>
      <c r="S159" t="s">
        <v>29</v>
      </c>
      <c r="T159" t="s">
        <v>48</v>
      </c>
      <c r="U159" t="s">
        <v>519</v>
      </c>
      <c r="V159" t="s">
        <v>519</v>
      </c>
      <c r="W159" t="s">
        <v>57</v>
      </c>
    </row>
    <row r="160" spans="1:23" hidden="1" x14ac:dyDescent="0.3">
      <c r="A160" t="s">
        <v>942</v>
      </c>
      <c r="B160" t="s">
        <v>943</v>
      </c>
      <c r="C160" s="1" t="str">
        <f t="shared" si="18"/>
        <v>21:0234</v>
      </c>
      <c r="D160" s="1" t="str">
        <f t="shared" si="19"/>
        <v>21:0006</v>
      </c>
      <c r="E160" t="s">
        <v>944</v>
      </c>
      <c r="F160" t="s">
        <v>945</v>
      </c>
      <c r="H160">
        <v>64.814526799999996</v>
      </c>
      <c r="I160">
        <v>-111.5849458</v>
      </c>
      <c r="J160" s="1" t="str">
        <f t="shared" si="20"/>
        <v>Till</v>
      </c>
      <c r="K160" s="1" t="str">
        <f t="shared" si="17"/>
        <v>HMC separation (KIDD grouping)</v>
      </c>
      <c r="L160" t="s">
        <v>946</v>
      </c>
      <c r="M160" t="s">
        <v>947</v>
      </c>
      <c r="N160" t="s">
        <v>29</v>
      </c>
      <c r="O160" t="s">
        <v>101</v>
      </c>
      <c r="P160" t="s">
        <v>29</v>
      </c>
      <c r="Q160" t="s">
        <v>101</v>
      </c>
      <c r="R160" t="s">
        <v>33</v>
      </c>
      <c r="S160" t="s">
        <v>29</v>
      </c>
      <c r="T160" t="s">
        <v>130</v>
      </c>
      <c r="U160" t="s">
        <v>519</v>
      </c>
      <c r="V160" t="s">
        <v>519</v>
      </c>
      <c r="W160" t="s">
        <v>948</v>
      </c>
    </row>
    <row r="161" spans="1:23" hidden="1" x14ac:dyDescent="0.3">
      <c r="A161" t="s">
        <v>949</v>
      </c>
      <c r="B161" t="s">
        <v>950</v>
      </c>
      <c r="C161" s="1" t="str">
        <f t="shared" si="18"/>
        <v>21:0234</v>
      </c>
      <c r="D161" s="1" t="str">
        <f t="shared" si="19"/>
        <v>21:0006</v>
      </c>
      <c r="E161" t="s">
        <v>951</v>
      </c>
      <c r="F161" t="s">
        <v>952</v>
      </c>
      <c r="H161">
        <v>64.754363499999997</v>
      </c>
      <c r="I161">
        <v>-111.5463043</v>
      </c>
      <c r="J161" s="1" t="str">
        <f t="shared" si="20"/>
        <v>Till</v>
      </c>
      <c r="K161" s="1" t="str">
        <f t="shared" si="17"/>
        <v>HMC separation (KIDD grouping)</v>
      </c>
      <c r="L161" t="s">
        <v>570</v>
      </c>
      <c r="M161" t="s">
        <v>953</v>
      </c>
      <c r="N161" t="s">
        <v>29</v>
      </c>
      <c r="O161" t="s">
        <v>170</v>
      </c>
      <c r="P161" t="s">
        <v>29</v>
      </c>
      <c r="Q161" t="s">
        <v>170</v>
      </c>
      <c r="R161" t="s">
        <v>90</v>
      </c>
      <c r="S161" t="s">
        <v>29</v>
      </c>
      <c r="T161" t="s">
        <v>169</v>
      </c>
      <c r="U161" t="s">
        <v>519</v>
      </c>
      <c r="V161" t="s">
        <v>519</v>
      </c>
      <c r="W161" t="s">
        <v>41</v>
      </c>
    </row>
    <row r="162" spans="1:23" hidden="1" x14ac:dyDescent="0.3">
      <c r="A162" t="s">
        <v>954</v>
      </c>
      <c r="B162" t="s">
        <v>955</v>
      </c>
      <c r="C162" s="1" t="str">
        <f t="shared" si="18"/>
        <v>21:0234</v>
      </c>
      <c r="D162" s="1" t="str">
        <f t="shared" si="19"/>
        <v>21:0006</v>
      </c>
      <c r="E162" t="s">
        <v>956</v>
      </c>
      <c r="F162" t="s">
        <v>957</v>
      </c>
      <c r="H162">
        <v>64.690735200000006</v>
      </c>
      <c r="I162">
        <v>-111.56911289999999</v>
      </c>
      <c r="J162" s="1" t="str">
        <f t="shared" si="20"/>
        <v>Till</v>
      </c>
      <c r="K162" s="1" t="str">
        <f t="shared" si="17"/>
        <v>HMC separation (KIDD grouping)</v>
      </c>
      <c r="L162" t="s">
        <v>958</v>
      </c>
      <c r="M162" t="s">
        <v>33</v>
      </c>
      <c r="N162" t="s">
        <v>29</v>
      </c>
      <c r="O162" t="s">
        <v>29</v>
      </c>
      <c r="P162" t="s">
        <v>29</v>
      </c>
      <c r="Q162" t="s">
        <v>29</v>
      </c>
      <c r="R162" t="s">
        <v>29</v>
      </c>
      <c r="S162" t="s">
        <v>29</v>
      </c>
      <c r="T162" t="s">
        <v>57</v>
      </c>
      <c r="U162" t="s">
        <v>519</v>
      </c>
      <c r="V162" t="s">
        <v>519</v>
      </c>
      <c r="W162" t="s">
        <v>57</v>
      </c>
    </row>
    <row r="163" spans="1:23" hidden="1" x14ac:dyDescent="0.3">
      <c r="A163" t="s">
        <v>959</v>
      </c>
      <c r="B163" t="s">
        <v>960</v>
      </c>
      <c r="C163" s="1" t="str">
        <f t="shared" si="18"/>
        <v>21:0234</v>
      </c>
      <c r="D163" s="1" t="str">
        <f t="shared" si="19"/>
        <v>21:0006</v>
      </c>
      <c r="E163" t="s">
        <v>961</v>
      </c>
      <c r="F163" t="s">
        <v>962</v>
      </c>
      <c r="H163">
        <v>64.5372682</v>
      </c>
      <c r="I163">
        <v>-110.60278049999999</v>
      </c>
      <c r="J163" s="1" t="str">
        <f t="shared" si="20"/>
        <v>Till</v>
      </c>
      <c r="K163" s="1" t="str">
        <f t="shared" si="17"/>
        <v>HMC separation (KIDD grouping)</v>
      </c>
      <c r="L163" t="s">
        <v>963</v>
      </c>
      <c r="M163" t="s">
        <v>964</v>
      </c>
      <c r="N163" t="s">
        <v>29</v>
      </c>
      <c r="O163" t="s">
        <v>29</v>
      </c>
      <c r="P163" t="s">
        <v>29</v>
      </c>
      <c r="Q163" t="s">
        <v>29</v>
      </c>
      <c r="R163" t="s">
        <v>29</v>
      </c>
      <c r="S163" t="s">
        <v>29</v>
      </c>
      <c r="T163" t="s">
        <v>90</v>
      </c>
      <c r="U163" t="s">
        <v>519</v>
      </c>
      <c r="V163" t="s">
        <v>519</v>
      </c>
      <c r="W163" t="s">
        <v>90</v>
      </c>
    </row>
    <row r="164" spans="1:23" hidden="1" x14ac:dyDescent="0.3">
      <c r="A164" t="s">
        <v>965</v>
      </c>
      <c r="B164" t="s">
        <v>966</v>
      </c>
      <c r="C164" s="1" t="str">
        <f t="shared" si="18"/>
        <v>21:0234</v>
      </c>
      <c r="D164" s="1" t="str">
        <f t="shared" si="19"/>
        <v>21:0006</v>
      </c>
      <c r="E164" t="s">
        <v>967</v>
      </c>
      <c r="F164" t="s">
        <v>968</v>
      </c>
      <c r="H164">
        <v>64.528464499999998</v>
      </c>
      <c r="I164">
        <v>-110.4715343</v>
      </c>
      <c r="J164" s="1" t="str">
        <f t="shared" si="20"/>
        <v>Till</v>
      </c>
      <c r="K164" s="1" t="str">
        <f t="shared" si="17"/>
        <v>HMC separation (KIDD grouping)</v>
      </c>
      <c r="L164" t="s">
        <v>969</v>
      </c>
      <c r="M164" t="s">
        <v>970</v>
      </c>
      <c r="N164" t="s">
        <v>29</v>
      </c>
      <c r="O164" t="s">
        <v>971</v>
      </c>
      <c r="P164" t="s">
        <v>371</v>
      </c>
      <c r="Q164" t="s">
        <v>972</v>
      </c>
      <c r="R164" t="s">
        <v>30</v>
      </c>
      <c r="S164" t="s">
        <v>29</v>
      </c>
      <c r="T164" t="s">
        <v>793</v>
      </c>
      <c r="U164" t="s">
        <v>519</v>
      </c>
      <c r="V164" t="s">
        <v>519</v>
      </c>
      <c r="W164" t="s">
        <v>973</v>
      </c>
    </row>
    <row r="165" spans="1:23" hidden="1" x14ac:dyDescent="0.3">
      <c r="A165" t="s">
        <v>974</v>
      </c>
      <c r="B165" t="s">
        <v>975</v>
      </c>
      <c r="C165" s="1" t="str">
        <f t="shared" si="18"/>
        <v>21:0234</v>
      </c>
      <c r="D165" s="1" t="str">
        <f t="shared" si="19"/>
        <v>21:0006</v>
      </c>
      <c r="E165" t="s">
        <v>976</v>
      </c>
      <c r="F165" t="s">
        <v>977</v>
      </c>
      <c r="H165">
        <v>64.540542700000003</v>
      </c>
      <c r="I165">
        <v>-110.2791316</v>
      </c>
      <c r="J165" s="1" t="str">
        <f t="shared" si="20"/>
        <v>Till</v>
      </c>
      <c r="K165" s="1" t="str">
        <f t="shared" si="17"/>
        <v>HMC separation (KIDD grouping)</v>
      </c>
      <c r="L165" t="s">
        <v>978</v>
      </c>
      <c r="M165" t="s">
        <v>970</v>
      </c>
      <c r="N165" t="s">
        <v>29</v>
      </c>
      <c r="O165" t="s">
        <v>29</v>
      </c>
      <c r="P165" t="s">
        <v>29</v>
      </c>
      <c r="Q165" t="s">
        <v>29</v>
      </c>
      <c r="R165" t="s">
        <v>33</v>
      </c>
      <c r="S165" t="s">
        <v>29</v>
      </c>
      <c r="T165" t="s">
        <v>100</v>
      </c>
      <c r="U165" t="s">
        <v>519</v>
      </c>
      <c r="V165" t="s">
        <v>519</v>
      </c>
      <c r="W165" t="s">
        <v>92</v>
      </c>
    </row>
    <row r="166" spans="1:23" hidden="1" x14ac:dyDescent="0.3">
      <c r="A166" t="s">
        <v>979</v>
      </c>
      <c r="B166" t="s">
        <v>980</v>
      </c>
      <c r="C166" s="1" t="str">
        <f t="shared" si="18"/>
        <v>21:0234</v>
      </c>
      <c r="D166" s="1" t="str">
        <f t="shared" si="19"/>
        <v>21:0006</v>
      </c>
      <c r="E166" t="s">
        <v>981</v>
      </c>
      <c r="F166" t="s">
        <v>982</v>
      </c>
      <c r="H166">
        <v>64.583170100000004</v>
      </c>
      <c r="I166">
        <v>-110.8411397</v>
      </c>
      <c r="J166" s="1" t="str">
        <f t="shared" si="20"/>
        <v>Till</v>
      </c>
      <c r="K166" s="1" t="str">
        <f t="shared" si="17"/>
        <v>HMC separation (KIDD grouping)</v>
      </c>
      <c r="L166" t="s">
        <v>983</v>
      </c>
      <c r="M166" t="s">
        <v>261</v>
      </c>
      <c r="N166" t="s">
        <v>29</v>
      </c>
      <c r="O166" t="s">
        <v>48</v>
      </c>
      <c r="P166" t="s">
        <v>29</v>
      </c>
      <c r="Q166" t="s">
        <v>48</v>
      </c>
      <c r="R166" t="s">
        <v>29</v>
      </c>
      <c r="S166" t="s">
        <v>29</v>
      </c>
      <c r="T166" t="s">
        <v>33</v>
      </c>
      <c r="U166" t="s">
        <v>519</v>
      </c>
      <c r="V166" t="s">
        <v>519</v>
      </c>
      <c r="W166" t="s">
        <v>90</v>
      </c>
    </row>
    <row r="167" spans="1:23" hidden="1" x14ac:dyDescent="0.3">
      <c r="A167" t="s">
        <v>984</v>
      </c>
      <c r="B167" t="s">
        <v>985</v>
      </c>
      <c r="C167" s="1" t="str">
        <f t="shared" si="18"/>
        <v>21:0234</v>
      </c>
      <c r="D167" s="1" t="str">
        <f t="shared" si="19"/>
        <v>21:0006</v>
      </c>
      <c r="E167" t="s">
        <v>986</v>
      </c>
      <c r="F167" t="s">
        <v>987</v>
      </c>
      <c r="H167">
        <v>64.597957300000004</v>
      </c>
      <c r="I167">
        <v>-111.1444552</v>
      </c>
      <c r="J167" s="1" t="str">
        <f t="shared" si="20"/>
        <v>Till</v>
      </c>
      <c r="K167" s="1" t="str">
        <f t="shared" si="17"/>
        <v>HMC separation (KIDD grouping)</v>
      </c>
      <c r="L167" t="s">
        <v>988</v>
      </c>
      <c r="M167" t="s">
        <v>989</v>
      </c>
      <c r="N167" t="s">
        <v>29</v>
      </c>
      <c r="O167" t="s">
        <v>31</v>
      </c>
      <c r="P167" t="s">
        <v>33</v>
      </c>
      <c r="Q167" t="s">
        <v>48</v>
      </c>
      <c r="R167" t="s">
        <v>33</v>
      </c>
      <c r="S167" t="s">
        <v>29</v>
      </c>
      <c r="T167" t="s">
        <v>33</v>
      </c>
      <c r="U167" t="s">
        <v>519</v>
      </c>
      <c r="V167" t="s">
        <v>519</v>
      </c>
      <c r="W167" t="s">
        <v>296</v>
      </c>
    </row>
    <row r="168" spans="1:23" hidden="1" x14ac:dyDescent="0.3">
      <c r="A168" t="s">
        <v>990</v>
      </c>
      <c r="B168" t="s">
        <v>991</v>
      </c>
      <c r="C168" s="1" t="str">
        <f t="shared" si="18"/>
        <v>21:0234</v>
      </c>
      <c r="D168" s="1" t="str">
        <f t="shared" si="19"/>
        <v>21:0006</v>
      </c>
      <c r="E168" t="s">
        <v>992</v>
      </c>
      <c r="F168" t="s">
        <v>993</v>
      </c>
      <c r="H168">
        <v>64.584069400000004</v>
      </c>
      <c r="I168">
        <v>-111.4137798</v>
      </c>
      <c r="J168" s="1" t="str">
        <f t="shared" si="20"/>
        <v>Till</v>
      </c>
      <c r="K168" s="1" t="str">
        <f t="shared" si="17"/>
        <v>HMC separation (KIDD grouping)</v>
      </c>
      <c r="L168" t="s">
        <v>994</v>
      </c>
      <c r="M168" t="s">
        <v>995</v>
      </c>
      <c r="N168" t="s">
        <v>29</v>
      </c>
      <c r="O168" t="s">
        <v>48</v>
      </c>
      <c r="P168" t="s">
        <v>31</v>
      </c>
      <c r="Q168" t="s">
        <v>296</v>
      </c>
      <c r="R168" t="s">
        <v>48</v>
      </c>
      <c r="S168" t="s">
        <v>29</v>
      </c>
      <c r="T168" t="s">
        <v>29</v>
      </c>
      <c r="U168" t="s">
        <v>519</v>
      </c>
      <c r="V168" t="s">
        <v>519</v>
      </c>
      <c r="W168" t="s">
        <v>169</v>
      </c>
    </row>
    <row r="169" spans="1:23" hidden="1" x14ac:dyDescent="0.3">
      <c r="A169" t="s">
        <v>996</v>
      </c>
      <c r="B169" t="s">
        <v>997</v>
      </c>
      <c r="C169" s="1" t="str">
        <f t="shared" si="18"/>
        <v>21:0234</v>
      </c>
      <c r="D169" s="1" t="str">
        <f t="shared" si="19"/>
        <v>21:0006</v>
      </c>
      <c r="E169" t="s">
        <v>998</v>
      </c>
      <c r="F169" t="s">
        <v>999</v>
      </c>
      <c r="H169">
        <v>64.646803700000007</v>
      </c>
      <c r="I169">
        <v>-111.4357467</v>
      </c>
      <c r="J169" s="1" t="str">
        <f t="shared" si="20"/>
        <v>Till</v>
      </c>
      <c r="K169" s="1" t="str">
        <f t="shared" si="17"/>
        <v>HMC separation (KIDD grouping)</v>
      </c>
      <c r="L169" t="s">
        <v>1000</v>
      </c>
      <c r="M169" t="s">
        <v>651</v>
      </c>
      <c r="N169" t="s">
        <v>29</v>
      </c>
      <c r="O169" t="s">
        <v>29</v>
      </c>
      <c r="P169" t="s">
        <v>29</v>
      </c>
      <c r="Q169" t="s">
        <v>29</v>
      </c>
      <c r="R169" t="s">
        <v>29</v>
      </c>
      <c r="S169" t="s">
        <v>29</v>
      </c>
      <c r="T169" t="s">
        <v>29</v>
      </c>
      <c r="U169" t="s">
        <v>519</v>
      </c>
      <c r="V169" t="s">
        <v>519</v>
      </c>
      <c r="W169" t="s">
        <v>29</v>
      </c>
    </row>
    <row r="170" spans="1:23" hidden="1" x14ac:dyDescent="0.3">
      <c r="A170" t="s">
        <v>1001</v>
      </c>
      <c r="B170" t="s">
        <v>1002</v>
      </c>
      <c r="C170" s="1" t="str">
        <f t="shared" si="18"/>
        <v>21:0234</v>
      </c>
      <c r="D170" s="1" t="str">
        <f t="shared" si="19"/>
        <v>21:0006</v>
      </c>
      <c r="E170" t="s">
        <v>1003</v>
      </c>
      <c r="F170" t="s">
        <v>1004</v>
      </c>
      <c r="H170">
        <v>64.937174400000004</v>
      </c>
      <c r="I170">
        <v>-110.0405382</v>
      </c>
      <c r="J170" s="1" t="str">
        <f t="shared" si="20"/>
        <v>Till</v>
      </c>
      <c r="K170" s="1" t="str">
        <f t="shared" si="17"/>
        <v>HMC separation (KIDD grouping)</v>
      </c>
      <c r="L170" t="s">
        <v>1005</v>
      </c>
      <c r="M170" t="s">
        <v>1006</v>
      </c>
      <c r="N170" t="s">
        <v>29</v>
      </c>
      <c r="O170" t="s">
        <v>29</v>
      </c>
      <c r="P170" t="s">
        <v>29</v>
      </c>
      <c r="Q170" t="s">
        <v>29</v>
      </c>
      <c r="R170" t="s">
        <v>29</v>
      </c>
      <c r="S170" t="s">
        <v>29</v>
      </c>
      <c r="T170" t="s">
        <v>90</v>
      </c>
      <c r="U170" t="s">
        <v>519</v>
      </c>
      <c r="V170" t="s">
        <v>519</v>
      </c>
      <c r="W170" t="s">
        <v>90</v>
      </c>
    </row>
    <row r="171" spans="1:23" hidden="1" x14ac:dyDescent="0.3">
      <c r="A171" t="s">
        <v>1007</v>
      </c>
      <c r="B171" t="s">
        <v>1008</v>
      </c>
      <c r="C171" s="1" t="str">
        <f t="shared" si="18"/>
        <v>21:0234</v>
      </c>
      <c r="D171" s="1" t="str">
        <f t="shared" si="19"/>
        <v>21:0006</v>
      </c>
      <c r="E171" t="s">
        <v>1009</v>
      </c>
      <c r="F171" t="s">
        <v>1010</v>
      </c>
      <c r="H171">
        <v>64.958327800000006</v>
      </c>
      <c r="I171">
        <v>-110.1838948</v>
      </c>
      <c r="J171" s="1" t="str">
        <f t="shared" si="20"/>
        <v>Till</v>
      </c>
      <c r="K171" s="1" t="str">
        <f t="shared" si="17"/>
        <v>HMC separation (KIDD grouping)</v>
      </c>
      <c r="L171" t="s">
        <v>994</v>
      </c>
      <c r="M171" t="s">
        <v>1011</v>
      </c>
      <c r="N171" t="s">
        <v>29</v>
      </c>
      <c r="O171" t="s">
        <v>29</v>
      </c>
      <c r="P171" t="s">
        <v>29</v>
      </c>
      <c r="Q171" t="s">
        <v>29</v>
      </c>
      <c r="R171" t="s">
        <v>29</v>
      </c>
      <c r="S171" t="s">
        <v>29</v>
      </c>
      <c r="T171" t="s">
        <v>31</v>
      </c>
      <c r="U171" t="s">
        <v>519</v>
      </c>
      <c r="V171" t="s">
        <v>519</v>
      </c>
      <c r="W171" t="s">
        <v>31</v>
      </c>
    </row>
    <row r="172" spans="1:23" hidden="1" x14ac:dyDescent="0.3">
      <c r="A172" t="s">
        <v>1012</v>
      </c>
      <c r="B172" t="s">
        <v>1013</v>
      </c>
      <c r="C172" s="1" t="str">
        <f t="shared" si="18"/>
        <v>21:0234</v>
      </c>
      <c r="D172" s="1" t="str">
        <f t="shared" si="19"/>
        <v>21:0006</v>
      </c>
      <c r="E172" t="s">
        <v>1014</v>
      </c>
      <c r="F172" t="s">
        <v>1015</v>
      </c>
      <c r="H172">
        <v>64.974711299999996</v>
      </c>
      <c r="I172">
        <v>-110.3575307</v>
      </c>
      <c r="J172" s="1" t="str">
        <f t="shared" si="20"/>
        <v>Till</v>
      </c>
      <c r="K172" s="1" t="str">
        <f t="shared" si="17"/>
        <v>HMC separation (KIDD grouping)</v>
      </c>
      <c r="L172" t="s">
        <v>1016</v>
      </c>
      <c r="M172" t="s">
        <v>57</v>
      </c>
      <c r="N172" t="s">
        <v>29</v>
      </c>
      <c r="O172" t="s">
        <v>29</v>
      </c>
      <c r="P172" t="s">
        <v>29</v>
      </c>
      <c r="Q172" t="s">
        <v>29</v>
      </c>
      <c r="R172" t="s">
        <v>29</v>
      </c>
      <c r="S172" t="s">
        <v>29</v>
      </c>
      <c r="T172" t="s">
        <v>29</v>
      </c>
      <c r="U172" t="s">
        <v>519</v>
      </c>
      <c r="V172" t="s">
        <v>519</v>
      </c>
      <c r="W172" t="s">
        <v>29</v>
      </c>
    </row>
    <row r="173" spans="1:23" hidden="1" x14ac:dyDescent="0.3">
      <c r="A173" t="s">
        <v>1017</v>
      </c>
      <c r="B173" t="s">
        <v>1018</v>
      </c>
      <c r="C173" s="1" t="str">
        <f t="shared" si="18"/>
        <v>21:0234</v>
      </c>
      <c r="D173" s="1" t="str">
        <f t="shared" si="19"/>
        <v>21:0006</v>
      </c>
      <c r="E173" t="s">
        <v>1019</v>
      </c>
      <c r="F173" t="s">
        <v>1020</v>
      </c>
      <c r="H173">
        <v>64.998413999999997</v>
      </c>
      <c r="I173">
        <v>-110.5707093</v>
      </c>
      <c r="J173" s="1" t="str">
        <f t="shared" si="20"/>
        <v>Till</v>
      </c>
      <c r="K173" s="1" t="str">
        <f t="shared" si="17"/>
        <v>HMC separation (KIDD grouping)</v>
      </c>
      <c r="L173" t="s">
        <v>994</v>
      </c>
      <c r="M173" t="s">
        <v>1021</v>
      </c>
      <c r="N173" t="s">
        <v>29</v>
      </c>
      <c r="O173" t="s">
        <v>29</v>
      </c>
      <c r="P173" t="s">
        <v>29</v>
      </c>
      <c r="Q173" t="s">
        <v>29</v>
      </c>
      <c r="R173" t="s">
        <v>29</v>
      </c>
      <c r="S173" t="s">
        <v>29</v>
      </c>
      <c r="T173" t="s">
        <v>34</v>
      </c>
      <c r="U173" t="s">
        <v>519</v>
      </c>
      <c r="V173" t="s">
        <v>519</v>
      </c>
      <c r="W173" t="s">
        <v>34</v>
      </c>
    </row>
    <row r="174" spans="1:23" hidden="1" x14ac:dyDescent="0.3">
      <c r="A174" t="s">
        <v>1022</v>
      </c>
      <c r="B174" t="s">
        <v>1023</v>
      </c>
      <c r="C174" s="1" t="str">
        <f t="shared" si="18"/>
        <v>21:0234</v>
      </c>
      <c r="D174" s="1" t="str">
        <f t="shared" si="19"/>
        <v>21:0006</v>
      </c>
      <c r="E174" t="s">
        <v>1024</v>
      </c>
      <c r="F174" t="s">
        <v>1025</v>
      </c>
      <c r="H174">
        <v>64.999546100000003</v>
      </c>
      <c r="I174">
        <v>-110.72725250000001</v>
      </c>
      <c r="J174" s="1" t="str">
        <f t="shared" si="20"/>
        <v>Till</v>
      </c>
      <c r="K174" s="1" t="str">
        <f t="shared" si="17"/>
        <v>HMC separation (KIDD grouping)</v>
      </c>
      <c r="L174" t="s">
        <v>1026</v>
      </c>
      <c r="M174" t="s">
        <v>1027</v>
      </c>
      <c r="N174" t="s">
        <v>29</v>
      </c>
      <c r="O174" t="s">
        <v>29</v>
      </c>
      <c r="P174" t="s">
        <v>90</v>
      </c>
      <c r="Q174" t="s">
        <v>90</v>
      </c>
      <c r="R174" t="s">
        <v>33</v>
      </c>
      <c r="S174" t="s">
        <v>29</v>
      </c>
      <c r="T174" t="s">
        <v>57</v>
      </c>
      <c r="U174" t="s">
        <v>519</v>
      </c>
      <c r="V174" t="s">
        <v>519</v>
      </c>
      <c r="W174" t="s">
        <v>101</v>
      </c>
    </row>
    <row r="175" spans="1:23" hidden="1" x14ac:dyDescent="0.3">
      <c r="A175" t="s">
        <v>1028</v>
      </c>
      <c r="B175" t="s">
        <v>1029</v>
      </c>
      <c r="C175" s="1" t="str">
        <f t="shared" si="18"/>
        <v>21:0234</v>
      </c>
      <c r="D175" s="1" t="str">
        <f t="shared" si="19"/>
        <v>21:0006</v>
      </c>
      <c r="E175" t="s">
        <v>1030</v>
      </c>
      <c r="F175" t="s">
        <v>1031</v>
      </c>
      <c r="H175">
        <v>64.998688400000006</v>
      </c>
      <c r="I175">
        <v>-110.9179771</v>
      </c>
      <c r="J175" s="1" t="str">
        <f t="shared" si="20"/>
        <v>Till</v>
      </c>
      <c r="K175" s="1" t="str">
        <f t="shared" si="17"/>
        <v>HMC separation (KIDD grouping)</v>
      </c>
      <c r="L175" t="s">
        <v>969</v>
      </c>
      <c r="M175" t="s">
        <v>1032</v>
      </c>
      <c r="N175" t="s">
        <v>29</v>
      </c>
      <c r="O175" t="s">
        <v>29</v>
      </c>
      <c r="P175" t="s">
        <v>29</v>
      </c>
      <c r="Q175" t="s">
        <v>29</v>
      </c>
      <c r="R175" t="s">
        <v>29</v>
      </c>
      <c r="S175" t="s">
        <v>29</v>
      </c>
      <c r="T175" t="s">
        <v>33</v>
      </c>
      <c r="U175" t="s">
        <v>519</v>
      </c>
      <c r="V175" t="s">
        <v>519</v>
      </c>
      <c r="W175" t="s">
        <v>33</v>
      </c>
    </row>
    <row r="176" spans="1:23" hidden="1" x14ac:dyDescent="0.3">
      <c r="A176" t="s">
        <v>1033</v>
      </c>
      <c r="B176" t="s">
        <v>1034</v>
      </c>
      <c r="C176" s="1" t="str">
        <f t="shared" si="18"/>
        <v>21:0234</v>
      </c>
      <c r="D176" s="1" t="str">
        <f t="shared" si="19"/>
        <v>21:0006</v>
      </c>
      <c r="E176" t="s">
        <v>1035</v>
      </c>
      <c r="F176" t="s">
        <v>1036</v>
      </c>
      <c r="H176">
        <v>64.718974900000006</v>
      </c>
      <c r="I176">
        <v>-111.5429266</v>
      </c>
      <c r="J176" s="1" t="str">
        <f t="shared" si="20"/>
        <v>Till</v>
      </c>
      <c r="K176" s="1" t="str">
        <f t="shared" si="17"/>
        <v>HMC separation (KIDD grouping)</v>
      </c>
      <c r="L176" t="s">
        <v>994</v>
      </c>
      <c r="M176" t="s">
        <v>964</v>
      </c>
      <c r="N176" t="s">
        <v>29</v>
      </c>
      <c r="O176" t="s">
        <v>245</v>
      </c>
      <c r="P176" t="s">
        <v>101</v>
      </c>
      <c r="Q176" t="s">
        <v>402</v>
      </c>
      <c r="R176" t="s">
        <v>92</v>
      </c>
      <c r="S176" t="s">
        <v>33</v>
      </c>
      <c r="T176" t="s">
        <v>57</v>
      </c>
      <c r="U176" t="s">
        <v>519</v>
      </c>
      <c r="V176" t="s">
        <v>519</v>
      </c>
      <c r="W176" t="s">
        <v>1037</v>
      </c>
    </row>
    <row r="177" spans="1:23" hidden="1" x14ac:dyDescent="0.3">
      <c r="A177" t="s">
        <v>1038</v>
      </c>
      <c r="B177" t="s">
        <v>1039</v>
      </c>
      <c r="C177" s="1" t="str">
        <f t="shared" si="18"/>
        <v>21:0234</v>
      </c>
      <c r="D177" s="1" t="str">
        <f t="shared" si="19"/>
        <v>21:0006</v>
      </c>
      <c r="E177" t="s">
        <v>1040</v>
      </c>
      <c r="F177" t="s">
        <v>1041</v>
      </c>
      <c r="H177">
        <v>64.797654100000003</v>
      </c>
      <c r="I177">
        <v>-111.55046249999999</v>
      </c>
      <c r="J177" s="1" t="str">
        <f t="shared" si="20"/>
        <v>Till</v>
      </c>
      <c r="K177" s="1" t="str">
        <f t="shared" si="17"/>
        <v>HMC separation (KIDD grouping)</v>
      </c>
      <c r="L177" t="s">
        <v>1042</v>
      </c>
      <c r="M177" t="s">
        <v>964</v>
      </c>
      <c r="N177" t="s">
        <v>29</v>
      </c>
      <c r="O177" t="s">
        <v>702</v>
      </c>
      <c r="P177" t="s">
        <v>100</v>
      </c>
      <c r="Q177" t="s">
        <v>1043</v>
      </c>
      <c r="R177" t="s">
        <v>90</v>
      </c>
      <c r="S177" t="s">
        <v>29</v>
      </c>
      <c r="T177" t="s">
        <v>31</v>
      </c>
      <c r="U177" t="s">
        <v>519</v>
      </c>
      <c r="V177" t="s">
        <v>519</v>
      </c>
      <c r="W177" t="s">
        <v>793</v>
      </c>
    </row>
    <row r="178" spans="1:23" hidden="1" x14ac:dyDescent="0.3">
      <c r="A178" t="s">
        <v>1044</v>
      </c>
      <c r="B178" t="s">
        <v>1045</v>
      </c>
      <c r="C178" s="1" t="str">
        <f t="shared" si="18"/>
        <v>21:0234</v>
      </c>
      <c r="D178" s="1" t="str">
        <f t="shared" si="19"/>
        <v>21:0006</v>
      </c>
      <c r="E178" t="s">
        <v>1046</v>
      </c>
      <c r="F178" t="s">
        <v>1047</v>
      </c>
      <c r="H178">
        <v>64.844562800000006</v>
      </c>
      <c r="I178">
        <v>-111.5418263</v>
      </c>
      <c r="J178" s="1" t="str">
        <f t="shared" si="20"/>
        <v>Till</v>
      </c>
      <c r="K178" s="1" t="str">
        <f t="shared" si="17"/>
        <v>HMC separation (KIDD grouping)</v>
      </c>
      <c r="L178" t="s">
        <v>1048</v>
      </c>
      <c r="M178" t="s">
        <v>1049</v>
      </c>
      <c r="N178" t="s">
        <v>29</v>
      </c>
      <c r="O178" t="s">
        <v>248</v>
      </c>
      <c r="P178" t="s">
        <v>29</v>
      </c>
      <c r="Q178" t="s">
        <v>248</v>
      </c>
      <c r="R178" t="s">
        <v>33</v>
      </c>
      <c r="S178" t="s">
        <v>29</v>
      </c>
      <c r="T178" t="s">
        <v>33</v>
      </c>
      <c r="U178" t="s">
        <v>519</v>
      </c>
      <c r="V178" t="s">
        <v>519</v>
      </c>
      <c r="W178" t="s">
        <v>308</v>
      </c>
    </row>
    <row r="179" spans="1:23" hidden="1" x14ac:dyDescent="0.3">
      <c r="A179" t="s">
        <v>1050</v>
      </c>
      <c r="B179" t="s">
        <v>1051</v>
      </c>
      <c r="C179" s="1" t="str">
        <f t="shared" si="18"/>
        <v>21:0234</v>
      </c>
      <c r="D179" s="1" t="str">
        <f t="shared" si="19"/>
        <v>21:0006</v>
      </c>
      <c r="E179" t="s">
        <v>1052</v>
      </c>
      <c r="F179" t="s">
        <v>1053</v>
      </c>
      <c r="H179">
        <v>64.778793800000003</v>
      </c>
      <c r="I179">
        <v>-110.9195505</v>
      </c>
      <c r="J179" s="1" t="str">
        <f t="shared" si="20"/>
        <v>Till</v>
      </c>
      <c r="K179" s="1" t="str">
        <f t="shared" si="17"/>
        <v>HMC separation (KIDD grouping)</v>
      </c>
      <c r="L179" t="s">
        <v>1005</v>
      </c>
      <c r="M179" t="s">
        <v>1054</v>
      </c>
      <c r="N179" t="s">
        <v>29</v>
      </c>
      <c r="O179" t="s">
        <v>1055</v>
      </c>
      <c r="P179" t="s">
        <v>31</v>
      </c>
      <c r="Q179" t="s">
        <v>372</v>
      </c>
      <c r="R179" t="s">
        <v>168</v>
      </c>
      <c r="S179" t="s">
        <v>33</v>
      </c>
      <c r="T179" t="s">
        <v>101</v>
      </c>
      <c r="U179" t="s">
        <v>519</v>
      </c>
      <c r="V179" t="s">
        <v>519</v>
      </c>
      <c r="W179" t="s">
        <v>386</v>
      </c>
    </row>
    <row r="180" spans="1:23" hidden="1" x14ac:dyDescent="0.3">
      <c r="A180" t="s">
        <v>1056</v>
      </c>
      <c r="B180" t="s">
        <v>1057</v>
      </c>
      <c r="C180" s="1" t="str">
        <f t="shared" si="18"/>
        <v>21:0234</v>
      </c>
      <c r="D180" s="1" t="str">
        <f t="shared" si="19"/>
        <v>21:0006</v>
      </c>
      <c r="E180" t="s">
        <v>1058</v>
      </c>
      <c r="F180" t="s">
        <v>1059</v>
      </c>
      <c r="H180">
        <v>64.823788500000006</v>
      </c>
      <c r="I180">
        <v>-111.7574216</v>
      </c>
      <c r="J180" s="1" t="str">
        <f t="shared" si="20"/>
        <v>Till</v>
      </c>
      <c r="K180" s="1" t="str">
        <f t="shared" si="17"/>
        <v>HMC separation (KIDD grouping)</v>
      </c>
      <c r="L180" t="s">
        <v>1060</v>
      </c>
      <c r="M180" t="s">
        <v>169</v>
      </c>
      <c r="N180" t="s">
        <v>29</v>
      </c>
      <c r="O180" t="s">
        <v>168</v>
      </c>
      <c r="P180" t="s">
        <v>29</v>
      </c>
      <c r="Q180" t="s">
        <v>168</v>
      </c>
      <c r="R180" t="s">
        <v>33</v>
      </c>
      <c r="S180" t="s">
        <v>29</v>
      </c>
      <c r="T180" t="s">
        <v>29</v>
      </c>
      <c r="U180" t="s">
        <v>519</v>
      </c>
      <c r="V180" t="s">
        <v>519</v>
      </c>
      <c r="W180" t="s">
        <v>57</v>
      </c>
    </row>
    <row r="181" spans="1:23" hidden="1" x14ac:dyDescent="0.3">
      <c r="A181" t="s">
        <v>1061</v>
      </c>
      <c r="B181" t="s">
        <v>1062</v>
      </c>
      <c r="C181" s="1" t="str">
        <f t="shared" si="18"/>
        <v>21:0234</v>
      </c>
      <c r="D181" s="1" t="str">
        <f t="shared" si="19"/>
        <v>21:0006</v>
      </c>
      <c r="E181" t="s">
        <v>1063</v>
      </c>
      <c r="F181" t="s">
        <v>1064</v>
      </c>
      <c r="H181">
        <v>64.638571999999996</v>
      </c>
      <c r="I181">
        <v>-110.2899867</v>
      </c>
      <c r="J181" s="1" t="str">
        <f t="shared" si="20"/>
        <v>Till</v>
      </c>
      <c r="K181" s="1" t="str">
        <f t="shared" si="17"/>
        <v>HMC separation (KIDD grouping)</v>
      </c>
      <c r="L181" t="s">
        <v>1065</v>
      </c>
      <c r="M181" t="s">
        <v>995</v>
      </c>
      <c r="N181" t="s">
        <v>29</v>
      </c>
      <c r="O181" t="s">
        <v>31</v>
      </c>
      <c r="P181" t="s">
        <v>90</v>
      </c>
      <c r="Q181" t="s">
        <v>168</v>
      </c>
      <c r="R181" t="s">
        <v>29</v>
      </c>
      <c r="S181" t="s">
        <v>29</v>
      </c>
      <c r="T181" t="s">
        <v>33</v>
      </c>
      <c r="U181" t="s">
        <v>519</v>
      </c>
      <c r="V181" t="s">
        <v>519</v>
      </c>
      <c r="W181" t="s">
        <v>57</v>
      </c>
    </row>
    <row r="182" spans="1:23" hidden="1" x14ac:dyDescent="0.3">
      <c r="A182" t="s">
        <v>1066</v>
      </c>
      <c r="B182" t="s">
        <v>1067</v>
      </c>
      <c r="C182" s="1" t="str">
        <f t="shared" si="18"/>
        <v>21:0234</v>
      </c>
      <c r="D182" s="1" t="str">
        <f t="shared" si="19"/>
        <v>21:0006</v>
      </c>
      <c r="E182" t="s">
        <v>1068</v>
      </c>
      <c r="F182" t="s">
        <v>1069</v>
      </c>
      <c r="H182">
        <v>64.168082799999993</v>
      </c>
      <c r="I182">
        <v>-111.9604842</v>
      </c>
      <c r="J182" s="1" t="str">
        <f t="shared" si="20"/>
        <v>Till</v>
      </c>
      <c r="K182" s="1" t="str">
        <f t="shared" si="17"/>
        <v>HMC separation (KIDD grouping)</v>
      </c>
      <c r="L182" t="s">
        <v>1070</v>
      </c>
      <c r="M182" t="s">
        <v>1011</v>
      </c>
      <c r="N182" t="s">
        <v>29</v>
      </c>
      <c r="O182" t="s">
        <v>29</v>
      </c>
      <c r="P182" t="s">
        <v>29</v>
      </c>
      <c r="Q182" t="s">
        <v>29</v>
      </c>
      <c r="R182" t="s">
        <v>29</v>
      </c>
      <c r="S182" t="s">
        <v>29</v>
      </c>
      <c r="T182" t="s">
        <v>168</v>
      </c>
      <c r="U182" t="s">
        <v>519</v>
      </c>
      <c r="V182" t="s">
        <v>519</v>
      </c>
      <c r="W182" t="s">
        <v>168</v>
      </c>
    </row>
    <row r="183" spans="1:23" hidden="1" x14ac:dyDescent="0.3">
      <c r="A183" t="s">
        <v>1071</v>
      </c>
      <c r="B183" t="s">
        <v>1072</v>
      </c>
      <c r="C183" s="1" t="str">
        <f t="shared" si="18"/>
        <v>21:0234</v>
      </c>
      <c r="D183" s="1" t="str">
        <f t="shared" si="19"/>
        <v>21:0006</v>
      </c>
      <c r="E183" t="s">
        <v>1073</v>
      </c>
      <c r="F183" t="s">
        <v>1074</v>
      </c>
      <c r="H183">
        <v>64.304257300000003</v>
      </c>
      <c r="I183">
        <v>-111.5284822</v>
      </c>
      <c r="J183" s="1" t="str">
        <f t="shared" si="20"/>
        <v>Till</v>
      </c>
      <c r="K183" s="1" t="str">
        <f t="shared" si="17"/>
        <v>HMC separation (KIDD grouping)</v>
      </c>
      <c r="L183" t="s">
        <v>963</v>
      </c>
      <c r="M183" t="s">
        <v>1075</v>
      </c>
      <c r="N183" t="s">
        <v>29</v>
      </c>
      <c r="O183" t="s">
        <v>29</v>
      </c>
      <c r="P183" t="s">
        <v>29</v>
      </c>
      <c r="Q183" t="s">
        <v>29</v>
      </c>
      <c r="R183" t="s">
        <v>29</v>
      </c>
      <c r="S183" t="s">
        <v>29</v>
      </c>
      <c r="T183" t="s">
        <v>57</v>
      </c>
      <c r="U183" t="s">
        <v>519</v>
      </c>
      <c r="V183" t="s">
        <v>519</v>
      </c>
      <c r="W183" t="s">
        <v>57</v>
      </c>
    </row>
    <row r="184" spans="1:23" hidden="1" x14ac:dyDescent="0.3">
      <c r="A184" t="s">
        <v>1076</v>
      </c>
      <c r="B184" t="s">
        <v>1077</v>
      </c>
      <c r="C184" s="1" t="str">
        <f t="shared" si="18"/>
        <v>21:0234</v>
      </c>
      <c r="D184" s="1" t="str">
        <f t="shared" si="19"/>
        <v>21:0006</v>
      </c>
      <c r="E184" t="s">
        <v>1078</v>
      </c>
      <c r="F184" t="s">
        <v>1079</v>
      </c>
      <c r="H184">
        <v>64.263516499999994</v>
      </c>
      <c r="I184">
        <v>-111.3119145</v>
      </c>
      <c r="J184" s="1" t="str">
        <f t="shared" si="20"/>
        <v>Till</v>
      </c>
      <c r="K184" s="1" t="str">
        <f t="shared" si="17"/>
        <v>HMC separation (KIDD grouping)</v>
      </c>
      <c r="L184" t="s">
        <v>1080</v>
      </c>
      <c r="M184" t="s">
        <v>989</v>
      </c>
      <c r="N184" t="s">
        <v>29</v>
      </c>
      <c r="O184" t="s">
        <v>29</v>
      </c>
      <c r="P184" t="s">
        <v>29</v>
      </c>
      <c r="Q184" t="s">
        <v>29</v>
      </c>
      <c r="R184" t="s">
        <v>29</v>
      </c>
      <c r="S184" t="s">
        <v>29</v>
      </c>
      <c r="T184" t="s">
        <v>34</v>
      </c>
      <c r="U184" t="s">
        <v>519</v>
      </c>
      <c r="V184" t="s">
        <v>519</v>
      </c>
      <c r="W184" t="s">
        <v>34</v>
      </c>
    </row>
    <row r="185" spans="1:23" hidden="1" x14ac:dyDescent="0.3">
      <c r="A185" t="s">
        <v>1081</v>
      </c>
      <c r="B185" t="s">
        <v>1082</v>
      </c>
      <c r="C185" s="1" t="str">
        <f t="shared" si="18"/>
        <v>21:0234</v>
      </c>
      <c r="D185" s="1" t="str">
        <f t="shared" si="19"/>
        <v>21:0006</v>
      </c>
      <c r="E185" t="s">
        <v>1083</v>
      </c>
      <c r="F185" t="s">
        <v>1084</v>
      </c>
      <c r="H185">
        <v>64.090312900000001</v>
      </c>
      <c r="I185">
        <v>-111.33807729999999</v>
      </c>
      <c r="J185" s="1" t="str">
        <f t="shared" si="20"/>
        <v>Till</v>
      </c>
      <c r="K185" s="1" t="str">
        <f t="shared" si="17"/>
        <v>HMC separation (KIDD grouping)</v>
      </c>
      <c r="L185" t="s">
        <v>1085</v>
      </c>
      <c r="M185" t="s">
        <v>953</v>
      </c>
      <c r="N185" t="s">
        <v>29</v>
      </c>
      <c r="O185" t="s">
        <v>29</v>
      </c>
      <c r="P185" t="s">
        <v>29</v>
      </c>
      <c r="Q185" t="s">
        <v>29</v>
      </c>
      <c r="R185" t="s">
        <v>29</v>
      </c>
      <c r="S185" t="s">
        <v>29</v>
      </c>
      <c r="T185" t="s">
        <v>57</v>
      </c>
      <c r="U185" t="s">
        <v>519</v>
      </c>
      <c r="V185" t="s">
        <v>519</v>
      </c>
      <c r="W185" t="s">
        <v>57</v>
      </c>
    </row>
    <row r="186" spans="1:23" hidden="1" x14ac:dyDescent="0.3">
      <c r="A186" t="s">
        <v>1086</v>
      </c>
      <c r="B186" t="s">
        <v>1087</v>
      </c>
      <c r="C186" s="1" t="str">
        <f t="shared" si="18"/>
        <v>21:0234</v>
      </c>
      <c r="D186" s="1" t="str">
        <f t="shared" si="19"/>
        <v>21:0006</v>
      </c>
      <c r="E186" t="s">
        <v>1088</v>
      </c>
      <c r="F186" t="s">
        <v>1089</v>
      </c>
      <c r="H186">
        <v>64.137941299999994</v>
      </c>
      <c r="I186">
        <v>-111.1158308</v>
      </c>
      <c r="J186" s="1" t="str">
        <f t="shared" si="20"/>
        <v>Till</v>
      </c>
      <c r="K186" s="1" t="str">
        <f t="shared" si="17"/>
        <v>HMC separation (KIDD grouping)</v>
      </c>
      <c r="L186" t="s">
        <v>1090</v>
      </c>
      <c r="M186" t="s">
        <v>1091</v>
      </c>
      <c r="N186" t="s">
        <v>29</v>
      </c>
      <c r="O186" t="s">
        <v>33</v>
      </c>
      <c r="P186" t="s">
        <v>29</v>
      </c>
      <c r="Q186" t="s">
        <v>33</v>
      </c>
      <c r="R186" t="s">
        <v>29</v>
      </c>
      <c r="S186" t="s">
        <v>29</v>
      </c>
      <c r="T186" t="s">
        <v>48</v>
      </c>
      <c r="U186" t="s">
        <v>519</v>
      </c>
      <c r="V186" t="s">
        <v>519</v>
      </c>
      <c r="W186" t="s">
        <v>90</v>
      </c>
    </row>
    <row r="187" spans="1:23" hidden="1" x14ac:dyDescent="0.3">
      <c r="A187" t="s">
        <v>1092</v>
      </c>
      <c r="B187" t="s">
        <v>1093</v>
      </c>
      <c r="C187" s="1" t="str">
        <f t="shared" si="18"/>
        <v>21:0234</v>
      </c>
      <c r="D187" s="1" t="str">
        <f t="shared" si="19"/>
        <v>21:0006</v>
      </c>
      <c r="E187" t="s">
        <v>1094</v>
      </c>
      <c r="F187" t="s">
        <v>1095</v>
      </c>
      <c r="H187">
        <v>64.704834199999993</v>
      </c>
      <c r="I187">
        <v>-111.73050019999999</v>
      </c>
      <c r="J187" s="1" t="str">
        <f t="shared" si="20"/>
        <v>Till</v>
      </c>
      <c r="K187" s="1" t="str">
        <f t="shared" si="17"/>
        <v>HMC separation (KIDD grouping)</v>
      </c>
      <c r="L187" t="s">
        <v>1070</v>
      </c>
      <c r="M187" t="s">
        <v>1096</v>
      </c>
      <c r="N187" t="s">
        <v>29</v>
      </c>
      <c r="O187" t="s">
        <v>168</v>
      </c>
      <c r="P187" t="s">
        <v>29</v>
      </c>
      <c r="Q187" t="s">
        <v>168</v>
      </c>
      <c r="R187" t="s">
        <v>29</v>
      </c>
      <c r="S187" t="s">
        <v>31</v>
      </c>
      <c r="T187" t="s">
        <v>48</v>
      </c>
      <c r="U187" t="s">
        <v>519</v>
      </c>
      <c r="V187" t="s">
        <v>519</v>
      </c>
      <c r="W187" t="s">
        <v>34</v>
      </c>
    </row>
    <row r="188" spans="1:23" hidden="1" x14ac:dyDescent="0.3">
      <c r="A188" t="s">
        <v>1097</v>
      </c>
      <c r="B188" t="s">
        <v>1098</v>
      </c>
      <c r="C188" s="1" t="str">
        <f t="shared" ref="C188:C219" si="21">HYPERLINK("http://geochem.nrcan.gc.ca/cdogs/content/bdl/bdl210234_e.htm", "21:0234")</f>
        <v>21:0234</v>
      </c>
      <c r="D188" s="1" t="str">
        <f t="shared" ref="D188:D219" si="22">HYPERLINK("http://geochem.nrcan.gc.ca/cdogs/content/svy/svy210006_e.htm", "21:0006")</f>
        <v>21:0006</v>
      </c>
      <c r="E188" t="s">
        <v>1099</v>
      </c>
      <c r="F188" t="s">
        <v>1100</v>
      </c>
      <c r="H188">
        <v>64.591807900000006</v>
      </c>
      <c r="I188">
        <v>-111.5129898</v>
      </c>
      <c r="J188" s="1" t="str">
        <f t="shared" si="20"/>
        <v>Till</v>
      </c>
      <c r="K188" s="1" t="str">
        <f t="shared" si="17"/>
        <v>HMC separation (KIDD grouping)</v>
      </c>
      <c r="L188" t="s">
        <v>1101</v>
      </c>
      <c r="M188" t="s">
        <v>989</v>
      </c>
      <c r="N188" t="s">
        <v>29</v>
      </c>
      <c r="O188" t="s">
        <v>101</v>
      </c>
      <c r="P188" t="s">
        <v>29</v>
      </c>
      <c r="Q188" t="s">
        <v>101</v>
      </c>
      <c r="R188" t="s">
        <v>31</v>
      </c>
      <c r="S188" t="s">
        <v>29</v>
      </c>
      <c r="T188" t="s">
        <v>33</v>
      </c>
      <c r="U188" t="s">
        <v>519</v>
      </c>
      <c r="V188" t="s">
        <v>519</v>
      </c>
      <c r="W188" t="s">
        <v>702</v>
      </c>
    </row>
    <row r="189" spans="1:23" hidden="1" x14ac:dyDescent="0.3">
      <c r="A189" t="s">
        <v>1102</v>
      </c>
      <c r="B189" t="s">
        <v>1103</v>
      </c>
      <c r="C189" s="1" t="str">
        <f t="shared" si="21"/>
        <v>21:0234</v>
      </c>
      <c r="D189" s="1" t="str">
        <f t="shared" si="22"/>
        <v>21:0006</v>
      </c>
      <c r="E189" t="s">
        <v>1104</v>
      </c>
      <c r="F189" t="s">
        <v>1105</v>
      </c>
      <c r="H189">
        <v>64.495749500000002</v>
      </c>
      <c r="I189">
        <v>-110.87790769999999</v>
      </c>
      <c r="J189" s="1" t="str">
        <f t="shared" si="20"/>
        <v>Till</v>
      </c>
      <c r="K189" s="1" t="str">
        <f t="shared" si="17"/>
        <v>HMC separation (KIDD grouping)</v>
      </c>
      <c r="L189" t="s">
        <v>1016</v>
      </c>
      <c r="M189" t="s">
        <v>964</v>
      </c>
      <c r="N189" t="s">
        <v>29</v>
      </c>
      <c r="O189" t="s">
        <v>29</v>
      </c>
      <c r="P189" t="s">
        <v>29</v>
      </c>
      <c r="Q189" t="s">
        <v>29</v>
      </c>
      <c r="R189" t="s">
        <v>29</v>
      </c>
      <c r="S189" t="s">
        <v>29</v>
      </c>
      <c r="T189" t="s">
        <v>29</v>
      </c>
      <c r="U189" t="s">
        <v>519</v>
      </c>
      <c r="V189" t="s">
        <v>519</v>
      </c>
      <c r="W189" t="s">
        <v>29</v>
      </c>
    </row>
    <row r="190" spans="1:23" hidden="1" x14ac:dyDescent="0.3">
      <c r="A190" t="s">
        <v>1106</v>
      </c>
      <c r="B190" t="s">
        <v>1107</v>
      </c>
      <c r="C190" s="1" t="str">
        <f t="shared" si="21"/>
        <v>21:0234</v>
      </c>
      <c r="D190" s="1" t="str">
        <f t="shared" si="22"/>
        <v>21:0006</v>
      </c>
      <c r="E190" t="s">
        <v>1108</v>
      </c>
      <c r="F190" t="s">
        <v>1109</v>
      </c>
      <c r="H190">
        <v>64.336008899999996</v>
      </c>
      <c r="I190">
        <v>-110.85862880000001</v>
      </c>
      <c r="J190" s="1" t="str">
        <f t="shared" si="20"/>
        <v>Till</v>
      </c>
      <c r="K190" s="1" t="str">
        <f t="shared" si="17"/>
        <v>HMC separation (KIDD grouping)</v>
      </c>
      <c r="L190" t="s">
        <v>1048</v>
      </c>
      <c r="M190" t="s">
        <v>1110</v>
      </c>
      <c r="N190" t="s">
        <v>29</v>
      </c>
      <c r="O190" t="s">
        <v>33</v>
      </c>
      <c r="P190" t="s">
        <v>29</v>
      </c>
      <c r="Q190" t="s">
        <v>33</v>
      </c>
      <c r="R190" t="s">
        <v>29</v>
      </c>
      <c r="S190" t="s">
        <v>29</v>
      </c>
      <c r="T190" t="s">
        <v>48</v>
      </c>
      <c r="U190" t="s">
        <v>519</v>
      </c>
      <c r="V190" t="s">
        <v>519</v>
      </c>
      <c r="W190" t="s">
        <v>90</v>
      </c>
    </row>
    <row r="191" spans="1:23" hidden="1" x14ac:dyDescent="0.3">
      <c r="A191" t="s">
        <v>1111</v>
      </c>
      <c r="B191" t="s">
        <v>1112</v>
      </c>
      <c r="C191" s="1" t="str">
        <f t="shared" si="21"/>
        <v>21:0234</v>
      </c>
      <c r="D191" s="1" t="str">
        <f t="shared" si="22"/>
        <v>21:0006</v>
      </c>
      <c r="E191" t="s">
        <v>1113</v>
      </c>
      <c r="F191" t="s">
        <v>1114</v>
      </c>
      <c r="H191">
        <v>64.960073800000004</v>
      </c>
      <c r="I191">
        <v>-111.8621524</v>
      </c>
      <c r="J191" s="1" t="str">
        <f t="shared" si="20"/>
        <v>Till</v>
      </c>
      <c r="K191" s="1" t="str">
        <f t="shared" si="17"/>
        <v>HMC separation (KIDD grouping)</v>
      </c>
      <c r="L191" t="s">
        <v>1115</v>
      </c>
      <c r="M191" t="s">
        <v>1116</v>
      </c>
      <c r="N191" t="s">
        <v>29</v>
      </c>
      <c r="O191" t="s">
        <v>29</v>
      </c>
      <c r="P191" t="s">
        <v>29</v>
      </c>
      <c r="Q191" t="s">
        <v>29</v>
      </c>
      <c r="R191" t="s">
        <v>29</v>
      </c>
      <c r="S191" t="s">
        <v>29</v>
      </c>
      <c r="T191" t="s">
        <v>33</v>
      </c>
      <c r="U191" t="s">
        <v>519</v>
      </c>
      <c r="V191" t="s">
        <v>519</v>
      </c>
      <c r="W191" t="s">
        <v>33</v>
      </c>
    </row>
    <row r="192" spans="1:23" hidden="1" x14ac:dyDescent="0.3">
      <c r="A192" t="s">
        <v>1117</v>
      </c>
      <c r="B192" t="s">
        <v>1118</v>
      </c>
      <c r="C192" s="1" t="str">
        <f t="shared" si="21"/>
        <v>21:0234</v>
      </c>
      <c r="D192" s="1" t="str">
        <f t="shared" si="22"/>
        <v>21:0006</v>
      </c>
      <c r="E192" t="s">
        <v>1119</v>
      </c>
      <c r="F192" t="s">
        <v>1120</v>
      </c>
      <c r="H192">
        <v>64.097793199999998</v>
      </c>
      <c r="I192">
        <v>-110.5121809</v>
      </c>
      <c r="J192" s="1" t="str">
        <f t="shared" si="20"/>
        <v>Till</v>
      </c>
      <c r="K192" s="1" t="str">
        <f t="shared" si="17"/>
        <v>HMC separation (KIDD grouping)</v>
      </c>
      <c r="L192" t="s">
        <v>1121</v>
      </c>
      <c r="M192" t="s">
        <v>1122</v>
      </c>
      <c r="N192" t="s">
        <v>29</v>
      </c>
      <c r="O192" t="s">
        <v>29</v>
      </c>
      <c r="P192" t="s">
        <v>29</v>
      </c>
      <c r="Q192" t="s">
        <v>29</v>
      </c>
      <c r="R192" t="s">
        <v>29</v>
      </c>
      <c r="S192" t="s">
        <v>29</v>
      </c>
      <c r="T192" t="s">
        <v>296</v>
      </c>
      <c r="U192" t="s">
        <v>519</v>
      </c>
      <c r="V192" t="s">
        <v>519</v>
      </c>
      <c r="W192" t="s">
        <v>296</v>
      </c>
    </row>
    <row r="193" spans="1:23" hidden="1" x14ac:dyDescent="0.3">
      <c r="A193" t="s">
        <v>1123</v>
      </c>
      <c r="B193" t="s">
        <v>1124</v>
      </c>
      <c r="C193" s="1" t="str">
        <f t="shared" si="21"/>
        <v>21:0234</v>
      </c>
      <c r="D193" s="1" t="str">
        <f t="shared" si="22"/>
        <v>21:0006</v>
      </c>
      <c r="E193" t="s">
        <v>1125</v>
      </c>
      <c r="F193" t="s">
        <v>1126</v>
      </c>
      <c r="H193">
        <v>64.128820000000005</v>
      </c>
      <c r="I193">
        <v>-110.04659820000001</v>
      </c>
      <c r="J193" s="1" t="str">
        <f t="shared" si="20"/>
        <v>Till</v>
      </c>
      <c r="K193" s="1" t="str">
        <f t="shared" si="17"/>
        <v>HMC separation (KIDD grouping)</v>
      </c>
      <c r="L193" t="s">
        <v>1127</v>
      </c>
      <c r="M193" t="s">
        <v>1128</v>
      </c>
      <c r="N193" t="s">
        <v>29</v>
      </c>
      <c r="O193" t="s">
        <v>29</v>
      </c>
      <c r="P193" t="s">
        <v>29</v>
      </c>
      <c r="Q193" t="s">
        <v>29</v>
      </c>
      <c r="R193" t="s">
        <v>29</v>
      </c>
      <c r="S193" t="s">
        <v>29</v>
      </c>
      <c r="T193" t="s">
        <v>100</v>
      </c>
      <c r="U193" t="s">
        <v>519</v>
      </c>
      <c r="V193" t="s">
        <v>519</v>
      </c>
      <c r="W193" t="s">
        <v>100</v>
      </c>
    </row>
    <row r="194" spans="1:23" hidden="1" x14ac:dyDescent="0.3">
      <c r="A194" t="s">
        <v>1129</v>
      </c>
      <c r="B194" t="s">
        <v>1130</v>
      </c>
      <c r="C194" s="1" t="str">
        <f t="shared" si="21"/>
        <v>21:0234</v>
      </c>
      <c r="D194" s="1" t="str">
        <f t="shared" si="22"/>
        <v>21:0006</v>
      </c>
      <c r="E194" t="s">
        <v>1131</v>
      </c>
      <c r="F194" t="s">
        <v>1132</v>
      </c>
      <c r="H194">
        <v>64.8331692</v>
      </c>
      <c r="I194">
        <v>-111.21217559999999</v>
      </c>
      <c r="J194" s="1" t="str">
        <f t="shared" si="20"/>
        <v>Till</v>
      </c>
      <c r="K194" s="1" t="str">
        <f t="shared" ref="K194:K241" si="23">HYPERLINK("http://geochem.nrcan.gc.ca/cdogs/content/kwd/kwd080046_e.htm", "HMC separation (KIDD grouping)")</f>
        <v>HMC separation (KIDD grouping)</v>
      </c>
      <c r="L194" t="s">
        <v>983</v>
      </c>
      <c r="M194" t="s">
        <v>1122</v>
      </c>
      <c r="N194" t="s">
        <v>29</v>
      </c>
      <c r="O194" t="s">
        <v>101</v>
      </c>
      <c r="P194" t="s">
        <v>29</v>
      </c>
      <c r="Q194" t="s">
        <v>101</v>
      </c>
      <c r="R194" t="s">
        <v>90</v>
      </c>
      <c r="S194" t="s">
        <v>29</v>
      </c>
      <c r="T194" t="s">
        <v>168</v>
      </c>
      <c r="U194" t="s">
        <v>519</v>
      </c>
      <c r="V194" t="s">
        <v>519</v>
      </c>
      <c r="W194" t="s">
        <v>91</v>
      </c>
    </row>
    <row r="195" spans="1:23" hidden="1" x14ac:dyDescent="0.3">
      <c r="A195" t="s">
        <v>1133</v>
      </c>
      <c r="B195" t="s">
        <v>1134</v>
      </c>
      <c r="C195" s="1" t="str">
        <f t="shared" si="21"/>
        <v>21:0234</v>
      </c>
      <c r="D195" s="1" t="str">
        <f t="shared" si="22"/>
        <v>21:0006</v>
      </c>
      <c r="E195" t="s">
        <v>1135</v>
      </c>
      <c r="F195" t="s">
        <v>1136</v>
      </c>
      <c r="H195">
        <v>64.249792999999997</v>
      </c>
      <c r="I195">
        <v>-110.44476760000001</v>
      </c>
      <c r="J195" s="1" t="str">
        <f t="shared" si="20"/>
        <v>Till</v>
      </c>
      <c r="K195" s="1" t="str">
        <f t="shared" si="23"/>
        <v>HMC separation (KIDD grouping)</v>
      </c>
      <c r="L195" t="s">
        <v>1137</v>
      </c>
      <c r="M195" t="s">
        <v>1075</v>
      </c>
      <c r="N195" t="s">
        <v>29</v>
      </c>
      <c r="O195" t="s">
        <v>29</v>
      </c>
      <c r="P195" t="s">
        <v>29</v>
      </c>
      <c r="Q195" t="s">
        <v>29</v>
      </c>
      <c r="R195" t="s">
        <v>29</v>
      </c>
      <c r="S195" t="s">
        <v>29</v>
      </c>
      <c r="T195" t="s">
        <v>33</v>
      </c>
      <c r="U195" t="s">
        <v>519</v>
      </c>
      <c r="V195" t="s">
        <v>519</v>
      </c>
      <c r="W195" t="s">
        <v>33</v>
      </c>
    </row>
    <row r="196" spans="1:23" hidden="1" x14ac:dyDescent="0.3">
      <c r="A196" t="s">
        <v>1138</v>
      </c>
      <c r="B196" t="s">
        <v>1139</v>
      </c>
      <c r="C196" s="1" t="str">
        <f t="shared" si="21"/>
        <v>21:0234</v>
      </c>
      <c r="D196" s="1" t="str">
        <f t="shared" si="22"/>
        <v>21:0006</v>
      </c>
      <c r="E196" t="s">
        <v>1140</v>
      </c>
      <c r="F196" t="s">
        <v>1141</v>
      </c>
      <c r="H196">
        <v>64.665738899999994</v>
      </c>
      <c r="I196">
        <v>-110.6742911</v>
      </c>
      <c r="J196" s="1" t="str">
        <f t="shared" si="20"/>
        <v>Till</v>
      </c>
      <c r="K196" s="1" t="str">
        <f t="shared" si="23"/>
        <v>HMC separation (KIDD grouping)</v>
      </c>
      <c r="L196" t="s">
        <v>1142</v>
      </c>
      <c r="M196" t="s">
        <v>1054</v>
      </c>
      <c r="N196" t="s">
        <v>29</v>
      </c>
      <c r="O196" t="s">
        <v>100</v>
      </c>
      <c r="P196" t="s">
        <v>29</v>
      </c>
      <c r="Q196" t="s">
        <v>100</v>
      </c>
      <c r="R196" t="s">
        <v>33</v>
      </c>
      <c r="S196" t="s">
        <v>29</v>
      </c>
      <c r="T196" t="s">
        <v>48</v>
      </c>
      <c r="U196" t="s">
        <v>519</v>
      </c>
      <c r="V196" t="s">
        <v>519</v>
      </c>
      <c r="W196" t="s">
        <v>124</v>
      </c>
    </row>
    <row r="197" spans="1:23" hidden="1" x14ac:dyDescent="0.3">
      <c r="A197" t="s">
        <v>1143</v>
      </c>
      <c r="B197" t="s">
        <v>1144</v>
      </c>
      <c r="C197" s="1" t="str">
        <f t="shared" si="21"/>
        <v>21:0234</v>
      </c>
      <c r="D197" s="1" t="str">
        <f t="shared" si="22"/>
        <v>21:0006</v>
      </c>
      <c r="E197" t="s">
        <v>1145</v>
      </c>
      <c r="F197" t="s">
        <v>1146</v>
      </c>
      <c r="H197">
        <v>64.706598</v>
      </c>
      <c r="I197">
        <v>-110.69192289999999</v>
      </c>
      <c r="J197" s="1" t="str">
        <f t="shared" si="20"/>
        <v>Till</v>
      </c>
      <c r="K197" s="1" t="str">
        <f t="shared" si="23"/>
        <v>HMC separation (KIDD grouping)</v>
      </c>
      <c r="L197" t="s">
        <v>1147</v>
      </c>
      <c r="M197" t="s">
        <v>1096</v>
      </c>
      <c r="N197" t="s">
        <v>29</v>
      </c>
      <c r="O197" t="s">
        <v>57</v>
      </c>
      <c r="P197" t="s">
        <v>29</v>
      </c>
      <c r="Q197" t="s">
        <v>57</v>
      </c>
      <c r="R197" t="s">
        <v>33</v>
      </c>
      <c r="S197" t="s">
        <v>29</v>
      </c>
      <c r="T197" t="s">
        <v>48</v>
      </c>
      <c r="U197" t="s">
        <v>519</v>
      </c>
      <c r="V197" t="s">
        <v>519</v>
      </c>
      <c r="W197" t="s">
        <v>34</v>
      </c>
    </row>
    <row r="198" spans="1:23" hidden="1" x14ac:dyDescent="0.3">
      <c r="A198" t="s">
        <v>1148</v>
      </c>
      <c r="B198" t="s">
        <v>1149</v>
      </c>
      <c r="C198" s="1" t="str">
        <f t="shared" si="21"/>
        <v>21:0234</v>
      </c>
      <c r="D198" s="1" t="str">
        <f t="shared" si="22"/>
        <v>21:0006</v>
      </c>
      <c r="E198" t="s">
        <v>1150</v>
      </c>
      <c r="F198" t="s">
        <v>1151</v>
      </c>
      <c r="H198">
        <v>64.723064800000003</v>
      </c>
      <c r="I198">
        <v>-110.33130439999999</v>
      </c>
      <c r="J198" s="1" t="str">
        <f t="shared" si="20"/>
        <v>Till</v>
      </c>
      <c r="K198" s="1" t="str">
        <f t="shared" si="23"/>
        <v>HMC separation (KIDD grouping)</v>
      </c>
      <c r="L198" t="s">
        <v>1016</v>
      </c>
      <c r="M198" t="s">
        <v>261</v>
      </c>
      <c r="N198" t="s">
        <v>29</v>
      </c>
      <c r="O198" t="s">
        <v>296</v>
      </c>
      <c r="P198" t="s">
        <v>90</v>
      </c>
      <c r="Q198" t="s">
        <v>100</v>
      </c>
      <c r="R198" t="s">
        <v>33</v>
      </c>
      <c r="S198" t="s">
        <v>29</v>
      </c>
      <c r="T198" t="s">
        <v>90</v>
      </c>
      <c r="U198" t="s">
        <v>519</v>
      </c>
      <c r="V198" t="s">
        <v>519</v>
      </c>
      <c r="W198" t="s">
        <v>170</v>
      </c>
    </row>
    <row r="199" spans="1:23" hidden="1" x14ac:dyDescent="0.3">
      <c r="A199" t="s">
        <v>1152</v>
      </c>
      <c r="B199" t="s">
        <v>1153</v>
      </c>
      <c r="C199" s="1" t="str">
        <f t="shared" si="21"/>
        <v>21:0234</v>
      </c>
      <c r="D199" s="1" t="str">
        <f t="shared" si="22"/>
        <v>21:0006</v>
      </c>
      <c r="E199" t="s">
        <v>1154</v>
      </c>
      <c r="F199" t="s">
        <v>1155</v>
      </c>
      <c r="H199">
        <v>64.727634899999998</v>
      </c>
      <c r="I199">
        <v>-110.3813026</v>
      </c>
      <c r="J199" s="1" t="str">
        <f>HYPERLINK("http://geochem.nrcan.gc.ca/cdogs/content/kwd/kwd020073_e.htm", "Esker")</f>
        <v>Esker</v>
      </c>
      <c r="K199" s="1" t="str">
        <f t="shared" si="23"/>
        <v>HMC separation (KIDD grouping)</v>
      </c>
      <c r="L199" t="s">
        <v>1156</v>
      </c>
      <c r="M199" t="s">
        <v>1157</v>
      </c>
      <c r="N199" t="s">
        <v>29</v>
      </c>
      <c r="O199" t="s">
        <v>1158</v>
      </c>
      <c r="P199" t="s">
        <v>90</v>
      </c>
      <c r="Q199" t="s">
        <v>1159</v>
      </c>
      <c r="R199" t="s">
        <v>1160</v>
      </c>
      <c r="S199" t="s">
        <v>33</v>
      </c>
      <c r="T199" t="s">
        <v>169</v>
      </c>
      <c r="U199" t="s">
        <v>519</v>
      </c>
      <c r="V199" t="s">
        <v>519</v>
      </c>
      <c r="W199" t="s">
        <v>1161</v>
      </c>
    </row>
    <row r="200" spans="1:23" hidden="1" x14ac:dyDescent="0.3">
      <c r="A200" t="s">
        <v>1162</v>
      </c>
      <c r="B200" t="s">
        <v>1163</v>
      </c>
      <c r="C200" s="1" t="str">
        <f t="shared" si="21"/>
        <v>21:0234</v>
      </c>
      <c r="D200" s="1" t="str">
        <f t="shared" si="22"/>
        <v>21:0006</v>
      </c>
      <c r="E200" t="s">
        <v>1164</v>
      </c>
      <c r="F200" t="s">
        <v>1165</v>
      </c>
      <c r="H200">
        <v>64.7635875</v>
      </c>
      <c r="I200">
        <v>-110.29582720000001</v>
      </c>
      <c r="J200" s="1" t="str">
        <f>HYPERLINK("http://geochem.nrcan.gc.ca/cdogs/content/kwd/kwd020044_e.htm", "Till")</f>
        <v>Till</v>
      </c>
      <c r="K200" s="1" t="str">
        <f t="shared" si="23"/>
        <v>HMC separation (KIDD grouping)</v>
      </c>
      <c r="L200" t="s">
        <v>1166</v>
      </c>
      <c r="M200" t="s">
        <v>1167</v>
      </c>
      <c r="N200" t="s">
        <v>29</v>
      </c>
      <c r="O200" t="s">
        <v>33</v>
      </c>
      <c r="P200" t="s">
        <v>33</v>
      </c>
      <c r="Q200" t="s">
        <v>31</v>
      </c>
      <c r="R200" t="s">
        <v>33</v>
      </c>
      <c r="S200" t="s">
        <v>29</v>
      </c>
      <c r="T200" t="s">
        <v>90</v>
      </c>
      <c r="U200" t="s">
        <v>519</v>
      </c>
      <c r="V200" t="s">
        <v>519</v>
      </c>
      <c r="W200" t="s">
        <v>57</v>
      </c>
    </row>
    <row r="201" spans="1:23" hidden="1" x14ac:dyDescent="0.3">
      <c r="A201" t="s">
        <v>1168</v>
      </c>
      <c r="B201" t="s">
        <v>1169</v>
      </c>
      <c r="C201" s="1" t="str">
        <f t="shared" si="21"/>
        <v>21:0234</v>
      </c>
      <c r="D201" s="1" t="str">
        <f t="shared" si="22"/>
        <v>21:0006</v>
      </c>
      <c r="E201" t="s">
        <v>1170</v>
      </c>
      <c r="F201" t="s">
        <v>1171</v>
      </c>
      <c r="H201">
        <v>64.411730599999999</v>
      </c>
      <c r="I201">
        <v>-110.2214427</v>
      </c>
      <c r="J201" s="1" t="str">
        <f>HYPERLINK("http://geochem.nrcan.gc.ca/cdogs/content/kwd/kwd020044_e.htm", "Till")</f>
        <v>Till</v>
      </c>
      <c r="K201" s="1" t="str">
        <f t="shared" si="23"/>
        <v>HMC separation (KIDD grouping)</v>
      </c>
      <c r="L201" t="s">
        <v>1080</v>
      </c>
      <c r="M201" t="s">
        <v>1075</v>
      </c>
      <c r="N201" t="s">
        <v>29</v>
      </c>
      <c r="O201" t="s">
        <v>29</v>
      </c>
      <c r="P201" t="s">
        <v>29</v>
      </c>
      <c r="Q201" t="s">
        <v>29</v>
      </c>
      <c r="R201" t="s">
        <v>29</v>
      </c>
      <c r="S201" t="s">
        <v>29</v>
      </c>
      <c r="T201" t="s">
        <v>48</v>
      </c>
      <c r="U201" t="s">
        <v>519</v>
      </c>
      <c r="V201" t="s">
        <v>519</v>
      </c>
      <c r="W201" t="s">
        <v>48</v>
      </c>
    </row>
    <row r="202" spans="1:23" hidden="1" x14ac:dyDescent="0.3">
      <c r="A202" t="s">
        <v>1172</v>
      </c>
      <c r="B202" t="s">
        <v>1173</v>
      </c>
      <c r="C202" s="1" t="str">
        <f t="shared" si="21"/>
        <v>21:0234</v>
      </c>
      <c r="D202" s="1" t="str">
        <f t="shared" si="22"/>
        <v>21:0006</v>
      </c>
      <c r="E202" t="s">
        <v>1174</v>
      </c>
      <c r="F202" t="s">
        <v>1175</v>
      </c>
      <c r="H202">
        <v>64.595437899999993</v>
      </c>
      <c r="I202">
        <v>-110.3153044</v>
      </c>
      <c r="J202" s="1" t="str">
        <f>HYPERLINK("http://geochem.nrcan.gc.ca/cdogs/content/kwd/kwd020044_e.htm", "Till")</f>
        <v>Till</v>
      </c>
      <c r="K202" s="1" t="str">
        <f t="shared" si="23"/>
        <v>HMC separation (KIDD grouping)</v>
      </c>
      <c r="L202" t="s">
        <v>1176</v>
      </c>
      <c r="M202" t="s">
        <v>1177</v>
      </c>
      <c r="N202" t="s">
        <v>29</v>
      </c>
      <c r="O202" t="s">
        <v>31</v>
      </c>
      <c r="P202" t="s">
        <v>90</v>
      </c>
      <c r="Q202" t="s">
        <v>168</v>
      </c>
      <c r="R202" t="s">
        <v>29</v>
      </c>
      <c r="S202" t="s">
        <v>29</v>
      </c>
      <c r="T202" t="s">
        <v>48</v>
      </c>
      <c r="U202" t="s">
        <v>519</v>
      </c>
      <c r="V202" t="s">
        <v>519</v>
      </c>
      <c r="W202" t="s">
        <v>100</v>
      </c>
    </row>
    <row r="203" spans="1:23" hidden="1" x14ac:dyDescent="0.3">
      <c r="A203" t="s">
        <v>1178</v>
      </c>
      <c r="B203" t="s">
        <v>1179</v>
      </c>
      <c r="C203" s="1" t="str">
        <f t="shared" si="21"/>
        <v>21:0234</v>
      </c>
      <c r="D203" s="1" t="str">
        <f t="shared" si="22"/>
        <v>21:0006</v>
      </c>
      <c r="E203" t="s">
        <v>1180</v>
      </c>
      <c r="F203" t="s">
        <v>1181</v>
      </c>
      <c r="H203">
        <v>64.600668999999996</v>
      </c>
      <c r="I203">
        <v>-110.1863713</v>
      </c>
      <c r="J203" s="1" t="str">
        <f>HYPERLINK("http://geochem.nrcan.gc.ca/cdogs/content/kwd/kwd020073_e.htm", "Esker")</f>
        <v>Esker</v>
      </c>
      <c r="K203" s="1" t="str">
        <f t="shared" si="23"/>
        <v>HMC separation (KIDD grouping)</v>
      </c>
      <c r="L203" t="s">
        <v>1182</v>
      </c>
      <c r="M203" t="s">
        <v>989</v>
      </c>
      <c r="N203" t="s">
        <v>29</v>
      </c>
      <c r="O203" t="s">
        <v>29</v>
      </c>
      <c r="P203" t="s">
        <v>29</v>
      </c>
      <c r="Q203" t="s">
        <v>29</v>
      </c>
      <c r="R203" t="s">
        <v>29</v>
      </c>
      <c r="S203" t="s">
        <v>29</v>
      </c>
      <c r="T203" t="s">
        <v>29</v>
      </c>
      <c r="U203" t="s">
        <v>519</v>
      </c>
      <c r="V203" t="s">
        <v>519</v>
      </c>
      <c r="W203" t="s">
        <v>29</v>
      </c>
    </row>
    <row r="204" spans="1:23" hidden="1" x14ac:dyDescent="0.3">
      <c r="A204" t="s">
        <v>1183</v>
      </c>
      <c r="B204" t="s">
        <v>1184</v>
      </c>
      <c r="C204" s="1" t="str">
        <f t="shared" si="21"/>
        <v>21:0234</v>
      </c>
      <c r="D204" s="1" t="str">
        <f t="shared" si="22"/>
        <v>21:0006</v>
      </c>
      <c r="E204" t="s">
        <v>1185</v>
      </c>
      <c r="F204" t="s">
        <v>1186</v>
      </c>
      <c r="H204">
        <v>64.871147800000003</v>
      </c>
      <c r="I204">
        <v>-110.42251570000001</v>
      </c>
      <c r="J204" s="1" t="str">
        <f t="shared" ref="J204:J230" si="24">HYPERLINK("http://geochem.nrcan.gc.ca/cdogs/content/kwd/kwd020044_e.htm", "Till")</f>
        <v>Till</v>
      </c>
      <c r="K204" s="1" t="str">
        <f t="shared" si="23"/>
        <v>HMC separation (KIDD grouping)</v>
      </c>
      <c r="L204" t="s">
        <v>1005</v>
      </c>
      <c r="M204" t="s">
        <v>1187</v>
      </c>
      <c r="N204" t="s">
        <v>29</v>
      </c>
      <c r="O204" t="s">
        <v>29</v>
      </c>
      <c r="P204" t="s">
        <v>31</v>
      </c>
      <c r="Q204" t="s">
        <v>31</v>
      </c>
      <c r="R204" t="s">
        <v>29</v>
      </c>
      <c r="S204" t="s">
        <v>29</v>
      </c>
      <c r="T204" t="s">
        <v>168</v>
      </c>
      <c r="U204" t="s">
        <v>519</v>
      </c>
      <c r="V204" t="s">
        <v>519</v>
      </c>
      <c r="W204" t="s">
        <v>169</v>
      </c>
    </row>
    <row r="205" spans="1:23" hidden="1" x14ac:dyDescent="0.3">
      <c r="A205" t="s">
        <v>1188</v>
      </c>
      <c r="B205" t="s">
        <v>1189</v>
      </c>
      <c r="C205" s="1" t="str">
        <f t="shared" si="21"/>
        <v>21:0234</v>
      </c>
      <c r="D205" s="1" t="str">
        <f t="shared" si="22"/>
        <v>21:0006</v>
      </c>
      <c r="E205" t="s">
        <v>1190</v>
      </c>
      <c r="F205" t="s">
        <v>1191</v>
      </c>
      <c r="H205">
        <v>64.667807499999995</v>
      </c>
      <c r="I205">
        <v>-111.29538599999999</v>
      </c>
      <c r="J205" s="1" t="str">
        <f t="shared" si="24"/>
        <v>Till</v>
      </c>
      <c r="K205" s="1" t="str">
        <f t="shared" si="23"/>
        <v>HMC separation (KIDD grouping)</v>
      </c>
      <c r="L205" t="s">
        <v>1192</v>
      </c>
      <c r="M205" t="s">
        <v>1091</v>
      </c>
      <c r="N205" t="s">
        <v>29</v>
      </c>
      <c r="O205" t="s">
        <v>34</v>
      </c>
      <c r="P205" t="s">
        <v>29</v>
      </c>
      <c r="Q205" t="s">
        <v>34</v>
      </c>
      <c r="R205" t="s">
        <v>29</v>
      </c>
      <c r="S205" t="s">
        <v>29</v>
      </c>
      <c r="T205" t="s">
        <v>130</v>
      </c>
      <c r="U205" t="s">
        <v>519</v>
      </c>
      <c r="V205" t="s">
        <v>519</v>
      </c>
      <c r="W205" t="s">
        <v>793</v>
      </c>
    </row>
    <row r="206" spans="1:23" hidden="1" x14ac:dyDescent="0.3">
      <c r="A206" t="s">
        <v>1193</v>
      </c>
      <c r="B206" t="s">
        <v>1194</v>
      </c>
      <c r="C206" s="1" t="str">
        <f t="shared" si="21"/>
        <v>21:0234</v>
      </c>
      <c r="D206" s="1" t="str">
        <f t="shared" si="22"/>
        <v>21:0006</v>
      </c>
      <c r="E206" t="s">
        <v>1195</v>
      </c>
      <c r="F206" t="s">
        <v>1196</v>
      </c>
      <c r="H206">
        <v>64.462154100000006</v>
      </c>
      <c r="I206">
        <v>-111.7654459</v>
      </c>
      <c r="J206" s="1" t="str">
        <f t="shared" si="24"/>
        <v>Till</v>
      </c>
      <c r="K206" s="1" t="str">
        <f t="shared" si="23"/>
        <v>HMC separation (KIDD grouping)</v>
      </c>
      <c r="L206" t="s">
        <v>1197</v>
      </c>
      <c r="M206" t="s">
        <v>989</v>
      </c>
      <c r="N206" t="s">
        <v>29</v>
      </c>
      <c r="O206" t="s">
        <v>29</v>
      </c>
      <c r="P206" t="s">
        <v>29</v>
      </c>
      <c r="Q206" t="s">
        <v>29</v>
      </c>
      <c r="R206" t="s">
        <v>29</v>
      </c>
      <c r="S206" t="s">
        <v>29</v>
      </c>
      <c r="T206" t="s">
        <v>33</v>
      </c>
      <c r="U206" t="s">
        <v>519</v>
      </c>
      <c r="V206" t="s">
        <v>519</v>
      </c>
      <c r="W206" t="s">
        <v>33</v>
      </c>
    </row>
    <row r="207" spans="1:23" hidden="1" x14ac:dyDescent="0.3">
      <c r="A207" t="s">
        <v>1198</v>
      </c>
      <c r="B207" t="s">
        <v>1199</v>
      </c>
      <c r="C207" s="1" t="str">
        <f t="shared" si="21"/>
        <v>21:0234</v>
      </c>
      <c r="D207" s="1" t="str">
        <f t="shared" si="22"/>
        <v>21:0006</v>
      </c>
      <c r="E207" t="s">
        <v>1200</v>
      </c>
      <c r="F207" t="s">
        <v>1201</v>
      </c>
      <c r="H207">
        <v>64.264507300000005</v>
      </c>
      <c r="I207">
        <v>-111.6060135</v>
      </c>
      <c r="J207" s="1" t="str">
        <f t="shared" si="24"/>
        <v>Till</v>
      </c>
      <c r="K207" s="1" t="str">
        <f t="shared" si="23"/>
        <v>HMC separation (KIDD grouping)</v>
      </c>
      <c r="L207" t="s">
        <v>1202</v>
      </c>
      <c r="M207" t="s">
        <v>1054</v>
      </c>
      <c r="N207" t="s">
        <v>29</v>
      </c>
      <c r="O207" t="s">
        <v>33</v>
      </c>
      <c r="P207" t="s">
        <v>29</v>
      </c>
      <c r="Q207" t="s">
        <v>33</v>
      </c>
      <c r="R207" t="s">
        <v>29</v>
      </c>
      <c r="S207" t="s">
        <v>29</v>
      </c>
      <c r="T207" t="s">
        <v>168</v>
      </c>
      <c r="U207" t="s">
        <v>519</v>
      </c>
      <c r="V207" t="s">
        <v>519</v>
      </c>
      <c r="W207" t="s">
        <v>57</v>
      </c>
    </row>
    <row r="208" spans="1:23" hidden="1" x14ac:dyDescent="0.3">
      <c r="A208" t="s">
        <v>1203</v>
      </c>
      <c r="B208" t="s">
        <v>1204</v>
      </c>
      <c r="C208" s="1" t="str">
        <f t="shared" si="21"/>
        <v>21:0234</v>
      </c>
      <c r="D208" s="1" t="str">
        <f t="shared" si="22"/>
        <v>21:0006</v>
      </c>
      <c r="E208" t="s">
        <v>1205</v>
      </c>
      <c r="F208" t="s">
        <v>1206</v>
      </c>
      <c r="H208">
        <v>64.314165099999997</v>
      </c>
      <c r="I208">
        <v>-111.3118874</v>
      </c>
      <c r="J208" s="1" t="str">
        <f t="shared" si="24"/>
        <v>Till</v>
      </c>
      <c r="K208" s="1" t="str">
        <f t="shared" si="23"/>
        <v>HMC separation (KIDD grouping)</v>
      </c>
      <c r="L208" t="s">
        <v>1147</v>
      </c>
      <c r="M208" t="s">
        <v>970</v>
      </c>
      <c r="N208" t="s">
        <v>29</v>
      </c>
      <c r="O208" t="s">
        <v>33</v>
      </c>
      <c r="P208" t="s">
        <v>29</v>
      </c>
      <c r="Q208" t="s">
        <v>33</v>
      </c>
      <c r="R208" t="s">
        <v>29</v>
      </c>
      <c r="S208" t="s">
        <v>29</v>
      </c>
      <c r="T208" t="s">
        <v>296</v>
      </c>
      <c r="U208" t="s">
        <v>519</v>
      </c>
      <c r="V208" t="s">
        <v>519</v>
      </c>
      <c r="W208" t="s">
        <v>168</v>
      </c>
    </row>
    <row r="209" spans="1:23" hidden="1" x14ac:dyDescent="0.3">
      <c r="A209" t="s">
        <v>1207</v>
      </c>
      <c r="B209" t="s">
        <v>1208</v>
      </c>
      <c r="C209" s="1" t="str">
        <f t="shared" si="21"/>
        <v>21:0234</v>
      </c>
      <c r="D209" s="1" t="str">
        <f t="shared" si="22"/>
        <v>21:0006</v>
      </c>
      <c r="E209" t="s">
        <v>1209</v>
      </c>
      <c r="F209" t="s">
        <v>1210</v>
      </c>
      <c r="H209">
        <v>64.036426899999995</v>
      </c>
      <c r="I209">
        <v>-111.63529389999999</v>
      </c>
      <c r="J209" s="1" t="str">
        <f t="shared" si="24"/>
        <v>Till</v>
      </c>
      <c r="K209" s="1" t="str">
        <f t="shared" si="23"/>
        <v>HMC separation (KIDD grouping)</v>
      </c>
      <c r="L209" t="s">
        <v>1211</v>
      </c>
      <c r="M209" t="s">
        <v>1075</v>
      </c>
      <c r="N209" t="s">
        <v>29</v>
      </c>
      <c r="O209" t="s">
        <v>29</v>
      </c>
      <c r="P209" t="s">
        <v>29</v>
      </c>
      <c r="Q209" t="s">
        <v>29</v>
      </c>
      <c r="R209" t="s">
        <v>29</v>
      </c>
      <c r="S209" t="s">
        <v>29</v>
      </c>
      <c r="T209" t="s">
        <v>90</v>
      </c>
      <c r="U209" t="s">
        <v>519</v>
      </c>
      <c r="V209" t="s">
        <v>519</v>
      </c>
      <c r="W209" t="s">
        <v>90</v>
      </c>
    </row>
    <row r="210" spans="1:23" hidden="1" x14ac:dyDescent="0.3">
      <c r="A210" t="s">
        <v>1212</v>
      </c>
      <c r="B210" t="s">
        <v>1213</v>
      </c>
      <c r="C210" s="1" t="str">
        <f t="shared" si="21"/>
        <v>21:0234</v>
      </c>
      <c r="D210" s="1" t="str">
        <f t="shared" si="22"/>
        <v>21:0006</v>
      </c>
      <c r="E210" t="s">
        <v>1214</v>
      </c>
      <c r="F210" t="s">
        <v>1215</v>
      </c>
      <c r="H210">
        <v>64.013196600000001</v>
      </c>
      <c r="I210">
        <v>-111.8227935</v>
      </c>
      <c r="J210" s="1" t="str">
        <f t="shared" si="24"/>
        <v>Till</v>
      </c>
      <c r="K210" s="1" t="str">
        <f t="shared" si="23"/>
        <v>HMC separation (KIDD grouping)</v>
      </c>
      <c r="L210" t="s">
        <v>1026</v>
      </c>
      <c r="M210" t="s">
        <v>953</v>
      </c>
      <c r="N210" t="s">
        <v>29</v>
      </c>
      <c r="O210" t="s">
        <v>29</v>
      </c>
      <c r="P210" t="s">
        <v>29</v>
      </c>
      <c r="Q210" t="s">
        <v>29</v>
      </c>
      <c r="R210" t="s">
        <v>29</v>
      </c>
      <c r="S210" t="s">
        <v>29</v>
      </c>
      <c r="T210" t="s">
        <v>168</v>
      </c>
      <c r="U210" t="s">
        <v>519</v>
      </c>
      <c r="V210" t="s">
        <v>519</v>
      </c>
      <c r="W210" t="s">
        <v>168</v>
      </c>
    </row>
    <row r="211" spans="1:23" hidden="1" x14ac:dyDescent="0.3">
      <c r="A211" t="s">
        <v>1216</v>
      </c>
      <c r="B211" t="s">
        <v>1217</v>
      </c>
      <c r="C211" s="1" t="str">
        <f t="shared" si="21"/>
        <v>21:0234</v>
      </c>
      <c r="D211" s="1" t="str">
        <f t="shared" si="22"/>
        <v>21:0006</v>
      </c>
      <c r="E211" t="s">
        <v>1218</v>
      </c>
      <c r="F211" t="s">
        <v>1219</v>
      </c>
      <c r="H211">
        <v>64.104138500000005</v>
      </c>
      <c r="I211">
        <v>-111.98063019999999</v>
      </c>
      <c r="J211" s="1" t="str">
        <f t="shared" si="24"/>
        <v>Till</v>
      </c>
      <c r="K211" s="1" t="str">
        <f t="shared" si="23"/>
        <v>HMC separation (KIDD grouping)</v>
      </c>
      <c r="L211" t="s">
        <v>53</v>
      </c>
      <c r="M211" t="s">
        <v>1220</v>
      </c>
      <c r="N211" t="s">
        <v>29</v>
      </c>
      <c r="O211" t="s">
        <v>29</v>
      </c>
      <c r="P211" t="s">
        <v>29</v>
      </c>
      <c r="Q211" t="s">
        <v>29</v>
      </c>
      <c r="R211" t="s">
        <v>29</v>
      </c>
      <c r="S211" t="s">
        <v>29</v>
      </c>
      <c r="T211" t="s">
        <v>170</v>
      </c>
      <c r="U211" t="s">
        <v>519</v>
      </c>
      <c r="V211" t="s">
        <v>519</v>
      </c>
      <c r="W211" t="s">
        <v>170</v>
      </c>
    </row>
    <row r="212" spans="1:23" hidden="1" x14ac:dyDescent="0.3">
      <c r="A212" t="s">
        <v>1221</v>
      </c>
      <c r="B212" t="s">
        <v>1222</v>
      </c>
      <c r="C212" s="1" t="str">
        <f t="shared" si="21"/>
        <v>21:0234</v>
      </c>
      <c r="D212" s="1" t="str">
        <f t="shared" si="22"/>
        <v>21:0006</v>
      </c>
      <c r="E212" t="s">
        <v>1223</v>
      </c>
      <c r="F212" t="s">
        <v>1224</v>
      </c>
      <c r="H212">
        <v>64.184999000000005</v>
      </c>
      <c r="I212">
        <v>-111.2258678</v>
      </c>
      <c r="J212" s="1" t="str">
        <f t="shared" si="24"/>
        <v>Till</v>
      </c>
      <c r="K212" s="1" t="str">
        <f t="shared" si="23"/>
        <v>HMC separation (KIDD grouping)</v>
      </c>
      <c r="L212" t="s">
        <v>1005</v>
      </c>
      <c r="M212" t="s">
        <v>1220</v>
      </c>
      <c r="N212" t="s">
        <v>29</v>
      </c>
      <c r="O212" t="s">
        <v>29</v>
      </c>
      <c r="P212" t="s">
        <v>29</v>
      </c>
      <c r="Q212" t="s">
        <v>29</v>
      </c>
      <c r="R212" t="s">
        <v>29</v>
      </c>
      <c r="S212" t="s">
        <v>29</v>
      </c>
      <c r="T212" t="s">
        <v>57</v>
      </c>
      <c r="U212" t="s">
        <v>519</v>
      </c>
      <c r="V212" t="s">
        <v>519</v>
      </c>
      <c r="W212" t="s">
        <v>57</v>
      </c>
    </row>
    <row r="213" spans="1:23" hidden="1" x14ac:dyDescent="0.3">
      <c r="A213" t="s">
        <v>1225</v>
      </c>
      <c r="B213" t="s">
        <v>1226</v>
      </c>
      <c r="C213" s="1" t="str">
        <f t="shared" si="21"/>
        <v>21:0234</v>
      </c>
      <c r="D213" s="1" t="str">
        <f t="shared" si="22"/>
        <v>21:0006</v>
      </c>
      <c r="E213" t="s">
        <v>1227</v>
      </c>
      <c r="F213" t="s">
        <v>1228</v>
      </c>
      <c r="H213">
        <v>64.038677100000001</v>
      </c>
      <c r="I213">
        <v>-111.1794402</v>
      </c>
      <c r="J213" s="1" t="str">
        <f t="shared" si="24"/>
        <v>Till</v>
      </c>
      <c r="K213" s="1" t="str">
        <f t="shared" si="23"/>
        <v>HMC separation (KIDD grouping)</v>
      </c>
      <c r="L213" t="s">
        <v>519</v>
      </c>
      <c r="M213" t="s">
        <v>519</v>
      </c>
      <c r="N213" t="s">
        <v>29</v>
      </c>
      <c r="O213" t="s">
        <v>33</v>
      </c>
      <c r="P213" t="s">
        <v>29</v>
      </c>
      <c r="Q213" t="s">
        <v>33</v>
      </c>
      <c r="R213" t="s">
        <v>29</v>
      </c>
      <c r="S213" t="s">
        <v>29</v>
      </c>
      <c r="T213" t="s">
        <v>130</v>
      </c>
      <c r="U213" t="s">
        <v>519</v>
      </c>
      <c r="V213" t="s">
        <v>519</v>
      </c>
      <c r="W213" t="s">
        <v>308</v>
      </c>
    </row>
    <row r="214" spans="1:23" hidden="1" x14ac:dyDescent="0.3">
      <c r="A214" t="s">
        <v>1229</v>
      </c>
      <c r="B214" t="s">
        <v>1230</v>
      </c>
      <c r="C214" s="1" t="str">
        <f t="shared" si="21"/>
        <v>21:0234</v>
      </c>
      <c r="D214" s="1" t="str">
        <f t="shared" si="22"/>
        <v>21:0006</v>
      </c>
      <c r="E214" t="s">
        <v>1231</v>
      </c>
      <c r="F214" t="s">
        <v>1232</v>
      </c>
      <c r="H214">
        <v>64.685241500000004</v>
      </c>
      <c r="I214">
        <v>-111.5902095</v>
      </c>
      <c r="J214" s="1" t="str">
        <f t="shared" si="24"/>
        <v>Till</v>
      </c>
      <c r="K214" s="1" t="str">
        <f t="shared" si="23"/>
        <v>HMC separation (KIDD grouping)</v>
      </c>
      <c r="L214" t="s">
        <v>1233</v>
      </c>
      <c r="M214" t="s">
        <v>1167</v>
      </c>
      <c r="N214" t="s">
        <v>29</v>
      </c>
      <c r="O214" t="s">
        <v>29</v>
      </c>
      <c r="P214" t="s">
        <v>29</v>
      </c>
      <c r="Q214" t="s">
        <v>29</v>
      </c>
      <c r="R214" t="s">
        <v>29</v>
      </c>
      <c r="S214" t="s">
        <v>29</v>
      </c>
      <c r="T214" t="s">
        <v>31</v>
      </c>
      <c r="U214" t="s">
        <v>519</v>
      </c>
      <c r="V214" t="s">
        <v>519</v>
      </c>
      <c r="W214" t="s">
        <v>31</v>
      </c>
    </row>
    <row r="215" spans="1:23" hidden="1" x14ac:dyDescent="0.3">
      <c r="A215" t="s">
        <v>1234</v>
      </c>
      <c r="B215" t="s">
        <v>1235</v>
      </c>
      <c r="C215" s="1" t="str">
        <f t="shared" si="21"/>
        <v>21:0234</v>
      </c>
      <c r="D215" s="1" t="str">
        <f t="shared" si="22"/>
        <v>21:0006</v>
      </c>
      <c r="E215" t="s">
        <v>1236</v>
      </c>
      <c r="F215" t="s">
        <v>1237</v>
      </c>
      <c r="H215">
        <v>64.544256399999995</v>
      </c>
      <c r="I215">
        <v>-111.9110019</v>
      </c>
      <c r="J215" s="1" t="str">
        <f t="shared" si="24"/>
        <v>Till</v>
      </c>
      <c r="K215" s="1" t="str">
        <f t="shared" si="23"/>
        <v>HMC separation (KIDD grouping)</v>
      </c>
      <c r="L215" t="s">
        <v>1090</v>
      </c>
      <c r="M215" t="s">
        <v>1220</v>
      </c>
      <c r="N215" t="s">
        <v>29</v>
      </c>
      <c r="O215" t="s">
        <v>31</v>
      </c>
      <c r="P215" t="s">
        <v>29</v>
      </c>
      <c r="Q215" t="s">
        <v>31</v>
      </c>
      <c r="R215" t="s">
        <v>29</v>
      </c>
      <c r="S215" t="s">
        <v>29</v>
      </c>
      <c r="T215" t="s">
        <v>90</v>
      </c>
      <c r="U215" t="s">
        <v>519</v>
      </c>
      <c r="V215" t="s">
        <v>519</v>
      </c>
      <c r="W215" t="s">
        <v>168</v>
      </c>
    </row>
    <row r="216" spans="1:23" hidden="1" x14ac:dyDescent="0.3">
      <c r="A216" t="s">
        <v>1238</v>
      </c>
      <c r="B216" t="s">
        <v>1239</v>
      </c>
      <c r="C216" s="1" t="str">
        <f t="shared" si="21"/>
        <v>21:0234</v>
      </c>
      <c r="D216" s="1" t="str">
        <f t="shared" si="22"/>
        <v>21:0006</v>
      </c>
      <c r="E216" t="s">
        <v>1240</v>
      </c>
      <c r="F216" t="s">
        <v>1241</v>
      </c>
      <c r="H216">
        <v>64.245764899999998</v>
      </c>
      <c r="I216">
        <v>-111.8271582</v>
      </c>
      <c r="J216" s="1" t="str">
        <f t="shared" si="24"/>
        <v>Till</v>
      </c>
      <c r="K216" s="1" t="str">
        <f t="shared" si="23"/>
        <v>HMC separation (KIDD grouping)</v>
      </c>
      <c r="L216" t="s">
        <v>1048</v>
      </c>
      <c r="M216" t="s">
        <v>651</v>
      </c>
      <c r="N216" t="s">
        <v>29</v>
      </c>
      <c r="O216" t="s">
        <v>29</v>
      </c>
      <c r="P216" t="s">
        <v>29</v>
      </c>
      <c r="Q216" t="s">
        <v>29</v>
      </c>
      <c r="R216" t="s">
        <v>29</v>
      </c>
      <c r="S216" t="s">
        <v>29</v>
      </c>
      <c r="T216" t="s">
        <v>33</v>
      </c>
      <c r="U216" t="s">
        <v>519</v>
      </c>
      <c r="V216" t="s">
        <v>519</v>
      </c>
      <c r="W216" t="s">
        <v>33</v>
      </c>
    </row>
    <row r="217" spans="1:23" hidden="1" x14ac:dyDescent="0.3">
      <c r="A217" t="s">
        <v>1242</v>
      </c>
      <c r="B217" t="s">
        <v>1243</v>
      </c>
      <c r="C217" s="1" t="str">
        <f t="shared" si="21"/>
        <v>21:0234</v>
      </c>
      <c r="D217" s="1" t="str">
        <f t="shared" si="22"/>
        <v>21:0006</v>
      </c>
      <c r="E217" t="s">
        <v>1244</v>
      </c>
      <c r="F217" t="s">
        <v>1245</v>
      </c>
      <c r="H217">
        <v>64.453235599999999</v>
      </c>
      <c r="I217">
        <v>-111.0806619</v>
      </c>
      <c r="J217" s="1" t="str">
        <f t="shared" si="24"/>
        <v>Till</v>
      </c>
      <c r="K217" s="1" t="str">
        <f t="shared" si="23"/>
        <v>HMC separation (KIDD grouping)</v>
      </c>
      <c r="L217" t="s">
        <v>1176</v>
      </c>
      <c r="M217" t="s">
        <v>1116</v>
      </c>
      <c r="N217" t="s">
        <v>29</v>
      </c>
      <c r="O217" t="s">
        <v>29</v>
      </c>
      <c r="P217" t="s">
        <v>29</v>
      </c>
      <c r="Q217" t="s">
        <v>29</v>
      </c>
      <c r="R217" t="s">
        <v>29</v>
      </c>
      <c r="S217" t="s">
        <v>29</v>
      </c>
      <c r="T217" t="s">
        <v>31</v>
      </c>
      <c r="U217" t="s">
        <v>519</v>
      </c>
      <c r="V217" t="s">
        <v>519</v>
      </c>
      <c r="W217" t="s">
        <v>31</v>
      </c>
    </row>
    <row r="218" spans="1:23" hidden="1" x14ac:dyDescent="0.3">
      <c r="A218" t="s">
        <v>1246</v>
      </c>
      <c r="B218" t="s">
        <v>1247</v>
      </c>
      <c r="C218" s="1" t="str">
        <f t="shared" si="21"/>
        <v>21:0234</v>
      </c>
      <c r="D218" s="1" t="str">
        <f t="shared" si="22"/>
        <v>21:0006</v>
      </c>
      <c r="E218" t="s">
        <v>1248</v>
      </c>
      <c r="F218" t="s">
        <v>1249</v>
      </c>
      <c r="H218">
        <v>64.439137299999999</v>
      </c>
      <c r="I218">
        <v>-110.9050184</v>
      </c>
      <c r="J218" s="1" t="str">
        <f t="shared" si="24"/>
        <v>Till</v>
      </c>
      <c r="K218" s="1" t="str">
        <f t="shared" si="23"/>
        <v>HMC separation (KIDD grouping)</v>
      </c>
      <c r="L218" t="s">
        <v>1115</v>
      </c>
      <c r="M218" t="s">
        <v>266</v>
      </c>
      <c r="N218" t="s">
        <v>29</v>
      </c>
      <c r="O218" t="s">
        <v>29</v>
      </c>
      <c r="P218" t="s">
        <v>29</v>
      </c>
      <c r="Q218" t="s">
        <v>29</v>
      </c>
      <c r="R218" t="s">
        <v>29</v>
      </c>
      <c r="S218" t="s">
        <v>29</v>
      </c>
      <c r="T218" t="s">
        <v>29</v>
      </c>
      <c r="U218" t="s">
        <v>519</v>
      </c>
      <c r="V218" t="s">
        <v>519</v>
      </c>
      <c r="W218" t="s">
        <v>29</v>
      </c>
    </row>
    <row r="219" spans="1:23" hidden="1" x14ac:dyDescent="0.3">
      <c r="A219" t="s">
        <v>1250</v>
      </c>
      <c r="B219" t="s">
        <v>1251</v>
      </c>
      <c r="C219" s="1" t="str">
        <f t="shared" si="21"/>
        <v>21:0234</v>
      </c>
      <c r="D219" s="1" t="str">
        <f t="shared" si="22"/>
        <v>21:0006</v>
      </c>
      <c r="E219" t="s">
        <v>1252</v>
      </c>
      <c r="F219" t="s">
        <v>1253</v>
      </c>
      <c r="H219">
        <v>64.8150586</v>
      </c>
      <c r="I219">
        <v>-111.970051</v>
      </c>
      <c r="J219" s="1" t="str">
        <f t="shared" si="24"/>
        <v>Till</v>
      </c>
      <c r="K219" s="1" t="str">
        <f t="shared" si="23"/>
        <v>HMC separation (KIDD grouping)</v>
      </c>
      <c r="L219" t="s">
        <v>1254</v>
      </c>
      <c r="M219" t="s">
        <v>1255</v>
      </c>
      <c r="N219" t="s">
        <v>29</v>
      </c>
      <c r="O219" t="s">
        <v>31</v>
      </c>
      <c r="P219" t="s">
        <v>29</v>
      </c>
      <c r="Q219" t="s">
        <v>31</v>
      </c>
      <c r="R219" t="s">
        <v>31</v>
      </c>
      <c r="S219" t="s">
        <v>29</v>
      </c>
      <c r="T219" t="s">
        <v>168</v>
      </c>
      <c r="U219" t="s">
        <v>519</v>
      </c>
      <c r="V219" t="s">
        <v>519</v>
      </c>
      <c r="W219" t="s">
        <v>92</v>
      </c>
    </row>
    <row r="220" spans="1:23" hidden="1" x14ac:dyDescent="0.3">
      <c r="A220" t="s">
        <v>1256</v>
      </c>
      <c r="B220" t="s">
        <v>1257</v>
      </c>
      <c r="C220" s="1" t="str">
        <f t="shared" ref="C220:C241" si="25">HYPERLINK("http://geochem.nrcan.gc.ca/cdogs/content/bdl/bdl210234_e.htm", "21:0234")</f>
        <v>21:0234</v>
      </c>
      <c r="D220" s="1" t="str">
        <f t="shared" ref="D220:D241" si="26">HYPERLINK("http://geochem.nrcan.gc.ca/cdogs/content/svy/svy210006_e.htm", "21:0006")</f>
        <v>21:0006</v>
      </c>
      <c r="E220" t="s">
        <v>1258</v>
      </c>
      <c r="F220" t="s">
        <v>1259</v>
      </c>
      <c r="H220">
        <v>64.772392600000003</v>
      </c>
      <c r="I220">
        <v>-111.7204016</v>
      </c>
      <c r="J220" s="1" t="str">
        <f t="shared" si="24"/>
        <v>Till</v>
      </c>
      <c r="K220" s="1" t="str">
        <f t="shared" si="23"/>
        <v>HMC separation (KIDD grouping)</v>
      </c>
      <c r="L220" t="s">
        <v>1260</v>
      </c>
      <c r="M220" t="s">
        <v>947</v>
      </c>
      <c r="N220" t="s">
        <v>29</v>
      </c>
      <c r="O220" t="s">
        <v>308</v>
      </c>
      <c r="P220" t="s">
        <v>29</v>
      </c>
      <c r="Q220" t="s">
        <v>308</v>
      </c>
      <c r="R220" t="s">
        <v>48</v>
      </c>
      <c r="S220" t="s">
        <v>29</v>
      </c>
      <c r="T220" t="s">
        <v>57</v>
      </c>
      <c r="U220" t="s">
        <v>519</v>
      </c>
      <c r="V220" t="s">
        <v>519</v>
      </c>
      <c r="W220" t="s">
        <v>793</v>
      </c>
    </row>
    <row r="221" spans="1:23" hidden="1" x14ac:dyDescent="0.3">
      <c r="A221" t="s">
        <v>1261</v>
      </c>
      <c r="B221" t="s">
        <v>1262</v>
      </c>
      <c r="C221" s="1" t="str">
        <f t="shared" si="25"/>
        <v>21:0234</v>
      </c>
      <c r="D221" s="1" t="str">
        <f t="shared" si="26"/>
        <v>21:0006</v>
      </c>
      <c r="E221" t="s">
        <v>1263</v>
      </c>
      <c r="F221" t="s">
        <v>1264</v>
      </c>
      <c r="H221">
        <v>64.224672699999999</v>
      </c>
      <c r="I221">
        <v>-110.69699300000001</v>
      </c>
      <c r="J221" s="1" t="str">
        <f t="shared" si="24"/>
        <v>Till</v>
      </c>
      <c r="K221" s="1" t="str">
        <f t="shared" si="23"/>
        <v>HMC separation (KIDD grouping)</v>
      </c>
      <c r="L221" t="s">
        <v>1265</v>
      </c>
      <c r="M221" t="s">
        <v>953</v>
      </c>
      <c r="N221" t="s">
        <v>29</v>
      </c>
      <c r="O221" t="s">
        <v>33</v>
      </c>
      <c r="P221" t="s">
        <v>29</v>
      </c>
      <c r="Q221" t="s">
        <v>33</v>
      </c>
      <c r="R221" t="s">
        <v>29</v>
      </c>
      <c r="S221" t="s">
        <v>29</v>
      </c>
      <c r="T221" t="s">
        <v>31</v>
      </c>
      <c r="U221" t="s">
        <v>519</v>
      </c>
      <c r="V221" t="s">
        <v>519</v>
      </c>
      <c r="W221" t="s">
        <v>48</v>
      </c>
    </row>
    <row r="222" spans="1:23" hidden="1" x14ac:dyDescent="0.3">
      <c r="A222" t="s">
        <v>1266</v>
      </c>
      <c r="B222" t="s">
        <v>1267</v>
      </c>
      <c r="C222" s="1" t="str">
        <f t="shared" si="25"/>
        <v>21:0234</v>
      </c>
      <c r="D222" s="1" t="str">
        <f t="shared" si="26"/>
        <v>21:0006</v>
      </c>
      <c r="E222" t="s">
        <v>1268</v>
      </c>
      <c r="F222" t="s">
        <v>1269</v>
      </c>
      <c r="H222">
        <v>64.066635199999993</v>
      </c>
      <c r="I222">
        <v>-110.728221</v>
      </c>
      <c r="J222" s="1" t="str">
        <f t="shared" si="24"/>
        <v>Till</v>
      </c>
      <c r="K222" s="1" t="str">
        <f t="shared" si="23"/>
        <v>HMC separation (KIDD grouping)</v>
      </c>
      <c r="L222" t="s">
        <v>1270</v>
      </c>
      <c r="M222" t="s">
        <v>1116</v>
      </c>
      <c r="N222" t="s">
        <v>29</v>
      </c>
      <c r="O222" t="s">
        <v>29</v>
      </c>
      <c r="P222" t="s">
        <v>29</v>
      </c>
      <c r="Q222" t="s">
        <v>29</v>
      </c>
      <c r="R222" t="s">
        <v>29</v>
      </c>
      <c r="S222" t="s">
        <v>29</v>
      </c>
      <c r="T222" t="s">
        <v>90</v>
      </c>
      <c r="U222" t="s">
        <v>519</v>
      </c>
      <c r="V222" t="s">
        <v>519</v>
      </c>
      <c r="W222" t="s">
        <v>90</v>
      </c>
    </row>
    <row r="223" spans="1:23" hidden="1" x14ac:dyDescent="0.3">
      <c r="A223" t="s">
        <v>1271</v>
      </c>
      <c r="B223" t="s">
        <v>1272</v>
      </c>
      <c r="C223" s="1" t="str">
        <f t="shared" si="25"/>
        <v>21:0234</v>
      </c>
      <c r="D223" s="1" t="str">
        <f t="shared" si="26"/>
        <v>21:0006</v>
      </c>
      <c r="E223" t="s">
        <v>1273</v>
      </c>
      <c r="F223" t="s">
        <v>1274</v>
      </c>
      <c r="H223">
        <v>64.167642000000001</v>
      </c>
      <c r="I223">
        <v>-110.431169</v>
      </c>
      <c r="J223" s="1" t="str">
        <f t="shared" si="24"/>
        <v>Till</v>
      </c>
      <c r="K223" s="1" t="str">
        <f t="shared" si="23"/>
        <v>HMC separation (KIDD grouping)</v>
      </c>
      <c r="L223" t="s">
        <v>963</v>
      </c>
      <c r="M223" t="s">
        <v>1275</v>
      </c>
      <c r="N223" t="s">
        <v>29</v>
      </c>
      <c r="O223" t="s">
        <v>29</v>
      </c>
      <c r="P223" t="s">
        <v>29</v>
      </c>
      <c r="Q223" t="s">
        <v>29</v>
      </c>
      <c r="R223" t="s">
        <v>29</v>
      </c>
      <c r="S223" t="s">
        <v>29</v>
      </c>
      <c r="T223" t="s">
        <v>33</v>
      </c>
      <c r="U223" t="s">
        <v>519</v>
      </c>
      <c r="V223" t="s">
        <v>519</v>
      </c>
      <c r="W223" t="s">
        <v>33</v>
      </c>
    </row>
    <row r="224" spans="1:23" hidden="1" x14ac:dyDescent="0.3">
      <c r="A224" t="s">
        <v>1276</v>
      </c>
      <c r="B224" t="s">
        <v>1277</v>
      </c>
      <c r="C224" s="1" t="str">
        <f t="shared" si="25"/>
        <v>21:0234</v>
      </c>
      <c r="D224" s="1" t="str">
        <f t="shared" si="26"/>
        <v>21:0006</v>
      </c>
      <c r="E224" t="s">
        <v>1278</v>
      </c>
      <c r="F224" t="s">
        <v>1279</v>
      </c>
      <c r="H224">
        <v>64.789421599999997</v>
      </c>
      <c r="I224">
        <v>-111.05480849999999</v>
      </c>
      <c r="J224" s="1" t="str">
        <f t="shared" si="24"/>
        <v>Till</v>
      </c>
      <c r="K224" s="1" t="str">
        <f t="shared" si="23"/>
        <v>HMC separation (KIDD grouping)</v>
      </c>
      <c r="L224" t="s">
        <v>1280</v>
      </c>
      <c r="M224" t="s">
        <v>1177</v>
      </c>
      <c r="N224" t="s">
        <v>29</v>
      </c>
      <c r="O224" t="s">
        <v>1281</v>
      </c>
      <c r="P224" t="s">
        <v>29</v>
      </c>
      <c r="Q224" t="s">
        <v>1281</v>
      </c>
      <c r="R224" t="s">
        <v>130</v>
      </c>
      <c r="S224" t="s">
        <v>90</v>
      </c>
      <c r="T224" t="s">
        <v>92</v>
      </c>
      <c r="U224" t="s">
        <v>519</v>
      </c>
      <c r="V224" t="s">
        <v>519</v>
      </c>
      <c r="W224" t="s">
        <v>1282</v>
      </c>
    </row>
    <row r="225" spans="1:23" hidden="1" x14ac:dyDescent="0.3">
      <c r="A225" t="s">
        <v>1283</v>
      </c>
      <c r="B225" t="s">
        <v>1284</v>
      </c>
      <c r="C225" s="1" t="str">
        <f t="shared" si="25"/>
        <v>21:0234</v>
      </c>
      <c r="D225" s="1" t="str">
        <f t="shared" si="26"/>
        <v>21:0006</v>
      </c>
      <c r="E225" t="s">
        <v>1285</v>
      </c>
      <c r="F225" t="s">
        <v>1286</v>
      </c>
      <c r="H225">
        <v>64.307506799999999</v>
      </c>
      <c r="I225">
        <v>-110.1925275</v>
      </c>
      <c r="J225" s="1" t="str">
        <f t="shared" si="24"/>
        <v>Till</v>
      </c>
      <c r="K225" s="1" t="str">
        <f t="shared" si="23"/>
        <v>HMC separation (KIDD grouping)</v>
      </c>
      <c r="L225" t="s">
        <v>1287</v>
      </c>
      <c r="M225" t="s">
        <v>995</v>
      </c>
      <c r="N225" t="s">
        <v>29</v>
      </c>
      <c r="O225" t="s">
        <v>29</v>
      </c>
      <c r="P225" t="s">
        <v>33</v>
      </c>
      <c r="Q225" t="s">
        <v>33</v>
      </c>
      <c r="R225" t="s">
        <v>29</v>
      </c>
      <c r="S225" t="s">
        <v>29</v>
      </c>
      <c r="T225" t="s">
        <v>31</v>
      </c>
      <c r="U225" t="s">
        <v>519</v>
      </c>
      <c r="V225" t="s">
        <v>519</v>
      </c>
      <c r="W225" t="s">
        <v>48</v>
      </c>
    </row>
    <row r="226" spans="1:23" hidden="1" x14ac:dyDescent="0.3">
      <c r="A226" t="s">
        <v>1288</v>
      </c>
      <c r="B226" t="s">
        <v>1289</v>
      </c>
      <c r="C226" s="1" t="str">
        <f t="shared" si="25"/>
        <v>21:0234</v>
      </c>
      <c r="D226" s="1" t="str">
        <f t="shared" si="26"/>
        <v>21:0006</v>
      </c>
      <c r="E226" t="s">
        <v>1290</v>
      </c>
      <c r="F226" t="s">
        <v>1291</v>
      </c>
      <c r="H226">
        <v>64.586989200000005</v>
      </c>
      <c r="I226">
        <v>-110.8079742</v>
      </c>
      <c r="J226" s="1" t="str">
        <f t="shared" si="24"/>
        <v>Till</v>
      </c>
      <c r="K226" s="1" t="str">
        <f t="shared" si="23"/>
        <v>HMC separation (KIDD grouping)</v>
      </c>
      <c r="L226" t="s">
        <v>1292</v>
      </c>
      <c r="M226" t="s">
        <v>989</v>
      </c>
      <c r="N226" t="s">
        <v>29</v>
      </c>
      <c r="O226" t="s">
        <v>29</v>
      </c>
      <c r="P226" t="s">
        <v>29</v>
      </c>
      <c r="Q226" t="s">
        <v>29</v>
      </c>
      <c r="R226" t="s">
        <v>29</v>
      </c>
      <c r="S226" t="s">
        <v>29</v>
      </c>
      <c r="T226" t="s">
        <v>29</v>
      </c>
      <c r="U226" t="s">
        <v>519</v>
      </c>
      <c r="V226" t="s">
        <v>519</v>
      </c>
      <c r="W226" t="s">
        <v>29</v>
      </c>
    </row>
    <row r="227" spans="1:23" hidden="1" x14ac:dyDescent="0.3">
      <c r="A227" t="s">
        <v>1293</v>
      </c>
      <c r="B227" t="s">
        <v>1294</v>
      </c>
      <c r="C227" s="1" t="str">
        <f t="shared" si="25"/>
        <v>21:0234</v>
      </c>
      <c r="D227" s="1" t="str">
        <f t="shared" si="26"/>
        <v>21:0006</v>
      </c>
      <c r="E227" t="s">
        <v>1295</v>
      </c>
      <c r="F227" t="s">
        <v>1296</v>
      </c>
      <c r="H227">
        <v>64.722633500000001</v>
      </c>
      <c r="I227">
        <v>-110.5430549</v>
      </c>
      <c r="J227" s="1" t="str">
        <f t="shared" si="24"/>
        <v>Till</v>
      </c>
      <c r="K227" s="1" t="str">
        <f t="shared" si="23"/>
        <v>HMC separation (KIDD grouping)</v>
      </c>
      <c r="L227" t="s">
        <v>1297</v>
      </c>
      <c r="M227" t="s">
        <v>296</v>
      </c>
      <c r="N227" t="s">
        <v>29</v>
      </c>
      <c r="O227" t="s">
        <v>170</v>
      </c>
      <c r="P227" t="s">
        <v>29</v>
      </c>
      <c r="Q227" t="s">
        <v>170</v>
      </c>
      <c r="R227" t="s">
        <v>48</v>
      </c>
      <c r="S227" t="s">
        <v>33</v>
      </c>
      <c r="T227" t="s">
        <v>170</v>
      </c>
      <c r="U227" t="s">
        <v>519</v>
      </c>
      <c r="V227" t="s">
        <v>519</v>
      </c>
      <c r="W227" t="s">
        <v>948</v>
      </c>
    </row>
    <row r="228" spans="1:23" hidden="1" x14ac:dyDescent="0.3">
      <c r="A228" t="s">
        <v>1298</v>
      </c>
      <c r="B228" t="s">
        <v>1299</v>
      </c>
      <c r="C228" s="1" t="str">
        <f t="shared" si="25"/>
        <v>21:0234</v>
      </c>
      <c r="D228" s="1" t="str">
        <f t="shared" si="26"/>
        <v>21:0006</v>
      </c>
      <c r="E228" t="s">
        <v>1300</v>
      </c>
      <c r="F228" t="s">
        <v>1301</v>
      </c>
      <c r="H228">
        <v>64.877625899999998</v>
      </c>
      <c r="I228">
        <v>-110.328458</v>
      </c>
      <c r="J228" s="1" t="str">
        <f t="shared" si="24"/>
        <v>Till</v>
      </c>
      <c r="K228" s="1" t="str">
        <f t="shared" si="23"/>
        <v>HMC separation (KIDD grouping)</v>
      </c>
      <c r="L228" t="s">
        <v>1211</v>
      </c>
      <c r="M228" t="s">
        <v>1302</v>
      </c>
      <c r="N228" t="s">
        <v>29</v>
      </c>
      <c r="O228" t="s">
        <v>31</v>
      </c>
      <c r="P228" t="s">
        <v>29</v>
      </c>
      <c r="Q228" t="s">
        <v>31</v>
      </c>
      <c r="R228" t="s">
        <v>33</v>
      </c>
      <c r="S228" t="s">
        <v>29</v>
      </c>
      <c r="T228" t="s">
        <v>48</v>
      </c>
      <c r="U228" t="s">
        <v>519</v>
      </c>
      <c r="V228" t="s">
        <v>519</v>
      </c>
      <c r="W228" t="s">
        <v>168</v>
      </c>
    </row>
    <row r="229" spans="1:23" hidden="1" x14ac:dyDescent="0.3">
      <c r="A229" t="s">
        <v>1303</v>
      </c>
      <c r="B229" t="s">
        <v>1304</v>
      </c>
      <c r="C229" s="1" t="str">
        <f t="shared" si="25"/>
        <v>21:0234</v>
      </c>
      <c r="D229" s="1" t="str">
        <f t="shared" si="26"/>
        <v>21:0006</v>
      </c>
      <c r="E229" t="s">
        <v>1305</v>
      </c>
      <c r="F229" t="s">
        <v>1306</v>
      </c>
      <c r="H229">
        <v>64.849729400000001</v>
      </c>
      <c r="I229">
        <v>-110.1274183</v>
      </c>
      <c r="J229" s="1" t="str">
        <f t="shared" si="24"/>
        <v>Till</v>
      </c>
      <c r="K229" s="1" t="str">
        <f t="shared" si="23"/>
        <v>HMC separation (KIDD grouping)</v>
      </c>
      <c r="L229" t="s">
        <v>1307</v>
      </c>
      <c r="M229" t="s">
        <v>1128</v>
      </c>
      <c r="N229" t="s">
        <v>29</v>
      </c>
      <c r="O229" t="s">
        <v>29</v>
      </c>
      <c r="P229" t="s">
        <v>29</v>
      </c>
      <c r="Q229" t="s">
        <v>29</v>
      </c>
      <c r="R229" t="s">
        <v>29</v>
      </c>
      <c r="S229" t="s">
        <v>29</v>
      </c>
      <c r="T229" t="s">
        <v>48</v>
      </c>
      <c r="U229" t="s">
        <v>519</v>
      </c>
      <c r="V229" t="s">
        <v>519</v>
      </c>
      <c r="W229" t="s">
        <v>48</v>
      </c>
    </row>
    <row r="230" spans="1:23" hidden="1" x14ac:dyDescent="0.3">
      <c r="A230" t="s">
        <v>1308</v>
      </c>
      <c r="B230" t="s">
        <v>1309</v>
      </c>
      <c r="C230" s="1" t="str">
        <f t="shared" si="25"/>
        <v>21:0234</v>
      </c>
      <c r="D230" s="1" t="str">
        <f t="shared" si="26"/>
        <v>21:0006</v>
      </c>
      <c r="E230" t="s">
        <v>1310</v>
      </c>
      <c r="F230" t="s">
        <v>1311</v>
      </c>
      <c r="H230">
        <v>64.757830600000005</v>
      </c>
      <c r="I230">
        <v>-110.149761</v>
      </c>
      <c r="J230" s="1" t="str">
        <f t="shared" si="24"/>
        <v>Till</v>
      </c>
      <c r="K230" s="1" t="str">
        <f t="shared" si="23"/>
        <v>HMC separation (KIDD grouping)</v>
      </c>
      <c r="L230" t="s">
        <v>1312</v>
      </c>
      <c r="M230" t="s">
        <v>947</v>
      </c>
      <c r="N230" t="s">
        <v>29</v>
      </c>
      <c r="O230" t="s">
        <v>1313</v>
      </c>
      <c r="P230" t="s">
        <v>29</v>
      </c>
      <c r="Q230" t="s">
        <v>1313</v>
      </c>
      <c r="R230" t="s">
        <v>33</v>
      </c>
      <c r="S230" t="s">
        <v>31</v>
      </c>
      <c r="T230" t="s">
        <v>48</v>
      </c>
      <c r="U230" t="s">
        <v>519</v>
      </c>
      <c r="V230" t="s">
        <v>519</v>
      </c>
      <c r="W230" t="s">
        <v>1314</v>
      </c>
    </row>
    <row r="231" spans="1:23" hidden="1" x14ac:dyDescent="0.3">
      <c r="A231" t="s">
        <v>1315</v>
      </c>
      <c r="B231" t="s">
        <v>1316</v>
      </c>
      <c r="C231" s="1" t="str">
        <f t="shared" si="25"/>
        <v>21:0234</v>
      </c>
      <c r="D231" s="1" t="str">
        <f t="shared" si="26"/>
        <v>21:0006</v>
      </c>
      <c r="E231" t="s">
        <v>1317</v>
      </c>
      <c r="F231" t="s">
        <v>1318</v>
      </c>
      <c r="H231">
        <v>64.753159600000004</v>
      </c>
      <c r="I231">
        <v>-110.2995868</v>
      </c>
      <c r="J231" s="1" t="str">
        <f>HYPERLINK("http://geochem.nrcan.gc.ca/cdogs/content/kwd/kwd020073_e.htm", "Esker")</f>
        <v>Esker</v>
      </c>
      <c r="K231" s="1" t="str">
        <f t="shared" si="23"/>
        <v>HMC separation (KIDD grouping)</v>
      </c>
      <c r="L231" t="s">
        <v>1319</v>
      </c>
      <c r="M231" t="s">
        <v>168</v>
      </c>
      <c r="N231" t="s">
        <v>29</v>
      </c>
      <c r="O231" t="s">
        <v>48</v>
      </c>
      <c r="P231" t="s">
        <v>29</v>
      </c>
      <c r="Q231" t="s">
        <v>48</v>
      </c>
      <c r="R231" t="s">
        <v>29</v>
      </c>
      <c r="S231" t="s">
        <v>29</v>
      </c>
      <c r="T231" t="s">
        <v>29</v>
      </c>
      <c r="U231" t="s">
        <v>519</v>
      </c>
      <c r="V231" t="s">
        <v>519</v>
      </c>
      <c r="W231" t="s">
        <v>48</v>
      </c>
    </row>
    <row r="232" spans="1:23" hidden="1" x14ac:dyDescent="0.3">
      <c r="A232" t="s">
        <v>1320</v>
      </c>
      <c r="B232" t="s">
        <v>1321</v>
      </c>
      <c r="C232" s="1" t="str">
        <f t="shared" si="25"/>
        <v>21:0234</v>
      </c>
      <c r="D232" s="1" t="str">
        <f t="shared" si="26"/>
        <v>21:0006</v>
      </c>
      <c r="E232" t="s">
        <v>1322</v>
      </c>
      <c r="F232" t="s">
        <v>1323</v>
      </c>
      <c r="H232">
        <v>64.591807200000005</v>
      </c>
      <c r="I232">
        <v>-110.1490563</v>
      </c>
      <c r="J232" s="1" t="str">
        <f t="shared" ref="J232:J263" si="27">HYPERLINK("http://geochem.nrcan.gc.ca/cdogs/content/kwd/kwd020044_e.htm", "Till")</f>
        <v>Till</v>
      </c>
      <c r="K232" s="1" t="str">
        <f t="shared" si="23"/>
        <v>HMC separation (KIDD grouping)</v>
      </c>
      <c r="L232" t="s">
        <v>969</v>
      </c>
      <c r="M232" t="s">
        <v>1324</v>
      </c>
      <c r="N232" t="s">
        <v>29</v>
      </c>
      <c r="O232" t="s">
        <v>1325</v>
      </c>
      <c r="P232" t="s">
        <v>90</v>
      </c>
      <c r="Q232" t="s">
        <v>1326</v>
      </c>
      <c r="R232" t="s">
        <v>1327</v>
      </c>
      <c r="S232" t="s">
        <v>34</v>
      </c>
      <c r="T232" t="s">
        <v>130</v>
      </c>
      <c r="U232" t="s">
        <v>519</v>
      </c>
      <c r="V232" t="s">
        <v>519</v>
      </c>
      <c r="W232" t="s">
        <v>1328</v>
      </c>
    </row>
    <row r="233" spans="1:23" hidden="1" x14ac:dyDescent="0.3">
      <c r="A233" t="s">
        <v>1329</v>
      </c>
      <c r="B233" t="s">
        <v>1330</v>
      </c>
      <c r="C233" s="1" t="str">
        <f t="shared" si="25"/>
        <v>21:0234</v>
      </c>
      <c r="D233" s="1" t="str">
        <f t="shared" si="26"/>
        <v>21:0006</v>
      </c>
      <c r="E233" t="s">
        <v>1331</v>
      </c>
      <c r="F233" t="s">
        <v>1332</v>
      </c>
      <c r="H233">
        <v>64.588883600000003</v>
      </c>
      <c r="I233">
        <v>-110.2056468</v>
      </c>
      <c r="J233" s="1" t="str">
        <f t="shared" si="27"/>
        <v>Till</v>
      </c>
      <c r="K233" s="1" t="str">
        <f t="shared" si="23"/>
        <v>HMC separation (KIDD grouping)</v>
      </c>
      <c r="L233" t="s">
        <v>1333</v>
      </c>
      <c r="M233" t="s">
        <v>1255</v>
      </c>
      <c r="N233" t="s">
        <v>29</v>
      </c>
      <c r="O233" t="s">
        <v>170</v>
      </c>
      <c r="P233" t="s">
        <v>29</v>
      </c>
      <c r="Q233" t="s">
        <v>170</v>
      </c>
      <c r="R233" t="s">
        <v>296</v>
      </c>
      <c r="S233" t="s">
        <v>29</v>
      </c>
      <c r="T233" t="s">
        <v>29</v>
      </c>
      <c r="U233" t="s">
        <v>519</v>
      </c>
      <c r="V233" t="s">
        <v>519</v>
      </c>
      <c r="W233" t="s">
        <v>130</v>
      </c>
    </row>
    <row r="234" spans="1:23" hidden="1" x14ac:dyDescent="0.3">
      <c r="A234" t="s">
        <v>1334</v>
      </c>
      <c r="B234" t="s">
        <v>1335</v>
      </c>
      <c r="C234" s="1" t="str">
        <f t="shared" si="25"/>
        <v>21:0234</v>
      </c>
      <c r="D234" s="1" t="str">
        <f t="shared" si="26"/>
        <v>21:0006</v>
      </c>
      <c r="E234" t="s">
        <v>1336</v>
      </c>
      <c r="F234" t="s">
        <v>1337</v>
      </c>
      <c r="H234">
        <v>64.863397800000001</v>
      </c>
      <c r="I234">
        <v>-110.883619</v>
      </c>
      <c r="J234" s="1" t="str">
        <f t="shared" si="27"/>
        <v>Till</v>
      </c>
      <c r="K234" s="1" t="str">
        <f t="shared" si="23"/>
        <v>HMC separation (KIDD grouping)</v>
      </c>
      <c r="L234" t="s">
        <v>1016</v>
      </c>
      <c r="M234" t="s">
        <v>1338</v>
      </c>
      <c r="N234" t="s">
        <v>29</v>
      </c>
      <c r="O234" t="s">
        <v>92</v>
      </c>
      <c r="P234" t="s">
        <v>29</v>
      </c>
      <c r="Q234" t="s">
        <v>92</v>
      </c>
      <c r="R234" t="s">
        <v>33</v>
      </c>
      <c r="S234" t="s">
        <v>33</v>
      </c>
      <c r="T234" t="s">
        <v>91</v>
      </c>
      <c r="U234" t="s">
        <v>519</v>
      </c>
      <c r="V234" t="s">
        <v>519</v>
      </c>
      <c r="W234" t="s">
        <v>454</v>
      </c>
    </row>
    <row r="235" spans="1:23" hidden="1" x14ac:dyDescent="0.3">
      <c r="A235" t="s">
        <v>1339</v>
      </c>
      <c r="B235" t="s">
        <v>1340</v>
      </c>
      <c r="C235" s="1" t="str">
        <f t="shared" si="25"/>
        <v>21:0234</v>
      </c>
      <c r="D235" s="1" t="str">
        <f t="shared" si="26"/>
        <v>21:0006</v>
      </c>
      <c r="E235" t="s">
        <v>1341</v>
      </c>
      <c r="F235" t="s">
        <v>1342</v>
      </c>
      <c r="H235">
        <v>64.932587699999999</v>
      </c>
      <c r="I235">
        <v>-110.7406028</v>
      </c>
      <c r="J235" s="1" t="str">
        <f t="shared" si="27"/>
        <v>Till</v>
      </c>
      <c r="K235" s="1" t="str">
        <f t="shared" si="23"/>
        <v>HMC separation (KIDD grouping)</v>
      </c>
      <c r="L235" t="s">
        <v>1343</v>
      </c>
      <c r="M235" t="s">
        <v>1122</v>
      </c>
      <c r="N235" t="s">
        <v>29</v>
      </c>
      <c r="O235" t="s">
        <v>31</v>
      </c>
      <c r="P235" t="s">
        <v>33</v>
      </c>
      <c r="Q235" t="s">
        <v>48</v>
      </c>
      <c r="R235" t="s">
        <v>33</v>
      </c>
      <c r="S235" t="s">
        <v>29</v>
      </c>
      <c r="T235" t="s">
        <v>170</v>
      </c>
      <c r="U235" t="s">
        <v>519</v>
      </c>
      <c r="V235" t="s">
        <v>519</v>
      </c>
      <c r="W235" t="s">
        <v>248</v>
      </c>
    </row>
    <row r="236" spans="1:23" hidden="1" x14ac:dyDescent="0.3">
      <c r="A236" t="s">
        <v>1344</v>
      </c>
      <c r="B236" t="s">
        <v>1345</v>
      </c>
      <c r="C236" s="1" t="str">
        <f t="shared" si="25"/>
        <v>21:0234</v>
      </c>
      <c r="D236" s="1" t="str">
        <f t="shared" si="26"/>
        <v>21:0006</v>
      </c>
      <c r="E236" t="s">
        <v>1346</v>
      </c>
      <c r="F236" t="s">
        <v>1347</v>
      </c>
      <c r="H236">
        <v>64.479702399999994</v>
      </c>
      <c r="I236">
        <v>-110.0046262</v>
      </c>
      <c r="J236" s="1" t="str">
        <f t="shared" si="27"/>
        <v>Till</v>
      </c>
      <c r="K236" s="1" t="str">
        <f t="shared" si="23"/>
        <v>HMC separation (KIDD grouping)</v>
      </c>
      <c r="L236" t="s">
        <v>1280</v>
      </c>
      <c r="M236" t="s">
        <v>1348</v>
      </c>
      <c r="N236" t="s">
        <v>29</v>
      </c>
      <c r="O236" t="s">
        <v>29</v>
      </c>
      <c r="P236" t="s">
        <v>33</v>
      </c>
      <c r="Q236" t="s">
        <v>33</v>
      </c>
      <c r="R236" t="s">
        <v>29</v>
      </c>
      <c r="S236" t="s">
        <v>29</v>
      </c>
      <c r="T236" t="s">
        <v>29</v>
      </c>
      <c r="U236" t="s">
        <v>519</v>
      </c>
      <c r="V236" t="s">
        <v>519</v>
      </c>
      <c r="W236" t="s">
        <v>33</v>
      </c>
    </row>
    <row r="237" spans="1:23" hidden="1" x14ac:dyDescent="0.3">
      <c r="A237" t="s">
        <v>1349</v>
      </c>
      <c r="B237" t="s">
        <v>1350</v>
      </c>
      <c r="C237" s="1" t="str">
        <f t="shared" si="25"/>
        <v>21:0234</v>
      </c>
      <c r="D237" s="1" t="str">
        <f t="shared" si="26"/>
        <v>21:0006</v>
      </c>
      <c r="E237" t="s">
        <v>1351</v>
      </c>
      <c r="F237" t="s">
        <v>1352</v>
      </c>
      <c r="H237">
        <v>64.750862400000003</v>
      </c>
      <c r="I237">
        <v>-111.30219289999999</v>
      </c>
      <c r="J237" s="1" t="str">
        <f t="shared" si="27"/>
        <v>Till</v>
      </c>
      <c r="K237" s="1" t="str">
        <f t="shared" si="23"/>
        <v>HMC separation (KIDD grouping)</v>
      </c>
      <c r="L237" t="s">
        <v>1353</v>
      </c>
      <c r="M237" t="s">
        <v>1110</v>
      </c>
      <c r="N237" t="s">
        <v>29</v>
      </c>
      <c r="O237" t="s">
        <v>1354</v>
      </c>
      <c r="P237" t="s">
        <v>29</v>
      </c>
      <c r="Q237" t="s">
        <v>1354</v>
      </c>
      <c r="R237" t="s">
        <v>170</v>
      </c>
      <c r="S237" t="s">
        <v>31</v>
      </c>
      <c r="T237" t="s">
        <v>31</v>
      </c>
      <c r="U237" t="s">
        <v>519</v>
      </c>
      <c r="V237" t="s">
        <v>519</v>
      </c>
      <c r="W237" t="s">
        <v>1355</v>
      </c>
    </row>
    <row r="238" spans="1:23" hidden="1" x14ac:dyDescent="0.3">
      <c r="A238" t="s">
        <v>1356</v>
      </c>
      <c r="B238" t="s">
        <v>1357</v>
      </c>
      <c r="C238" s="1" t="str">
        <f t="shared" si="25"/>
        <v>21:0234</v>
      </c>
      <c r="D238" s="1" t="str">
        <f t="shared" si="26"/>
        <v>21:0006</v>
      </c>
      <c r="E238" t="s">
        <v>1358</v>
      </c>
      <c r="F238" t="s">
        <v>1359</v>
      </c>
      <c r="H238">
        <v>64.613872400000005</v>
      </c>
      <c r="I238">
        <v>-111.3189476</v>
      </c>
      <c r="J238" s="1" t="str">
        <f t="shared" si="27"/>
        <v>Till</v>
      </c>
      <c r="K238" s="1" t="str">
        <f t="shared" si="23"/>
        <v>HMC separation (KIDD grouping)</v>
      </c>
      <c r="L238" t="s">
        <v>1360</v>
      </c>
      <c r="M238" t="s">
        <v>1275</v>
      </c>
      <c r="N238" t="s">
        <v>29</v>
      </c>
      <c r="O238" t="s">
        <v>33</v>
      </c>
      <c r="P238" t="s">
        <v>29</v>
      </c>
      <c r="Q238" t="s">
        <v>33</v>
      </c>
      <c r="R238" t="s">
        <v>33</v>
      </c>
      <c r="S238" t="s">
        <v>29</v>
      </c>
      <c r="T238" t="s">
        <v>48</v>
      </c>
      <c r="U238" t="s">
        <v>519</v>
      </c>
      <c r="V238" t="s">
        <v>519</v>
      </c>
      <c r="W238" t="s">
        <v>296</v>
      </c>
    </row>
    <row r="239" spans="1:23" hidden="1" x14ac:dyDescent="0.3">
      <c r="A239" t="s">
        <v>1361</v>
      </c>
      <c r="B239" t="s">
        <v>1362</v>
      </c>
      <c r="C239" s="1" t="str">
        <f t="shared" si="25"/>
        <v>21:0234</v>
      </c>
      <c r="D239" s="1" t="str">
        <f t="shared" si="26"/>
        <v>21:0006</v>
      </c>
      <c r="E239" t="s">
        <v>1363</v>
      </c>
      <c r="F239" t="s">
        <v>1364</v>
      </c>
      <c r="H239">
        <v>64.501668199999997</v>
      </c>
      <c r="I239">
        <v>-110.10899310000001</v>
      </c>
      <c r="J239" s="1" t="str">
        <f t="shared" si="27"/>
        <v>Till</v>
      </c>
      <c r="K239" s="1" t="str">
        <f t="shared" si="23"/>
        <v>HMC separation (KIDD grouping)</v>
      </c>
      <c r="L239" t="s">
        <v>1016</v>
      </c>
      <c r="M239" t="s">
        <v>1006</v>
      </c>
      <c r="N239" t="s">
        <v>29</v>
      </c>
      <c r="O239" t="s">
        <v>29</v>
      </c>
      <c r="P239" t="s">
        <v>169</v>
      </c>
      <c r="Q239" t="s">
        <v>169</v>
      </c>
      <c r="R239" t="s">
        <v>29</v>
      </c>
      <c r="S239" t="s">
        <v>29</v>
      </c>
      <c r="T239" t="s">
        <v>296</v>
      </c>
      <c r="U239" t="s">
        <v>519</v>
      </c>
      <c r="V239" t="s">
        <v>519</v>
      </c>
      <c r="W239" t="s">
        <v>124</v>
      </c>
    </row>
    <row r="240" spans="1:23" hidden="1" x14ac:dyDescent="0.3">
      <c r="A240" t="s">
        <v>1365</v>
      </c>
      <c r="B240" t="s">
        <v>1366</v>
      </c>
      <c r="C240" s="1" t="str">
        <f t="shared" si="25"/>
        <v>21:0234</v>
      </c>
      <c r="D240" s="1" t="str">
        <f t="shared" si="26"/>
        <v>21:0006</v>
      </c>
      <c r="E240" t="s">
        <v>1367</v>
      </c>
      <c r="F240" t="s">
        <v>1368</v>
      </c>
      <c r="H240">
        <v>64.482443099999998</v>
      </c>
      <c r="I240">
        <v>-110.1402454</v>
      </c>
      <c r="J240" s="1" t="str">
        <f t="shared" si="27"/>
        <v>Till</v>
      </c>
      <c r="K240" s="1" t="str">
        <f t="shared" si="23"/>
        <v>HMC separation (KIDD grouping)</v>
      </c>
      <c r="L240" t="s">
        <v>963</v>
      </c>
      <c r="M240" t="s">
        <v>995</v>
      </c>
      <c r="N240" t="s">
        <v>29</v>
      </c>
      <c r="O240" t="s">
        <v>29</v>
      </c>
      <c r="P240" t="s">
        <v>29</v>
      </c>
      <c r="Q240" t="s">
        <v>29</v>
      </c>
      <c r="R240" t="s">
        <v>29</v>
      </c>
      <c r="S240" t="s">
        <v>29</v>
      </c>
      <c r="T240" t="s">
        <v>31</v>
      </c>
      <c r="U240" t="s">
        <v>519</v>
      </c>
      <c r="V240" t="s">
        <v>519</v>
      </c>
      <c r="W240" t="s">
        <v>31</v>
      </c>
    </row>
    <row r="241" spans="1:23" hidden="1" x14ac:dyDescent="0.3">
      <c r="A241" t="s">
        <v>1369</v>
      </c>
      <c r="B241" t="s">
        <v>1370</v>
      </c>
      <c r="C241" s="1" t="str">
        <f t="shared" si="25"/>
        <v>21:0234</v>
      </c>
      <c r="D241" s="1" t="str">
        <f t="shared" si="26"/>
        <v>21:0006</v>
      </c>
      <c r="E241" t="s">
        <v>1371</v>
      </c>
      <c r="F241" t="s">
        <v>1372</v>
      </c>
      <c r="H241">
        <v>64.319178300000004</v>
      </c>
      <c r="I241">
        <v>-110.6964706</v>
      </c>
      <c r="J241" s="1" t="str">
        <f t="shared" si="27"/>
        <v>Till</v>
      </c>
      <c r="K241" s="1" t="str">
        <f t="shared" si="23"/>
        <v>HMC separation (KIDD grouping)</v>
      </c>
      <c r="L241" t="s">
        <v>1373</v>
      </c>
      <c r="M241" t="s">
        <v>266</v>
      </c>
      <c r="N241" t="s">
        <v>29</v>
      </c>
      <c r="O241" t="s">
        <v>29</v>
      </c>
      <c r="P241" t="s">
        <v>29</v>
      </c>
      <c r="Q241" t="s">
        <v>29</v>
      </c>
      <c r="R241" t="s">
        <v>33</v>
      </c>
      <c r="S241" t="s">
        <v>29</v>
      </c>
      <c r="T241" t="s">
        <v>29</v>
      </c>
      <c r="U241" t="s">
        <v>519</v>
      </c>
      <c r="V241" t="s">
        <v>519</v>
      </c>
      <c r="W241" t="s">
        <v>33</v>
      </c>
    </row>
    <row r="242" spans="1:23" hidden="1" x14ac:dyDescent="0.3">
      <c r="A242" t="s">
        <v>1374</v>
      </c>
      <c r="B242" t="s">
        <v>1375</v>
      </c>
      <c r="C242" s="1" t="str">
        <f t="shared" ref="C242:C255" si="28">HYPERLINK("http://geochem.nrcan.gc.ca/cdogs/content/bdl/bdl210308_e.htm", "21:0308")</f>
        <v>21:0308</v>
      </c>
      <c r="D242" s="1" t="str">
        <f t="shared" ref="D242:D255" si="29">HYPERLINK("http://geochem.nrcan.gc.ca/cdogs/content/svy/svy210013_e.htm", "21:0013")</f>
        <v>21:0013</v>
      </c>
      <c r="E242" t="s">
        <v>1376</v>
      </c>
      <c r="F242" t="s">
        <v>1377</v>
      </c>
      <c r="H242">
        <v>65.948092700000004</v>
      </c>
      <c r="I242">
        <v>-112.08406290000001</v>
      </c>
      <c r="J242" s="1" t="str">
        <f t="shared" si="27"/>
        <v>Till</v>
      </c>
      <c r="K242" s="1" t="str">
        <f t="shared" ref="K242:K255" si="30">HYPERLINK("http://geochem.nrcan.gc.ca/cdogs/content/kwd/kwd080048_e.htm", "HMC separation (Canamera/DIP)")</f>
        <v>HMC separation (Canamera/DIP)</v>
      </c>
      <c r="L242" t="s">
        <v>86</v>
      </c>
      <c r="M242" t="s">
        <v>1348</v>
      </c>
      <c r="N242" t="s">
        <v>29</v>
      </c>
      <c r="O242" t="s">
        <v>31</v>
      </c>
      <c r="P242" t="s">
        <v>29</v>
      </c>
      <c r="Q242" t="s">
        <v>31</v>
      </c>
      <c r="R242" t="s">
        <v>29</v>
      </c>
      <c r="S242" t="s">
        <v>33</v>
      </c>
      <c r="T242" t="s">
        <v>124</v>
      </c>
      <c r="U242" t="s">
        <v>519</v>
      </c>
      <c r="V242" t="s">
        <v>519</v>
      </c>
      <c r="W242" t="s">
        <v>371</v>
      </c>
    </row>
    <row r="243" spans="1:23" hidden="1" x14ac:dyDescent="0.3">
      <c r="A243" t="s">
        <v>1378</v>
      </c>
      <c r="B243" t="s">
        <v>1379</v>
      </c>
      <c r="C243" s="1" t="str">
        <f t="shared" si="28"/>
        <v>21:0308</v>
      </c>
      <c r="D243" s="1" t="str">
        <f t="shared" si="29"/>
        <v>21:0013</v>
      </c>
      <c r="E243" t="s">
        <v>1380</v>
      </c>
      <c r="F243" t="s">
        <v>1381</v>
      </c>
      <c r="H243">
        <v>65.052424599999995</v>
      </c>
      <c r="I243">
        <v>-112.8056448</v>
      </c>
      <c r="J243" s="1" t="str">
        <f t="shared" si="27"/>
        <v>Till</v>
      </c>
      <c r="K243" s="1" t="str">
        <f t="shared" si="30"/>
        <v>HMC separation (Canamera/DIP)</v>
      </c>
      <c r="L243" t="s">
        <v>86</v>
      </c>
      <c r="M243" t="s">
        <v>947</v>
      </c>
      <c r="N243" t="s">
        <v>29</v>
      </c>
      <c r="O243" t="s">
        <v>29</v>
      </c>
      <c r="P243" t="s">
        <v>29</v>
      </c>
      <c r="Q243" t="s">
        <v>29</v>
      </c>
      <c r="R243" t="s">
        <v>29</v>
      </c>
      <c r="S243" t="s">
        <v>29</v>
      </c>
      <c r="T243" t="s">
        <v>31</v>
      </c>
      <c r="U243" t="s">
        <v>519</v>
      </c>
      <c r="V243" t="s">
        <v>519</v>
      </c>
      <c r="W243" t="s">
        <v>31</v>
      </c>
    </row>
    <row r="244" spans="1:23" hidden="1" x14ac:dyDescent="0.3">
      <c r="A244" t="s">
        <v>1382</v>
      </c>
      <c r="B244" t="s">
        <v>1383</v>
      </c>
      <c r="C244" s="1" t="str">
        <f t="shared" si="28"/>
        <v>21:0308</v>
      </c>
      <c r="D244" s="1" t="str">
        <f t="shared" si="29"/>
        <v>21:0013</v>
      </c>
      <c r="E244" t="s">
        <v>1384</v>
      </c>
      <c r="F244" t="s">
        <v>1385</v>
      </c>
      <c r="H244">
        <v>65.317398999999995</v>
      </c>
      <c r="I244">
        <v>-113.04669389999999</v>
      </c>
      <c r="J244" s="1" t="str">
        <f t="shared" si="27"/>
        <v>Till</v>
      </c>
      <c r="K244" s="1" t="str">
        <f t="shared" si="30"/>
        <v>HMC separation (Canamera/DIP)</v>
      </c>
      <c r="L244" t="s">
        <v>86</v>
      </c>
      <c r="M244" t="s">
        <v>989</v>
      </c>
      <c r="N244" t="s">
        <v>29</v>
      </c>
      <c r="O244" t="s">
        <v>31</v>
      </c>
      <c r="P244" t="s">
        <v>48</v>
      </c>
      <c r="Q244" t="s">
        <v>296</v>
      </c>
      <c r="R244" t="s">
        <v>33</v>
      </c>
      <c r="S244" t="s">
        <v>29</v>
      </c>
      <c r="T244" t="s">
        <v>168</v>
      </c>
      <c r="U244" t="s">
        <v>519</v>
      </c>
      <c r="V244" t="s">
        <v>519</v>
      </c>
      <c r="W244" t="s">
        <v>101</v>
      </c>
    </row>
    <row r="245" spans="1:23" hidden="1" x14ac:dyDescent="0.3">
      <c r="A245" t="s">
        <v>1386</v>
      </c>
      <c r="B245" t="s">
        <v>1387</v>
      </c>
      <c r="C245" s="1" t="str">
        <f t="shared" si="28"/>
        <v>21:0308</v>
      </c>
      <c r="D245" s="1" t="str">
        <f t="shared" si="29"/>
        <v>21:0013</v>
      </c>
      <c r="E245" t="s">
        <v>1388</v>
      </c>
      <c r="F245" t="s">
        <v>1389</v>
      </c>
      <c r="H245">
        <v>65.069321299999999</v>
      </c>
      <c r="I245">
        <v>-113.35595050000001</v>
      </c>
      <c r="J245" s="1" t="str">
        <f t="shared" si="27"/>
        <v>Till</v>
      </c>
      <c r="K245" s="1" t="str">
        <f t="shared" si="30"/>
        <v>HMC separation (Canamera/DIP)</v>
      </c>
      <c r="L245" t="s">
        <v>86</v>
      </c>
      <c r="M245" t="s">
        <v>1390</v>
      </c>
      <c r="N245" t="s">
        <v>29</v>
      </c>
      <c r="O245" t="s">
        <v>33</v>
      </c>
      <c r="P245" t="s">
        <v>296</v>
      </c>
      <c r="Q245" t="s">
        <v>168</v>
      </c>
      <c r="R245" t="s">
        <v>29</v>
      </c>
      <c r="S245" t="s">
        <v>29</v>
      </c>
      <c r="T245" t="s">
        <v>168</v>
      </c>
      <c r="U245" t="s">
        <v>519</v>
      </c>
      <c r="V245" t="s">
        <v>519</v>
      </c>
      <c r="W245" t="s">
        <v>101</v>
      </c>
    </row>
    <row r="246" spans="1:23" hidden="1" x14ac:dyDescent="0.3">
      <c r="A246" t="s">
        <v>1391</v>
      </c>
      <c r="B246" t="s">
        <v>1392</v>
      </c>
      <c r="C246" s="1" t="str">
        <f t="shared" si="28"/>
        <v>21:0308</v>
      </c>
      <c r="D246" s="1" t="str">
        <f t="shared" si="29"/>
        <v>21:0013</v>
      </c>
      <c r="E246" t="s">
        <v>1393</v>
      </c>
      <c r="F246" t="s">
        <v>1394</v>
      </c>
      <c r="H246">
        <v>65.585581099999999</v>
      </c>
      <c r="I246">
        <v>-112.5869074</v>
      </c>
      <c r="J246" s="1" t="str">
        <f t="shared" si="27"/>
        <v>Till</v>
      </c>
      <c r="K246" s="1" t="str">
        <f t="shared" si="30"/>
        <v>HMC separation (Canamera/DIP)</v>
      </c>
      <c r="L246" t="s">
        <v>86</v>
      </c>
      <c r="M246" t="s">
        <v>1006</v>
      </c>
      <c r="N246" t="s">
        <v>29</v>
      </c>
      <c r="O246" t="s">
        <v>29</v>
      </c>
      <c r="P246" t="s">
        <v>31</v>
      </c>
      <c r="Q246" t="s">
        <v>31</v>
      </c>
      <c r="R246" t="s">
        <v>29</v>
      </c>
      <c r="S246" t="s">
        <v>29</v>
      </c>
      <c r="T246" t="s">
        <v>31</v>
      </c>
      <c r="U246" t="s">
        <v>519</v>
      </c>
      <c r="V246" t="s">
        <v>519</v>
      </c>
      <c r="W246" t="s">
        <v>90</v>
      </c>
    </row>
    <row r="247" spans="1:23" hidden="1" x14ac:dyDescent="0.3">
      <c r="A247" t="s">
        <v>1395</v>
      </c>
      <c r="B247" t="s">
        <v>1396</v>
      </c>
      <c r="C247" s="1" t="str">
        <f t="shared" si="28"/>
        <v>21:0308</v>
      </c>
      <c r="D247" s="1" t="str">
        <f t="shared" si="29"/>
        <v>21:0013</v>
      </c>
      <c r="E247" t="s">
        <v>1397</v>
      </c>
      <c r="F247" t="s">
        <v>1398</v>
      </c>
      <c r="H247">
        <v>65.541652900000003</v>
      </c>
      <c r="I247">
        <v>-113.9263706</v>
      </c>
      <c r="J247" s="1" t="str">
        <f t="shared" si="27"/>
        <v>Till</v>
      </c>
      <c r="K247" s="1" t="str">
        <f t="shared" si="30"/>
        <v>HMC separation (Canamera/DIP)</v>
      </c>
      <c r="L247" t="s">
        <v>86</v>
      </c>
      <c r="M247" t="s">
        <v>1006</v>
      </c>
      <c r="N247" t="s">
        <v>29</v>
      </c>
      <c r="O247" t="s">
        <v>29</v>
      </c>
      <c r="P247" t="s">
        <v>29</v>
      </c>
      <c r="Q247" t="s">
        <v>29</v>
      </c>
      <c r="R247" t="s">
        <v>29</v>
      </c>
      <c r="S247" t="s">
        <v>29</v>
      </c>
      <c r="T247" t="s">
        <v>48</v>
      </c>
      <c r="U247" t="s">
        <v>519</v>
      </c>
      <c r="V247" t="s">
        <v>519</v>
      </c>
      <c r="W247" t="s">
        <v>48</v>
      </c>
    </row>
    <row r="248" spans="1:23" hidden="1" x14ac:dyDescent="0.3">
      <c r="A248" t="s">
        <v>1399</v>
      </c>
      <c r="B248" t="s">
        <v>1400</v>
      </c>
      <c r="C248" s="1" t="str">
        <f t="shared" si="28"/>
        <v>21:0308</v>
      </c>
      <c r="D248" s="1" t="str">
        <f t="shared" si="29"/>
        <v>21:0013</v>
      </c>
      <c r="E248" t="s">
        <v>1401</v>
      </c>
      <c r="F248" t="s">
        <v>1402</v>
      </c>
      <c r="H248">
        <v>65.188977800000004</v>
      </c>
      <c r="I248">
        <v>-112.0021421</v>
      </c>
      <c r="J248" s="1" t="str">
        <f t="shared" si="27"/>
        <v>Till</v>
      </c>
      <c r="K248" s="1" t="str">
        <f t="shared" si="30"/>
        <v>HMC separation (Canamera/DIP)</v>
      </c>
      <c r="L248" t="s">
        <v>86</v>
      </c>
      <c r="M248" t="s">
        <v>1167</v>
      </c>
      <c r="N248" t="s">
        <v>29</v>
      </c>
      <c r="O248" t="s">
        <v>29</v>
      </c>
      <c r="P248" t="s">
        <v>29</v>
      </c>
      <c r="Q248" t="s">
        <v>29</v>
      </c>
      <c r="R248" t="s">
        <v>33</v>
      </c>
      <c r="S248" t="s">
        <v>29</v>
      </c>
      <c r="T248" t="s">
        <v>31</v>
      </c>
      <c r="U248" t="s">
        <v>519</v>
      </c>
      <c r="V248" t="s">
        <v>519</v>
      </c>
      <c r="W248" t="s">
        <v>48</v>
      </c>
    </row>
    <row r="249" spans="1:23" hidden="1" x14ac:dyDescent="0.3">
      <c r="A249" t="s">
        <v>1403</v>
      </c>
      <c r="B249" t="s">
        <v>1404</v>
      </c>
      <c r="C249" s="1" t="str">
        <f t="shared" si="28"/>
        <v>21:0308</v>
      </c>
      <c r="D249" s="1" t="str">
        <f t="shared" si="29"/>
        <v>21:0013</v>
      </c>
      <c r="E249" t="s">
        <v>1405</v>
      </c>
      <c r="F249" t="s">
        <v>1406</v>
      </c>
      <c r="H249">
        <v>65.218782300000001</v>
      </c>
      <c r="I249">
        <v>-112.3974635</v>
      </c>
      <c r="J249" s="1" t="str">
        <f t="shared" si="27"/>
        <v>Till</v>
      </c>
      <c r="K249" s="1" t="str">
        <f t="shared" si="30"/>
        <v>HMC separation (Canamera/DIP)</v>
      </c>
      <c r="L249" t="s">
        <v>86</v>
      </c>
      <c r="M249" t="s">
        <v>989</v>
      </c>
      <c r="N249" t="s">
        <v>29</v>
      </c>
      <c r="O249" t="s">
        <v>33</v>
      </c>
      <c r="P249" t="s">
        <v>29</v>
      </c>
      <c r="Q249" t="s">
        <v>33</v>
      </c>
      <c r="R249" t="s">
        <v>29</v>
      </c>
      <c r="S249" t="s">
        <v>33</v>
      </c>
      <c r="T249" t="s">
        <v>168</v>
      </c>
      <c r="U249" t="s">
        <v>519</v>
      </c>
      <c r="V249" t="s">
        <v>519</v>
      </c>
      <c r="W249" t="s">
        <v>169</v>
      </c>
    </row>
    <row r="250" spans="1:23" hidden="1" x14ac:dyDescent="0.3">
      <c r="A250" t="s">
        <v>1407</v>
      </c>
      <c r="B250" t="s">
        <v>1408</v>
      </c>
      <c r="C250" s="1" t="str">
        <f t="shared" si="28"/>
        <v>21:0308</v>
      </c>
      <c r="D250" s="1" t="str">
        <f t="shared" si="29"/>
        <v>21:0013</v>
      </c>
      <c r="E250" t="s">
        <v>1409</v>
      </c>
      <c r="F250" t="s">
        <v>1410</v>
      </c>
      <c r="H250">
        <v>65.348557</v>
      </c>
      <c r="I250">
        <v>-112.6394458</v>
      </c>
      <c r="J250" s="1" t="str">
        <f t="shared" si="27"/>
        <v>Till</v>
      </c>
      <c r="K250" s="1" t="str">
        <f t="shared" si="30"/>
        <v>HMC separation (Canamera/DIP)</v>
      </c>
      <c r="L250" t="s">
        <v>86</v>
      </c>
      <c r="M250" t="s">
        <v>1091</v>
      </c>
      <c r="N250" t="s">
        <v>29</v>
      </c>
      <c r="O250" t="s">
        <v>90</v>
      </c>
      <c r="P250" t="s">
        <v>31</v>
      </c>
      <c r="Q250" t="s">
        <v>168</v>
      </c>
      <c r="R250" t="s">
        <v>29</v>
      </c>
      <c r="S250" t="s">
        <v>29</v>
      </c>
      <c r="T250" t="s">
        <v>90</v>
      </c>
      <c r="U250" t="s">
        <v>519</v>
      </c>
      <c r="V250" t="s">
        <v>519</v>
      </c>
      <c r="W250" t="s">
        <v>92</v>
      </c>
    </row>
    <row r="251" spans="1:23" hidden="1" x14ac:dyDescent="0.3">
      <c r="A251" t="s">
        <v>1411</v>
      </c>
      <c r="B251" t="s">
        <v>1412</v>
      </c>
      <c r="C251" s="1" t="str">
        <f t="shared" si="28"/>
        <v>21:0308</v>
      </c>
      <c r="D251" s="1" t="str">
        <f t="shared" si="29"/>
        <v>21:0013</v>
      </c>
      <c r="E251" t="s">
        <v>1413</v>
      </c>
      <c r="F251" t="s">
        <v>1414</v>
      </c>
      <c r="H251">
        <v>65.409274999999994</v>
      </c>
      <c r="I251">
        <v>-112.2095808</v>
      </c>
      <c r="J251" s="1" t="str">
        <f t="shared" si="27"/>
        <v>Till</v>
      </c>
      <c r="K251" s="1" t="str">
        <f t="shared" si="30"/>
        <v>HMC separation (Canamera/DIP)</v>
      </c>
      <c r="L251" t="s">
        <v>86</v>
      </c>
      <c r="M251" t="s">
        <v>1415</v>
      </c>
      <c r="N251" t="s">
        <v>29</v>
      </c>
      <c r="O251" t="s">
        <v>29</v>
      </c>
      <c r="P251" t="s">
        <v>33</v>
      </c>
      <c r="Q251" t="s">
        <v>33</v>
      </c>
      <c r="R251" t="s">
        <v>29</v>
      </c>
      <c r="S251" t="s">
        <v>29</v>
      </c>
      <c r="T251" t="s">
        <v>29</v>
      </c>
      <c r="U251" t="s">
        <v>519</v>
      </c>
      <c r="V251" t="s">
        <v>519</v>
      </c>
      <c r="W251" t="s">
        <v>33</v>
      </c>
    </row>
    <row r="252" spans="1:23" hidden="1" x14ac:dyDescent="0.3">
      <c r="A252" t="s">
        <v>1416</v>
      </c>
      <c r="B252" t="s">
        <v>1417</v>
      </c>
      <c r="C252" s="1" t="str">
        <f t="shared" si="28"/>
        <v>21:0308</v>
      </c>
      <c r="D252" s="1" t="str">
        <f t="shared" si="29"/>
        <v>21:0013</v>
      </c>
      <c r="E252" t="s">
        <v>1418</v>
      </c>
      <c r="F252" t="s">
        <v>1419</v>
      </c>
      <c r="H252">
        <v>65.726374399999997</v>
      </c>
      <c r="I252">
        <v>-112.991646</v>
      </c>
      <c r="J252" s="1" t="str">
        <f t="shared" si="27"/>
        <v>Till</v>
      </c>
      <c r="K252" s="1" t="str">
        <f t="shared" si="30"/>
        <v>HMC separation (Canamera/DIP)</v>
      </c>
      <c r="L252" t="s">
        <v>86</v>
      </c>
      <c r="M252" t="s">
        <v>112</v>
      </c>
      <c r="N252" t="s">
        <v>29</v>
      </c>
      <c r="O252" t="s">
        <v>29</v>
      </c>
      <c r="P252" t="s">
        <v>29</v>
      </c>
      <c r="Q252" t="s">
        <v>29</v>
      </c>
      <c r="R252" t="s">
        <v>29</v>
      </c>
      <c r="S252" t="s">
        <v>29</v>
      </c>
      <c r="T252" t="s">
        <v>29</v>
      </c>
      <c r="U252" t="s">
        <v>519</v>
      </c>
      <c r="V252" t="s">
        <v>519</v>
      </c>
      <c r="W252" t="s">
        <v>29</v>
      </c>
    </row>
    <row r="253" spans="1:23" hidden="1" x14ac:dyDescent="0.3">
      <c r="A253" t="s">
        <v>1420</v>
      </c>
      <c r="B253" t="s">
        <v>1421</v>
      </c>
      <c r="C253" s="1" t="str">
        <f t="shared" si="28"/>
        <v>21:0308</v>
      </c>
      <c r="D253" s="1" t="str">
        <f t="shared" si="29"/>
        <v>21:0013</v>
      </c>
      <c r="E253" t="s">
        <v>1422</v>
      </c>
      <c r="F253" t="s">
        <v>1423</v>
      </c>
      <c r="H253">
        <v>65.707289799999998</v>
      </c>
      <c r="I253">
        <v>-112.2056448</v>
      </c>
      <c r="J253" s="1" t="str">
        <f t="shared" si="27"/>
        <v>Till</v>
      </c>
      <c r="K253" s="1" t="str">
        <f t="shared" si="30"/>
        <v>HMC separation (Canamera/DIP)</v>
      </c>
      <c r="L253" t="s">
        <v>86</v>
      </c>
      <c r="M253" t="s">
        <v>1424</v>
      </c>
      <c r="N253" t="s">
        <v>29</v>
      </c>
      <c r="O253" t="s">
        <v>29</v>
      </c>
      <c r="P253" t="s">
        <v>33</v>
      </c>
      <c r="Q253" t="s">
        <v>33</v>
      </c>
      <c r="R253" t="s">
        <v>29</v>
      </c>
      <c r="S253" t="s">
        <v>29</v>
      </c>
      <c r="T253" t="s">
        <v>296</v>
      </c>
      <c r="U253" t="s">
        <v>519</v>
      </c>
      <c r="V253" t="s">
        <v>519</v>
      </c>
      <c r="W253" t="s">
        <v>168</v>
      </c>
    </row>
    <row r="254" spans="1:23" hidden="1" x14ac:dyDescent="0.3">
      <c r="A254" t="s">
        <v>1425</v>
      </c>
      <c r="B254" t="s">
        <v>1426</v>
      </c>
      <c r="C254" s="1" t="str">
        <f t="shared" si="28"/>
        <v>21:0308</v>
      </c>
      <c r="D254" s="1" t="str">
        <f t="shared" si="29"/>
        <v>21:0013</v>
      </c>
      <c r="E254" t="s">
        <v>1427</v>
      </c>
      <c r="F254" t="s">
        <v>1428</v>
      </c>
      <c r="H254">
        <v>65.586925500000007</v>
      </c>
      <c r="I254">
        <v>-112.1119815</v>
      </c>
      <c r="J254" s="1" t="str">
        <f t="shared" si="27"/>
        <v>Till</v>
      </c>
      <c r="K254" s="1" t="str">
        <f t="shared" si="30"/>
        <v>HMC separation (Canamera/DIP)</v>
      </c>
      <c r="L254" t="s">
        <v>86</v>
      </c>
      <c r="M254" t="s">
        <v>936</v>
      </c>
      <c r="N254" t="s">
        <v>29</v>
      </c>
      <c r="O254" t="s">
        <v>29</v>
      </c>
      <c r="P254" t="s">
        <v>31</v>
      </c>
      <c r="Q254" t="s">
        <v>31</v>
      </c>
      <c r="R254" t="s">
        <v>29</v>
      </c>
      <c r="S254" t="s">
        <v>29</v>
      </c>
      <c r="T254" t="s">
        <v>29</v>
      </c>
      <c r="U254" t="s">
        <v>519</v>
      </c>
      <c r="V254" t="s">
        <v>519</v>
      </c>
      <c r="W254" t="s">
        <v>31</v>
      </c>
    </row>
    <row r="255" spans="1:23" hidden="1" x14ac:dyDescent="0.3">
      <c r="A255" t="s">
        <v>1429</v>
      </c>
      <c r="B255" t="s">
        <v>1430</v>
      </c>
      <c r="C255" s="1" t="str">
        <f t="shared" si="28"/>
        <v>21:0308</v>
      </c>
      <c r="D255" s="1" t="str">
        <f t="shared" si="29"/>
        <v>21:0013</v>
      </c>
      <c r="E255" t="s">
        <v>1431</v>
      </c>
      <c r="F255" t="s">
        <v>1432</v>
      </c>
      <c r="H255">
        <v>65.6077564</v>
      </c>
      <c r="I255">
        <v>-112.3798905</v>
      </c>
      <c r="J255" s="1" t="str">
        <f t="shared" si="27"/>
        <v>Till</v>
      </c>
      <c r="K255" s="1" t="str">
        <f t="shared" si="30"/>
        <v>HMC separation (Canamera/DIP)</v>
      </c>
      <c r="L255" t="s">
        <v>86</v>
      </c>
      <c r="M255" t="s">
        <v>925</v>
      </c>
      <c r="N255" t="s">
        <v>29</v>
      </c>
      <c r="O255" t="s">
        <v>29</v>
      </c>
      <c r="P255" t="s">
        <v>48</v>
      </c>
      <c r="Q255" t="s">
        <v>48</v>
      </c>
      <c r="R255" t="s">
        <v>29</v>
      </c>
      <c r="S255" t="s">
        <v>29</v>
      </c>
      <c r="T255" t="s">
        <v>90</v>
      </c>
      <c r="U255" t="s">
        <v>519</v>
      </c>
      <c r="V255" t="s">
        <v>519</v>
      </c>
      <c r="W255" t="s">
        <v>57</v>
      </c>
    </row>
    <row r="256" spans="1:23" hidden="1" x14ac:dyDescent="0.3">
      <c r="A256" t="s">
        <v>1433</v>
      </c>
      <c r="B256" t="s">
        <v>1434</v>
      </c>
      <c r="C256" s="1" t="str">
        <f t="shared" ref="C256:C287" si="31">HYPERLINK("http://geochem.nrcan.gc.ca/cdogs/content/bdl/bdl210982_e.htm", "21:0982")</f>
        <v>21:0982</v>
      </c>
      <c r="D256" s="1" t="str">
        <f t="shared" ref="D256:D287" si="32">HYPERLINK("http://geochem.nrcan.gc.ca/cdogs/content/svy/svy210001_e.htm", "21:0001")</f>
        <v>21:0001</v>
      </c>
      <c r="E256" t="s">
        <v>1435</v>
      </c>
      <c r="F256" t="s">
        <v>1436</v>
      </c>
      <c r="H256">
        <v>64.502108500000006</v>
      </c>
      <c r="I256">
        <v>-109.88181760000001</v>
      </c>
      <c r="J256" s="1" t="str">
        <f t="shared" si="27"/>
        <v>Till</v>
      </c>
      <c r="K256" s="1" t="str">
        <f t="shared" ref="K256:K287" si="33">HYPERLINK("http://geochem.nrcan.gc.ca/cdogs/content/kwd/kwd080046_e.htm", "HMC separation (KIDD grouping)")</f>
        <v>HMC separation (KIDD grouping)</v>
      </c>
      <c r="L256" t="s">
        <v>969</v>
      </c>
      <c r="M256" t="s">
        <v>936</v>
      </c>
      <c r="N256" t="s">
        <v>29</v>
      </c>
      <c r="O256" t="s">
        <v>29</v>
      </c>
      <c r="P256" t="s">
        <v>29</v>
      </c>
      <c r="Q256" t="s">
        <v>29</v>
      </c>
      <c r="R256" t="s">
        <v>29</v>
      </c>
      <c r="S256" t="s">
        <v>29</v>
      </c>
      <c r="T256" t="s">
        <v>29</v>
      </c>
      <c r="U256" t="s">
        <v>519</v>
      </c>
      <c r="V256" t="s">
        <v>519</v>
      </c>
      <c r="W256" t="s">
        <v>29</v>
      </c>
    </row>
    <row r="257" spans="1:23" hidden="1" x14ac:dyDescent="0.3">
      <c r="A257" t="s">
        <v>1437</v>
      </c>
      <c r="B257" t="s">
        <v>1438</v>
      </c>
      <c r="C257" s="1" t="str">
        <f t="shared" si="31"/>
        <v>21:0982</v>
      </c>
      <c r="D257" s="1" t="str">
        <f t="shared" si="32"/>
        <v>21:0001</v>
      </c>
      <c r="E257" t="s">
        <v>1439</v>
      </c>
      <c r="F257" t="s">
        <v>1440</v>
      </c>
      <c r="H257">
        <v>64.533462099999994</v>
      </c>
      <c r="I257">
        <v>-109.7434095</v>
      </c>
      <c r="J257" s="1" t="str">
        <f t="shared" si="27"/>
        <v>Till</v>
      </c>
      <c r="K257" s="1" t="str">
        <f t="shared" si="33"/>
        <v>HMC separation (KIDD grouping)</v>
      </c>
      <c r="L257" t="s">
        <v>1042</v>
      </c>
      <c r="M257" t="s">
        <v>1441</v>
      </c>
      <c r="N257" t="s">
        <v>29</v>
      </c>
      <c r="O257" t="s">
        <v>29</v>
      </c>
      <c r="P257" t="s">
        <v>29</v>
      </c>
      <c r="Q257" t="s">
        <v>29</v>
      </c>
      <c r="R257" t="s">
        <v>29</v>
      </c>
      <c r="S257" t="s">
        <v>29</v>
      </c>
      <c r="T257" t="s">
        <v>29</v>
      </c>
      <c r="U257" t="s">
        <v>519</v>
      </c>
      <c r="V257" t="s">
        <v>519</v>
      </c>
      <c r="W257" t="s">
        <v>29</v>
      </c>
    </row>
    <row r="258" spans="1:23" hidden="1" x14ac:dyDescent="0.3">
      <c r="A258" t="s">
        <v>1442</v>
      </c>
      <c r="B258" t="s">
        <v>1443</v>
      </c>
      <c r="C258" s="1" t="str">
        <f t="shared" si="31"/>
        <v>21:0982</v>
      </c>
      <c r="D258" s="1" t="str">
        <f t="shared" si="32"/>
        <v>21:0001</v>
      </c>
      <c r="E258" t="s">
        <v>1444</v>
      </c>
      <c r="F258" t="s">
        <v>1445</v>
      </c>
      <c r="H258">
        <v>64.597418200000007</v>
      </c>
      <c r="I258">
        <v>-109.7268146</v>
      </c>
      <c r="J258" s="1" t="str">
        <f t="shared" si="27"/>
        <v>Till</v>
      </c>
      <c r="K258" s="1" t="str">
        <f t="shared" si="33"/>
        <v>HMC separation (KIDD grouping)</v>
      </c>
      <c r="L258" t="s">
        <v>1065</v>
      </c>
      <c r="M258" t="s">
        <v>1446</v>
      </c>
      <c r="N258" t="s">
        <v>29</v>
      </c>
      <c r="O258" t="s">
        <v>29</v>
      </c>
      <c r="P258" t="s">
        <v>29</v>
      </c>
      <c r="Q258" t="s">
        <v>29</v>
      </c>
      <c r="R258" t="s">
        <v>29</v>
      </c>
      <c r="S258" t="s">
        <v>29</v>
      </c>
      <c r="T258" t="s">
        <v>29</v>
      </c>
      <c r="U258" t="s">
        <v>519</v>
      </c>
      <c r="V258" t="s">
        <v>519</v>
      </c>
      <c r="W258" t="s">
        <v>29</v>
      </c>
    </row>
    <row r="259" spans="1:23" hidden="1" x14ac:dyDescent="0.3">
      <c r="A259" t="s">
        <v>1447</v>
      </c>
      <c r="B259" t="s">
        <v>1448</v>
      </c>
      <c r="C259" s="1" t="str">
        <f t="shared" si="31"/>
        <v>21:0982</v>
      </c>
      <c r="D259" s="1" t="str">
        <f t="shared" si="32"/>
        <v>21:0001</v>
      </c>
      <c r="E259" t="s">
        <v>1449</v>
      </c>
      <c r="F259" t="s">
        <v>1450</v>
      </c>
      <c r="H259">
        <v>64.642680299999995</v>
      </c>
      <c r="I259">
        <v>-109.87758580000001</v>
      </c>
      <c r="J259" s="1" t="str">
        <f t="shared" si="27"/>
        <v>Till</v>
      </c>
      <c r="K259" s="1" t="str">
        <f t="shared" si="33"/>
        <v>HMC separation (KIDD grouping)</v>
      </c>
      <c r="L259" t="s">
        <v>1016</v>
      </c>
      <c r="M259" t="s">
        <v>1451</v>
      </c>
      <c r="N259" t="s">
        <v>29</v>
      </c>
      <c r="O259" t="s">
        <v>33</v>
      </c>
      <c r="P259" t="s">
        <v>33</v>
      </c>
      <c r="Q259" t="s">
        <v>31</v>
      </c>
      <c r="R259" t="s">
        <v>29</v>
      </c>
      <c r="S259" t="s">
        <v>29</v>
      </c>
      <c r="T259" t="s">
        <v>29</v>
      </c>
      <c r="U259" t="s">
        <v>519</v>
      </c>
      <c r="V259" t="s">
        <v>519</v>
      </c>
      <c r="W259" t="s">
        <v>31</v>
      </c>
    </row>
    <row r="260" spans="1:23" hidden="1" x14ac:dyDescent="0.3">
      <c r="A260" t="s">
        <v>1452</v>
      </c>
      <c r="B260" t="s">
        <v>1453</v>
      </c>
      <c r="C260" s="1" t="str">
        <f t="shared" si="31"/>
        <v>21:0982</v>
      </c>
      <c r="D260" s="1" t="str">
        <f t="shared" si="32"/>
        <v>21:0001</v>
      </c>
      <c r="E260" t="s">
        <v>1454</v>
      </c>
      <c r="F260" t="s">
        <v>1455</v>
      </c>
      <c r="H260">
        <v>64.687424500000006</v>
      </c>
      <c r="I260">
        <v>-109.9607843</v>
      </c>
      <c r="J260" s="1" t="str">
        <f t="shared" si="27"/>
        <v>Till</v>
      </c>
      <c r="K260" s="1" t="str">
        <f t="shared" si="33"/>
        <v>HMC separation (KIDD grouping)</v>
      </c>
      <c r="L260" t="s">
        <v>1147</v>
      </c>
      <c r="M260" t="s">
        <v>1456</v>
      </c>
      <c r="N260" t="s">
        <v>29</v>
      </c>
      <c r="O260" t="s">
        <v>29</v>
      </c>
      <c r="P260" t="s">
        <v>48</v>
      </c>
      <c r="Q260" t="s">
        <v>48</v>
      </c>
      <c r="R260" t="s">
        <v>29</v>
      </c>
      <c r="S260" t="s">
        <v>29</v>
      </c>
      <c r="T260" t="s">
        <v>29</v>
      </c>
      <c r="U260" t="s">
        <v>519</v>
      </c>
      <c r="V260" t="s">
        <v>519</v>
      </c>
      <c r="W260" t="s">
        <v>48</v>
      </c>
    </row>
    <row r="261" spans="1:23" hidden="1" x14ac:dyDescent="0.3">
      <c r="A261" t="s">
        <v>1457</v>
      </c>
      <c r="B261" t="s">
        <v>1458</v>
      </c>
      <c r="C261" s="1" t="str">
        <f t="shared" si="31"/>
        <v>21:0982</v>
      </c>
      <c r="D261" s="1" t="str">
        <f t="shared" si="32"/>
        <v>21:0001</v>
      </c>
      <c r="E261" t="s">
        <v>1459</v>
      </c>
      <c r="F261" t="s">
        <v>1460</v>
      </c>
      <c r="H261">
        <v>64.777536100000006</v>
      </c>
      <c r="I261">
        <v>-109.7221184</v>
      </c>
      <c r="J261" s="1" t="str">
        <f t="shared" si="27"/>
        <v>Till</v>
      </c>
      <c r="K261" s="1" t="str">
        <f t="shared" si="33"/>
        <v>HMC separation (KIDD grouping)</v>
      </c>
      <c r="L261" t="s">
        <v>1461</v>
      </c>
      <c r="M261" t="s">
        <v>1167</v>
      </c>
      <c r="N261" t="s">
        <v>29</v>
      </c>
      <c r="O261" t="s">
        <v>29</v>
      </c>
      <c r="P261" t="s">
        <v>29</v>
      </c>
      <c r="Q261" t="s">
        <v>29</v>
      </c>
      <c r="R261" t="s">
        <v>29</v>
      </c>
      <c r="S261" t="s">
        <v>29</v>
      </c>
      <c r="T261" t="s">
        <v>100</v>
      </c>
      <c r="U261" t="s">
        <v>519</v>
      </c>
      <c r="V261" t="s">
        <v>519</v>
      </c>
      <c r="W261" t="s">
        <v>100</v>
      </c>
    </row>
    <row r="262" spans="1:23" hidden="1" x14ac:dyDescent="0.3">
      <c r="A262" t="s">
        <v>1462</v>
      </c>
      <c r="B262" t="s">
        <v>1463</v>
      </c>
      <c r="C262" s="1" t="str">
        <f t="shared" si="31"/>
        <v>21:0982</v>
      </c>
      <c r="D262" s="1" t="str">
        <f t="shared" si="32"/>
        <v>21:0001</v>
      </c>
      <c r="E262" t="s">
        <v>1464</v>
      </c>
      <c r="F262" t="s">
        <v>1465</v>
      </c>
      <c r="H262">
        <v>64.9740793</v>
      </c>
      <c r="I262">
        <v>-109.82585520000001</v>
      </c>
      <c r="J262" s="1" t="str">
        <f t="shared" si="27"/>
        <v>Till</v>
      </c>
      <c r="K262" s="1" t="str">
        <f t="shared" si="33"/>
        <v>HMC separation (KIDD grouping)</v>
      </c>
      <c r="L262" t="s">
        <v>1197</v>
      </c>
      <c r="M262" t="s">
        <v>1302</v>
      </c>
      <c r="N262" t="s">
        <v>29</v>
      </c>
      <c r="O262" t="s">
        <v>29</v>
      </c>
      <c r="P262" t="s">
        <v>29</v>
      </c>
      <c r="Q262" t="s">
        <v>29</v>
      </c>
      <c r="R262" t="s">
        <v>29</v>
      </c>
      <c r="S262" t="s">
        <v>29</v>
      </c>
      <c r="T262" t="s">
        <v>29</v>
      </c>
      <c r="U262" t="s">
        <v>519</v>
      </c>
      <c r="V262" t="s">
        <v>519</v>
      </c>
      <c r="W262" t="s">
        <v>29</v>
      </c>
    </row>
    <row r="263" spans="1:23" hidden="1" x14ac:dyDescent="0.3">
      <c r="A263" t="s">
        <v>1466</v>
      </c>
      <c r="B263" t="s">
        <v>1467</v>
      </c>
      <c r="C263" s="1" t="str">
        <f t="shared" si="31"/>
        <v>21:0982</v>
      </c>
      <c r="D263" s="1" t="str">
        <f t="shared" si="32"/>
        <v>21:0001</v>
      </c>
      <c r="E263" t="s">
        <v>1468</v>
      </c>
      <c r="F263" t="s">
        <v>1469</v>
      </c>
      <c r="H263">
        <v>64.924414499999997</v>
      </c>
      <c r="I263">
        <v>-109.56477409999999</v>
      </c>
      <c r="J263" s="1" t="str">
        <f t="shared" si="27"/>
        <v>Till</v>
      </c>
      <c r="K263" s="1" t="str">
        <f t="shared" si="33"/>
        <v>HMC separation (KIDD grouping)</v>
      </c>
      <c r="L263" t="s">
        <v>1137</v>
      </c>
      <c r="M263" t="s">
        <v>1122</v>
      </c>
      <c r="N263" t="s">
        <v>29</v>
      </c>
      <c r="O263" t="s">
        <v>29</v>
      </c>
      <c r="P263" t="s">
        <v>29</v>
      </c>
      <c r="Q263" t="s">
        <v>29</v>
      </c>
      <c r="R263" t="s">
        <v>29</v>
      </c>
      <c r="S263" t="s">
        <v>29</v>
      </c>
      <c r="T263" t="s">
        <v>168</v>
      </c>
      <c r="U263" t="s">
        <v>519</v>
      </c>
      <c r="V263" t="s">
        <v>519</v>
      </c>
      <c r="W263" t="s">
        <v>168</v>
      </c>
    </row>
    <row r="264" spans="1:23" hidden="1" x14ac:dyDescent="0.3">
      <c r="A264" t="s">
        <v>1470</v>
      </c>
      <c r="B264" t="s">
        <v>1471</v>
      </c>
      <c r="C264" s="1" t="str">
        <f t="shared" si="31"/>
        <v>21:0982</v>
      </c>
      <c r="D264" s="1" t="str">
        <f t="shared" si="32"/>
        <v>21:0001</v>
      </c>
      <c r="E264" t="s">
        <v>1472</v>
      </c>
      <c r="F264" t="s">
        <v>1473</v>
      </c>
      <c r="H264">
        <v>64.682369800000004</v>
      </c>
      <c r="I264">
        <v>-109.6924575</v>
      </c>
      <c r="J264" s="1" t="str">
        <f t="shared" ref="J264:J295" si="34">HYPERLINK("http://geochem.nrcan.gc.ca/cdogs/content/kwd/kwd020044_e.htm", "Till")</f>
        <v>Till</v>
      </c>
      <c r="K264" s="1" t="str">
        <f t="shared" si="33"/>
        <v>HMC separation (KIDD grouping)</v>
      </c>
      <c r="L264" t="s">
        <v>519</v>
      </c>
      <c r="M264" t="s">
        <v>519</v>
      </c>
      <c r="N264" t="s">
        <v>29</v>
      </c>
      <c r="O264" t="s">
        <v>29</v>
      </c>
      <c r="P264" t="s">
        <v>29</v>
      </c>
      <c r="Q264" t="s">
        <v>29</v>
      </c>
      <c r="R264" t="s">
        <v>29</v>
      </c>
      <c r="S264" t="s">
        <v>29</v>
      </c>
      <c r="T264" t="s">
        <v>90</v>
      </c>
      <c r="U264" t="s">
        <v>519</v>
      </c>
      <c r="V264" t="s">
        <v>519</v>
      </c>
      <c r="W264" t="s">
        <v>90</v>
      </c>
    </row>
    <row r="265" spans="1:23" hidden="1" x14ac:dyDescent="0.3">
      <c r="A265" t="s">
        <v>1474</v>
      </c>
      <c r="B265" t="s">
        <v>1475</v>
      </c>
      <c r="C265" s="1" t="str">
        <f t="shared" si="31"/>
        <v>21:0982</v>
      </c>
      <c r="D265" s="1" t="str">
        <f t="shared" si="32"/>
        <v>21:0001</v>
      </c>
      <c r="E265" t="s">
        <v>1476</v>
      </c>
      <c r="F265" t="s">
        <v>1477</v>
      </c>
      <c r="H265">
        <v>64.707932200000002</v>
      </c>
      <c r="I265">
        <v>-109.5779489</v>
      </c>
      <c r="J265" s="1" t="str">
        <f t="shared" si="34"/>
        <v>Till</v>
      </c>
      <c r="K265" s="1" t="str">
        <f t="shared" si="33"/>
        <v>HMC separation (KIDD grouping)</v>
      </c>
      <c r="L265" t="s">
        <v>1478</v>
      </c>
      <c r="M265" t="s">
        <v>261</v>
      </c>
      <c r="N265" t="s">
        <v>29</v>
      </c>
      <c r="O265" t="s">
        <v>29</v>
      </c>
      <c r="P265" t="s">
        <v>29</v>
      </c>
      <c r="Q265" t="s">
        <v>29</v>
      </c>
      <c r="R265" t="s">
        <v>29</v>
      </c>
      <c r="S265" t="s">
        <v>29</v>
      </c>
      <c r="T265" t="s">
        <v>296</v>
      </c>
      <c r="U265" t="s">
        <v>519</v>
      </c>
      <c r="V265" t="s">
        <v>519</v>
      </c>
      <c r="W265" t="s">
        <v>296</v>
      </c>
    </row>
    <row r="266" spans="1:23" hidden="1" x14ac:dyDescent="0.3">
      <c r="A266" t="s">
        <v>1479</v>
      </c>
      <c r="B266" t="s">
        <v>1480</v>
      </c>
      <c r="C266" s="1" t="str">
        <f t="shared" si="31"/>
        <v>21:0982</v>
      </c>
      <c r="D266" s="1" t="str">
        <f t="shared" si="32"/>
        <v>21:0001</v>
      </c>
      <c r="E266" t="s">
        <v>1481</v>
      </c>
      <c r="F266" t="s">
        <v>1482</v>
      </c>
      <c r="H266">
        <v>64.263522600000002</v>
      </c>
      <c r="I266">
        <v>-109.48510159999999</v>
      </c>
      <c r="J266" s="1" t="str">
        <f t="shared" si="34"/>
        <v>Till</v>
      </c>
      <c r="K266" s="1" t="str">
        <f t="shared" si="33"/>
        <v>HMC separation (KIDD grouping)</v>
      </c>
      <c r="L266" t="s">
        <v>1483</v>
      </c>
      <c r="M266" t="s">
        <v>1187</v>
      </c>
      <c r="N266" t="s">
        <v>29</v>
      </c>
      <c r="O266" t="s">
        <v>29</v>
      </c>
      <c r="P266" t="s">
        <v>29</v>
      </c>
      <c r="Q266" t="s">
        <v>29</v>
      </c>
      <c r="R266" t="s">
        <v>29</v>
      </c>
      <c r="S266" t="s">
        <v>29</v>
      </c>
      <c r="T266" t="s">
        <v>460</v>
      </c>
      <c r="U266" t="s">
        <v>519</v>
      </c>
      <c r="V266" t="s">
        <v>519</v>
      </c>
      <c r="W266" t="s">
        <v>460</v>
      </c>
    </row>
    <row r="267" spans="1:23" hidden="1" x14ac:dyDescent="0.3">
      <c r="A267" t="s">
        <v>1484</v>
      </c>
      <c r="B267" t="s">
        <v>1485</v>
      </c>
      <c r="C267" s="1" t="str">
        <f t="shared" si="31"/>
        <v>21:0982</v>
      </c>
      <c r="D267" s="1" t="str">
        <f t="shared" si="32"/>
        <v>21:0001</v>
      </c>
      <c r="E267" t="s">
        <v>1486</v>
      </c>
      <c r="F267" t="s">
        <v>1487</v>
      </c>
      <c r="H267">
        <v>64.391314199999997</v>
      </c>
      <c r="I267">
        <v>-109.7378626</v>
      </c>
      <c r="J267" s="1" t="str">
        <f t="shared" si="34"/>
        <v>Till</v>
      </c>
      <c r="K267" s="1" t="str">
        <f t="shared" si="33"/>
        <v>HMC separation (KIDD grouping)</v>
      </c>
      <c r="L267" t="s">
        <v>1127</v>
      </c>
      <c r="M267" t="s">
        <v>48</v>
      </c>
      <c r="N267" t="s">
        <v>29</v>
      </c>
      <c r="O267" t="s">
        <v>29</v>
      </c>
      <c r="P267" t="s">
        <v>29</v>
      </c>
      <c r="Q267" t="s">
        <v>29</v>
      </c>
      <c r="R267" t="s">
        <v>29</v>
      </c>
      <c r="S267" t="s">
        <v>29</v>
      </c>
      <c r="T267" t="s">
        <v>170</v>
      </c>
      <c r="U267" t="s">
        <v>519</v>
      </c>
      <c r="V267" t="s">
        <v>519</v>
      </c>
      <c r="W267" t="s">
        <v>170</v>
      </c>
    </row>
    <row r="268" spans="1:23" hidden="1" x14ac:dyDescent="0.3">
      <c r="A268" t="s">
        <v>1488</v>
      </c>
      <c r="B268" t="s">
        <v>1489</v>
      </c>
      <c r="C268" s="1" t="str">
        <f t="shared" si="31"/>
        <v>21:0982</v>
      </c>
      <c r="D268" s="1" t="str">
        <f t="shared" si="32"/>
        <v>21:0001</v>
      </c>
      <c r="E268" t="s">
        <v>1490</v>
      </c>
      <c r="F268" t="s">
        <v>1491</v>
      </c>
      <c r="H268">
        <v>64.143014199999996</v>
      </c>
      <c r="I268">
        <v>-109.9114543</v>
      </c>
      <c r="J268" s="1" t="str">
        <f t="shared" si="34"/>
        <v>Till</v>
      </c>
      <c r="K268" s="1" t="str">
        <f t="shared" si="33"/>
        <v>HMC separation (KIDD grouping)</v>
      </c>
      <c r="L268" t="s">
        <v>994</v>
      </c>
      <c r="M268" t="s">
        <v>989</v>
      </c>
      <c r="N268" t="s">
        <v>29</v>
      </c>
      <c r="O268" t="s">
        <v>29</v>
      </c>
      <c r="P268" t="s">
        <v>29</v>
      </c>
      <c r="Q268" t="s">
        <v>29</v>
      </c>
      <c r="R268" t="s">
        <v>29</v>
      </c>
      <c r="S268" t="s">
        <v>29</v>
      </c>
      <c r="T268" t="s">
        <v>371</v>
      </c>
      <c r="U268" t="s">
        <v>519</v>
      </c>
      <c r="V268" t="s">
        <v>519</v>
      </c>
      <c r="W268" t="s">
        <v>371</v>
      </c>
    </row>
    <row r="269" spans="1:23" hidden="1" x14ac:dyDescent="0.3">
      <c r="A269" t="s">
        <v>1492</v>
      </c>
      <c r="B269" t="s">
        <v>1493</v>
      </c>
      <c r="C269" s="1" t="str">
        <f t="shared" si="31"/>
        <v>21:0982</v>
      </c>
      <c r="D269" s="1" t="str">
        <f t="shared" si="32"/>
        <v>21:0001</v>
      </c>
      <c r="E269" t="s">
        <v>1494</v>
      </c>
      <c r="F269" t="s">
        <v>1495</v>
      </c>
      <c r="H269">
        <v>64.106233500000002</v>
      </c>
      <c r="I269">
        <v>-109.75654919999999</v>
      </c>
      <c r="J269" s="1" t="str">
        <f t="shared" si="34"/>
        <v>Till</v>
      </c>
      <c r="K269" s="1" t="str">
        <f t="shared" si="33"/>
        <v>HMC separation (KIDD grouping)</v>
      </c>
      <c r="L269" t="s">
        <v>1090</v>
      </c>
      <c r="M269" t="s">
        <v>1122</v>
      </c>
      <c r="N269" t="s">
        <v>29</v>
      </c>
      <c r="O269" t="s">
        <v>29</v>
      </c>
      <c r="P269" t="s">
        <v>29</v>
      </c>
      <c r="Q269" t="s">
        <v>29</v>
      </c>
      <c r="R269" t="s">
        <v>29</v>
      </c>
      <c r="S269" t="s">
        <v>29</v>
      </c>
      <c r="T269" t="s">
        <v>130</v>
      </c>
      <c r="U269" t="s">
        <v>519</v>
      </c>
      <c r="V269" t="s">
        <v>519</v>
      </c>
      <c r="W269" t="s">
        <v>130</v>
      </c>
    </row>
    <row r="270" spans="1:23" hidden="1" x14ac:dyDescent="0.3">
      <c r="A270" t="s">
        <v>1496</v>
      </c>
      <c r="B270" t="s">
        <v>1497</v>
      </c>
      <c r="C270" s="1" t="str">
        <f t="shared" si="31"/>
        <v>21:0982</v>
      </c>
      <c r="D270" s="1" t="str">
        <f t="shared" si="32"/>
        <v>21:0001</v>
      </c>
      <c r="E270" t="s">
        <v>1498</v>
      </c>
      <c r="F270" t="s">
        <v>1499</v>
      </c>
      <c r="H270">
        <v>64.150997399999994</v>
      </c>
      <c r="I270">
        <v>-109.5125393</v>
      </c>
      <c r="J270" s="1" t="str">
        <f t="shared" si="34"/>
        <v>Till</v>
      </c>
      <c r="K270" s="1" t="str">
        <f t="shared" si="33"/>
        <v>HMC separation (KIDD grouping)</v>
      </c>
      <c r="L270" t="s">
        <v>1500</v>
      </c>
      <c r="M270" t="s">
        <v>48</v>
      </c>
      <c r="N270" t="s">
        <v>29</v>
      </c>
      <c r="O270" t="s">
        <v>29</v>
      </c>
      <c r="P270" t="s">
        <v>29</v>
      </c>
      <c r="Q270" t="s">
        <v>29</v>
      </c>
      <c r="R270" t="s">
        <v>33</v>
      </c>
      <c r="S270" t="s">
        <v>29</v>
      </c>
      <c r="T270" t="s">
        <v>169</v>
      </c>
      <c r="U270" t="s">
        <v>519</v>
      </c>
      <c r="V270" t="s">
        <v>519</v>
      </c>
      <c r="W270" t="s">
        <v>100</v>
      </c>
    </row>
    <row r="271" spans="1:23" hidden="1" x14ac:dyDescent="0.3">
      <c r="A271" t="s">
        <v>1501</v>
      </c>
      <c r="B271" t="s">
        <v>1502</v>
      </c>
      <c r="C271" s="1" t="str">
        <f t="shared" si="31"/>
        <v>21:0982</v>
      </c>
      <c r="D271" s="1" t="str">
        <f t="shared" si="32"/>
        <v>21:0001</v>
      </c>
      <c r="E271" t="s">
        <v>1503</v>
      </c>
      <c r="F271" t="s">
        <v>1504</v>
      </c>
      <c r="H271">
        <v>64.161269599999997</v>
      </c>
      <c r="I271">
        <v>-108.56334680000001</v>
      </c>
      <c r="J271" s="1" t="str">
        <f t="shared" si="34"/>
        <v>Till</v>
      </c>
      <c r="K271" s="1" t="str">
        <f t="shared" si="33"/>
        <v>HMC separation (KIDD grouping)</v>
      </c>
      <c r="L271" t="s">
        <v>994</v>
      </c>
      <c r="M271" t="s">
        <v>48</v>
      </c>
      <c r="N271" t="s">
        <v>29</v>
      </c>
      <c r="O271" t="s">
        <v>29</v>
      </c>
      <c r="P271" t="s">
        <v>29</v>
      </c>
      <c r="Q271" t="s">
        <v>29</v>
      </c>
      <c r="R271" t="s">
        <v>29</v>
      </c>
      <c r="S271" t="s">
        <v>29</v>
      </c>
      <c r="T271" t="s">
        <v>137</v>
      </c>
      <c r="U271" t="s">
        <v>519</v>
      </c>
      <c r="V271" t="s">
        <v>519</v>
      </c>
      <c r="W271" t="s">
        <v>137</v>
      </c>
    </row>
    <row r="272" spans="1:23" hidden="1" x14ac:dyDescent="0.3">
      <c r="A272" t="s">
        <v>1505</v>
      </c>
      <c r="B272" t="s">
        <v>1506</v>
      </c>
      <c r="C272" s="1" t="str">
        <f t="shared" si="31"/>
        <v>21:0982</v>
      </c>
      <c r="D272" s="1" t="str">
        <f t="shared" si="32"/>
        <v>21:0001</v>
      </c>
      <c r="E272" t="s">
        <v>1507</v>
      </c>
      <c r="F272" t="s">
        <v>1508</v>
      </c>
      <c r="H272">
        <v>64.356345500000003</v>
      </c>
      <c r="I272">
        <v>-108.3211731</v>
      </c>
      <c r="J272" s="1" t="str">
        <f t="shared" si="34"/>
        <v>Till</v>
      </c>
      <c r="K272" s="1" t="str">
        <f t="shared" si="33"/>
        <v>HMC separation (KIDD grouping)</v>
      </c>
      <c r="L272" t="s">
        <v>1016</v>
      </c>
      <c r="M272" t="s">
        <v>31</v>
      </c>
      <c r="N272" t="s">
        <v>29</v>
      </c>
      <c r="O272" t="s">
        <v>33</v>
      </c>
      <c r="P272" t="s">
        <v>33</v>
      </c>
      <c r="Q272" t="s">
        <v>31</v>
      </c>
      <c r="R272" t="s">
        <v>29</v>
      </c>
      <c r="S272" t="s">
        <v>29</v>
      </c>
      <c r="T272" t="s">
        <v>948</v>
      </c>
      <c r="U272" t="s">
        <v>519</v>
      </c>
      <c r="V272" t="s">
        <v>519</v>
      </c>
      <c r="W272" t="s">
        <v>454</v>
      </c>
    </row>
    <row r="273" spans="1:23" hidden="1" x14ac:dyDescent="0.3">
      <c r="A273" t="s">
        <v>1509</v>
      </c>
      <c r="B273" t="s">
        <v>1510</v>
      </c>
      <c r="C273" s="1" t="str">
        <f t="shared" si="31"/>
        <v>21:0982</v>
      </c>
      <c r="D273" s="1" t="str">
        <f t="shared" si="32"/>
        <v>21:0001</v>
      </c>
      <c r="E273" t="s">
        <v>1511</v>
      </c>
      <c r="F273" t="s">
        <v>1512</v>
      </c>
      <c r="H273">
        <v>64.552146699999994</v>
      </c>
      <c r="I273">
        <v>-109.479574</v>
      </c>
      <c r="J273" s="1" t="str">
        <f t="shared" si="34"/>
        <v>Till</v>
      </c>
      <c r="K273" s="1" t="str">
        <f t="shared" si="33"/>
        <v>HMC separation (KIDD grouping)</v>
      </c>
      <c r="L273" t="s">
        <v>1080</v>
      </c>
      <c r="M273" t="s">
        <v>941</v>
      </c>
      <c r="N273" t="s">
        <v>29</v>
      </c>
      <c r="O273" t="s">
        <v>29</v>
      </c>
      <c r="P273" t="s">
        <v>29</v>
      </c>
      <c r="Q273" t="s">
        <v>29</v>
      </c>
      <c r="R273" t="s">
        <v>29</v>
      </c>
      <c r="S273" t="s">
        <v>29</v>
      </c>
      <c r="T273" t="s">
        <v>702</v>
      </c>
      <c r="U273" t="s">
        <v>519</v>
      </c>
      <c r="V273" t="s">
        <v>519</v>
      </c>
      <c r="W273" t="s">
        <v>702</v>
      </c>
    </row>
    <row r="274" spans="1:23" hidden="1" x14ac:dyDescent="0.3">
      <c r="A274" t="s">
        <v>1513</v>
      </c>
      <c r="B274" t="s">
        <v>1514</v>
      </c>
      <c r="C274" s="1" t="str">
        <f t="shared" si="31"/>
        <v>21:0982</v>
      </c>
      <c r="D274" s="1" t="str">
        <f t="shared" si="32"/>
        <v>21:0001</v>
      </c>
      <c r="E274" t="s">
        <v>1515</v>
      </c>
      <c r="F274" t="s">
        <v>1516</v>
      </c>
      <c r="H274">
        <v>64.6219258</v>
      </c>
      <c r="I274">
        <v>-109.14525639999999</v>
      </c>
      <c r="J274" s="1" t="str">
        <f t="shared" si="34"/>
        <v>Till</v>
      </c>
      <c r="K274" s="1" t="str">
        <f t="shared" si="33"/>
        <v>HMC separation (KIDD grouping)</v>
      </c>
      <c r="L274" t="s">
        <v>1254</v>
      </c>
      <c r="M274" t="s">
        <v>1075</v>
      </c>
      <c r="N274" t="s">
        <v>29</v>
      </c>
      <c r="O274" t="s">
        <v>29</v>
      </c>
      <c r="P274" t="s">
        <v>29</v>
      </c>
      <c r="Q274" t="s">
        <v>29</v>
      </c>
      <c r="R274" t="s">
        <v>29</v>
      </c>
      <c r="S274" t="s">
        <v>29</v>
      </c>
      <c r="T274" t="s">
        <v>702</v>
      </c>
      <c r="U274" t="s">
        <v>519</v>
      </c>
      <c r="V274" t="s">
        <v>519</v>
      </c>
      <c r="W274" t="s">
        <v>702</v>
      </c>
    </row>
    <row r="275" spans="1:23" hidden="1" x14ac:dyDescent="0.3">
      <c r="A275" t="s">
        <v>1517</v>
      </c>
      <c r="B275" t="s">
        <v>1518</v>
      </c>
      <c r="C275" s="1" t="str">
        <f t="shared" si="31"/>
        <v>21:0982</v>
      </c>
      <c r="D275" s="1" t="str">
        <f t="shared" si="32"/>
        <v>21:0001</v>
      </c>
      <c r="E275" t="s">
        <v>1519</v>
      </c>
      <c r="F275" t="s">
        <v>1520</v>
      </c>
      <c r="H275">
        <v>64.887986900000001</v>
      </c>
      <c r="I275">
        <v>-108.45828</v>
      </c>
      <c r="J275" s="1" t="str">
        <f t="shared" si="34"/>
        <v>Till</v>
      </c>
      <c r="K275" s="1" t="str">
        <f t="shared" si="33"/>
        <v>HMC separation (KIDD grouping)</v>
      </c>
      <c r="L275" t="s">
        <v>1197</v>
      </c>
      <c r="M275" t="s">
        <v>970</v>
      </c>
      <c r="N275" t="s">
        <v>29</v>
      </c>
      <c r="O275" t="s">
        <v>29</v>
      </c>
      <c r="P275" t="s">
        <v>29</v>
      </c>
      <c r="Q275" t="s">
        <v>29</v>
      </c>
      <c r="R275" t="s">
        <v>29</v>
      </c>
      <c r="S275" t="s">
        <v>29</v>
      </c>
      <c r="T275" t="s">
        <v>296</v>
      </c>
      <c r="U275" t="s">
        <v>519</v>
      </c>
      <c r="V275" t="s">
        <v>519</v>
      </c>
      <c r="W275" t="s">
        <v>296</v>
      </c>
    </row>
    <row r="276" spans="1:23" hidden="1" x14ac:dyDescent="0.3">
      <c r="A276" t="s">
        <v>1521</v>
      </c>
      <c r="B276" t="s">
        <v>1522</v>
      </c>
      <c r="C276" s="1" t="str">
        <f t="shared" si="31"/>
        <v>21:0982</v>
      </c>
      <c r="D276" s="1" t="str">
        <f t="shared" si="32"/>
        <v>21:0001</v>
      </c>
      <c r="E276" t="s">
        <v>1523</v>
      </c>
      <c r="F276" t="s">
        <v>1524</v>
      </c>
      <c r="H276">
        <v>64.608925499999998</v>
      </c>
      <c r="I276">
        <v>-108.978812</v>
      </c>
      <c r="J276" s="1" t="str">
        <f t="shared" si="34"/>
        <v>Till</v>
      </c>
      <c r="K276" s="1" t="str">
        <f t="shared" si="33"/>
        <v>HMC separation (KIDD grouping)</v>
      </c>
      <c r="L276" t="s">
        <v>1292</v>
      </c>
      <c r="M276" t="s">
        <v>90</v>
      </c>
      <c r="N276" t="s">
        <v>29</v>
      </c>
      <c r="O276" t="s">
        <v>29</v>
      </c>
      <c r="P276" t="s">
        <v>29</v>
      </c>
      <c r="Q276" t="s">
        <v>29</v>
      </c>
      <c r="R276" t="s">
        <v>29</v>
      </c>
      <c r="S276" t="s">
        <v>29</v>
      </c>
      <c r="T276" t="s">
        <v>48</v>
      </c>
      <c r="U276" t="s">
        <v>519</v>
      </c>
      <c r="V276" t="s">
        <v>519</v>
      </c>
      <c r="W276" t="s">
        <v>48</v>
      </c>
    </row>
    <row r="277" spans="1:23" hidden="1" x14ac:dyDescent="0.3">
      <c r="A277" t="s">
        <v>1525</v>
      </c>
      <c r="B277" t="s">
        <v>1526</v>
      </c>
      <c r="C277" s="1" t="str">
        <f t="shared" si="31"/>
        <v>21:0982</v>
      </c>
      <c r="D277" s="1" t="str">
        <f t="shared" si="32"/>
        <v>21:0001</v>
      </c>
      <c r="E277" t="s">
        <v>1527</v>
      </c>
      <c r="F277" t="s">
        <v>1528</v>
      </c>
      <c r="H277">
        <v>64.271797000000007</v>
      </c>
      <c r="I277">
        <v>-109.1715165</v>
      </c>
      <c r="J277" s="1" t="str">
        <f t="shared" si="34"/>
        <v>Till</v>
      </c>
      <c r="K277" s="1" t="str">
        <f t="shared" si="33"/>
        <v>HMC separation (KIDD grouping)</v>
      </c>
      <c r="L277" t="s">
        <v>1307</v>
      </c>
      <c r="M277" t="s">
        <v>1187</v>
      </c>
      <c r="N277" t="s">
        <v>29</v>
      </c>
      <c r="O277" t="s">
        <v>29</v>
      </c>
      <c r="P277" t="s">
        <v>29</v>
      </c>
      <c r="Q277" t="s">
        <v>29</v>
      </c>
      <c r="R277" t="s">
        <v>29</v>
      </c>
      <c r="S277" t="s">
        <v>29</v>
      </c>
      <c r="T277" t="s">
        <v>29</v>
      </c>
      <c r="U277" t="s">
        <v>519</v>
      </c>
      <c r="V277" t="s">
        <v>519</v>
      </c>
      <c r="W277" t="s">
        <v>29</v>
      </c>
    </row>
    <row r="278" spans="1:23" hidden="1" x14ac:dyDescent="0.3">
      <c r="A278" t="s">
        <v>1529</v>
      </c>
      <c r="B278" t="s">
        <v>1530</v>
      </c>
      <c r="C278" s="1" t="str">
        <f t="shared" si="31"/>
        <v>21:0982</v>
      </c>
      <c r="D278" s="1" t="str">
        <f t="shared" si="32"/>
        <v>21:0001</v>
      </c>
      <c r="E278" t="s">
        <v>1531</v>
      </c>
      <c r="F278" t="s">
        <v>1532</v>
      </c>
      <c r="H278">
        <v>64.676370199999994</v>
      </c>
      <c r="I278">
        <v>-108.4873295</v>
      </c>
      <c r="J278" s="1" t="str">
        <f t="shared" si="34"/>
        <v>Till</v>
      </c>
      <c r="K278" s="1" t="str">
        <f t="shared" si="33"/>
        <v>HMC separation (KIDD grouping)</v>
      </c>
      <c r="L278" t="s">
        <v>969</v>
      </c>
      <c r="M278" t="s">
        <v>1348</v>
      </c>
      <c r="N278" t="s">
        <v>29</v>
      </c>
      <c r="O278" t="s">
        <v>29</v>
      </c>
      <c r="P278" t="s">
        <v>29</v>
      </c>
      <c r="Q278" t="s">
        <v>29</v>
      </c>
      <c r="R278" t="s">
        <v>29</v>
      </c>
      <c r="S278" t="s">
        <v>29</v>
      </c>
      <c r="T278" t="s">
        <v>48</v>
      </c>
      <c r="U278" t="s">
        <v>519</v>
      </c>
      <c r="V278" t="s">
        <v>519</v>
      </c>
      <c r="W278" t="s">
        <v>48</v>
      </c>
    </row>
    <row r="279" spans="1:23" hidden="1" x14ac:dyDescent="0.3">
      <c r="A279" t="s">
        <v>1533</v>
      </c>
      <c r="B279" t="s">
        <v>1534</v>
      </c>
      <c r="C279" s="1" t="str">
        <f t="shared" si="31"/>
        <v>21:0982</v>
      </c>
      <c r="D279" s="1" t="str">
        <f t="shared" si="32"/>
        <v>21:0001</v>
      </c>
      <c r="E279" t="s">
        <v>1535</v>
      </c>
      <c r="F279" t="s">
        <v>1536</v>
      </c>
      <c r="H279">
        <v>64.4646221</v>
      </c>
      <c r="I279">
        <v>-108.2975428</v>
      </c>
      <c r="J279" s="1" t="str">
        <f t="shared" si="34"/>
        <v>Till</v>
      </c>
      <c r="K279" s="1" t="str">
        <f t="shared" si="33"/>
        <v>HMC separation (KIDD grouping)</v>
      </c>
      <c r="L279" t="s">
        <v>963</v>
      </c>
      <c r="M279" t="s">
        <v>1128</v>
      </c>
      <c r="N279" t="s">
        <v>29</v>
      </c>
      <c r="O279" t="s">
        <v>29</v>
      </c>
      <c r="P279" t="s">
        <v>29</v>
      </c>
      <c r="Q279" t="s">
        <v>29</v>
      </c>
      <c r="R279" t="s">
        <v>29</v>
      </c>
      <c r="S279" t="s">
        <v>29</v>
      </c>
      <c r="T279" t="s">
        <v>29</v>
      </c>
      <c r="U279" t="s">
        <v>519</v>
      </c>
      <c r="V279" t="s">
        <v>519</v>
      </c>
      <c r="W279" t="s">
        <v>29</v>
      </c>
    </row>
    <row r="280" spans="1:23" hidden="1" x14ac:dyDescent="0.3">
      <c r="A280" t="s">
        <v>1537</v>
      </c>
      <c r="B280" t="s">
        <v>1538</v>
      </c>
      <c r="C280" s="1" t="str">
        <f t="shared" si="31"/>
        <v>21:0982</v>
      </c>
      <c r="D280" s="1" t="str">
        <f t="shared" si="32"/>
        <v>21:0001</v>
      </c>
      <c r="E280" t="s">
        <v>1539</v>
      </c>
      <c r="F280" t="s">
        <v>1540</v>
      </c>
      <c r="H280">
        <v>64.038719700000001</v>
      </c>
      <c r="I280">
        <v>-109.1154997</v>
      </c>
      <c r="J280" s="1" t="str">
        <f t="shared" si="34"/>
        <v>Till</v>
      </c>
      <c r="K280" s="1" t="str">
        <f t="shared" si="33"/>
        <v>HMC separation (KIDD grouping)</v>
      </c>
      <c r="L280" t="s">
        <v>1127</v>
      </c>
      <c r="M280" t="s">
        <v>1006</v>
      </c>
      <c r="N280" t="s">
        <v>29</v>
      </c>
      <c r="O280" t="s">
        <v>29</v>
      </c>
      <c r="P280" t="s">
        <v>29</v>
      </c>
      <c r="Q280" t="s">
        <v>29</v>
      </c>
      <c r="R280" t="s">
        <v>29</v>
      </c>
      <c r="S280" t="s">
        <v>29</v>
      </c>
      <c r="T280" t="s">
        <v>100</v>
      </c>
      <c r="U280" t="s">
        <v>519</v>
      </c>
      <c r="V280" t="s">
        <v>519</v>
      </c>
      <c r="W280" t="s">
        <v>100</v>
      </c>
    </row>
    <row r="281" spans="1:23" hidden="1" x14ac:dyDescent="0.3">
      <c r="A281" t="s">
        <v>1541</v>
      </c>
      <c r="B281" t="s">
        <v>1542</v>
      </c>
      <c r="C281" s="1" t="str">
        <f t="shared" si="31"/>
        <v>21:0982</v>
      </c>
      <c r="D281" s="1" t="str">
        <f t="shared" si="32"/>
        <v>21:0001</v>
      </c>
      <c r="E281" t="s">
        <v>1543</v>
      </c>
      <c r="F281" t="s">
        <v>1544</v>
      </c>
      <c r="H281">
        <v>64.204257299999995</v>
      </c>
      <c r="I281">
        <v>-109.0440766</v>
      </c>
      <c r="J281" s="1" t="str">
        <f t="shared" si="34"/>
        <v>Till</v>
      </c>
      <c r="K281" s="1" t="str">
        <f t="shared" si="33"/>
        <v>HMC separation (KIDD grouping)</v>
      </c>
      <c r="L281" t="s">
        <v>1090</v>
      </c>
      <c r="M281" t="s">
        <v>953</v>
      </c>
      <c r="N281" t="s">
        <v>29</v>
      </c>
      <c r="O281" t="s">
        <v>29</v>
      </c>
      <c r="P281" t="s">
        <v>29</v>
      </c>
      <c r="Q281" t="s">
        <v>29</v>
      </c>
      <c r="R281" t="s">
        <v>29</v>
      </c>
      <c r="S281" t="s">
        <v>29</v>
      </c>
      <c r="T281" t="s">
        <v>48</v>
      </c>
      <c r="U281" t="s">
        <v>519</v>
      </c>
      <c r="V281" t="s">
        <v>519</v>
      </c>
      <c r="W281" t="s">
        <v>48</v>
      </c>
    </row>
    <row r="282" spans="1:23" hidden="1" x14ac:dyDescent="0.3">
      <c r="A282" t="s">
        <v>1545</v>
      </c>
      <c r="B282" t="s">
        <v>1546</v>
      </c>
      <c r="C282" s="1" t="str">
        <f t="shared" si="31"/>
        <v>21:0982</v>
      </c>
      <c r="D282" s="1" t="str">
        <f t="shared" si="32"/>
        <v>21:0001</v>
      </c>
      <c r="E282" t="s">
        <v>1547</v>
      </c>
      <c r="F282" t="s">
        <v>1548</v>
      </c>
      <c r="H282">
        <v>64.345826599999995</v>
      </c>
      <c r="I282">
        <v>-108.7624807</v>
      </c>
      <c r="J282" s="1" t="str">
        <f t="shared" si="34"/>
        <v>Till</v>
      </c>
      <c r="K282" s="1" t="str">
        <f t="shared" si="33"/>
        <v>HMC separation (KIDD grouping)</v>
      </c>
      <c r="L282" t="s">
        <v>1042</v>
      </c>
      <c r="M282" t="s">
        <v>1549</v>
      </c>
      <c r="N282" t="s">
        <v>29</v>
      </c>
      <c r="O282" t="s">
        <v>29</v>
      </c>
      <c r="P282" t="s">
        <v>29</v>
      </c>
      <c r="Q282" t="s">
        <v>29</v>
      </c>
      <c r="R282" t="s">
        <v>29</v>
      </c>
      <c r="S282" t="s">
        <v>29</v>
      </c>
      <c r="T282" t="s">
        <v>92</v>
      </c>
      <c r="U282" t="s">
        <v>519</v>
      </c>
      <c r="V282" t="s">
        <v>519</v>
      </c>
      <c r="W282" t="s">
        <v>92</v>
      </c>
    </row>
    <row r="283" spans="1:23" hidden="1" x14ac:dyDescent="0.3">
      <c r="A283" t="s">
        <v>1550</v>
      </c>
      <c r="B283" t="s">
        <v>1551</v>
      </c>
      <c r="C283" s="1" t="str">
        <f t="shared" si="31"/>
        <v>21:0982</v>
      </c>
      <c r="D283" s="1" t="str">
        <f t="shared" si="32"/>
        <v>21:0001</v>
      </c>
      <c r="E283" t="s">
        <v>1552</v>
      </c>
      <c r="F283" t="s">
        <v>1553</v>
      </c>
      <c r="H283">
        <v>64.448292100000003</v>
      </c>
      <c r="I283">
        <v>-108.6780316</v>
      </c>
      <c r="J283" s="1" t="str">
        <f t="shared" si="34"/>
        <v>Till</v>
      </c>
      <c r="K283" s="1" t="str">
        <f t="shared" si="33"/>
        <v>HMC separation (KIDD grouping)</v>
      </c>
      <c r="L283" t="s">
        <v>1127</v>
      </c>
      <c r="M283" t="s">
        <v>1220</v>
      </c>
      <c r="N283" t="s">
        <v>29</v>
      </c>
      <c r="O283" t="s">
        <v>29</v>
      </c>
      <c r="P283" t="s">
        <v>29</v>
      </c>
      <c r="Q283" t="s">
        <v>29</v>
      </c>
      <c r="R283" t="s">
        <v>29</v>
      </c>
      <c r="S283" t="s">
        <v>29</v>
      </c>
      <c r="T283" t="s">
        <v>90</v>
      </c>
      <c r="U283" t="s">
        <v>519</v>
      </c>
      <c r="V283" t="s">
        <v>519</v>
      </c>
      <c r="W283" t="s">
        <v>90</v>
      </c>
    </row>
    <row r="284" spans="1:23" hidden="1" x14ac:dyDescent="0.3">
      <c r="A284" t="s">
        <v>1554</v>
      </c>
      <c r="B284" t="s">
        <v>1555</v>
      </c>
      <c r="C284" s="1" t="str">
        <f t="shared" si="31"/>
        <v>21:0982</v>
      </c>
      <c r="D284" s="1" t="str">
        <f t="shared" si="32"/>
        <v>21:0001</v>
      </c>
      <c r="E284" t="s">
        <v>1556</v>
      </c>
      <c r="F284" t="s">
        <v>1557</v>
      </c>
      <c r="H284">
        <v>64.793106499999993</v>
      </c>
      <c r="I284">
        <v>-109.5438918</v>
      </c>
      <c r="J284" s="1" t="str">
        <f t="shared" si="34"/>
        <v>Till</v>
      </c>
      <c r="K284" s="1" t="str">
        <f t="shared" si="33"/>
        <v>HMC separation (KIDD grouping)</v>
      </c>
      <c r="L284" t="s">
        <v>1500</v>
      </c>
      <c r="M284" t="s">
        <v>266</v>
      </c>
      <c r="N284" t="s">
        <v>29</v>
      </c>
      <c r="O284" t="s">
        <v>29</v>
      </c>
      <c r="P284" t="s">
        <v>48</v>
      </c>
      <c r="Q284" t="s">
        <v>48</v>
      </c>
      <c r="R284" t="s">
        <v>29</v>
      </c>
      <c r="S284" t="s">
        <v>29</v>
      </c>
      <c r="T284" t="s">
        <v>130</v>
      </c>
      <c r="U284" t="s">
        <v>519</v>
      </c>
      <c r="V284" t="s">
        <v>519</v>
      </c>
      <c r="W284" t="s">
        <v>91</v>
      </c>
    </row>
    <row r="285" spans="1:23" hidden="1" x14ac:dyDescent="0.3">
      <c r="A285" t="s">
        <v>1558</v>
      </c>
      <c r="B285" t="s">
        <v>1559</v>
      </c>
      <c r="C285" s="1" t="str">
        <f t="shared" si="31"/>
        <v>21:0982</v>
      </c>
      <c r="D285" s="1" t="str">
        <f t="shared" si="32"/>
        <v>21:0001</v>
      </c>
      <c r="E285" t="s">
        <v>1560</v>
      </c>
      <c r="F285" t="s">
        <v>1561</v>
      </c>
      <c r="H285">
        <v>64.402321799999996</v>
      </c>
      <c r="I285">
        <v>-109.534594</v>
      </c>
      <c r="J285" s="1" t="str">
        <f t="shared" si="34"/>
        <v>Till</v>
      </c>
      <c r="K285" s="1" t="str">
        <f t="shared" si="33"/>
        <v>HMC separation (KIDD grouping)</v>
      </c>
      <c r="L285" t="s">
        <v>1562</v>
      </c>
      <c r="M285" t="s">
        <v>941</v>
      </c>
      <c r="N285" t="s">
        <v>29</v>
      </c>
      <c r="O285" t="s">
        <v>29</v>
      </c>
      <c r="P285" t="s">
        <v>29</v>
      </c>
      <c r="Q285" t="s">
        <v>29</v>
      </c>
      <c r="R285" t="s">
        <v>29</v>
      </c>
      <c r="S285" t="s">
        <v>29</v>
      </c>
      <c r="T285" t="s">
        <v>48</v>
      </c>
      <c r="U285" t="s">
        <v>519</v>
      </c>
      <c r="V285" t="s">
        <v>519</v>
      </c>
      <c r="W285" t="s">
        <v>48</v>
      </c>
    </row>
    <row r="286" spans="1:23" hidden="1" x14ac:dyDescent="0.3">
      <c r="A286" t="s">
        <v>1563</v>
      </c>
      <c r="B286" t="s">
        <v>1564</v>
      </c>
      <c r="C286" s="1" t="str">
        <f t="shared" si="31"/>
        <v>21:0982</v>
      </c>
      <c r="D286" s="1" t="str">
        <f t="shared" si="32"/>
        <v>21:0001</v>
      </c>
      <c r="E286" t="s">
        <v>1565</v>
      </c>
      <c r="F286" t="s">
        <v>1566</v>
      </c>
      <c r="H286">
        <v>64.280309599999995</v>
      </c>
      <c r="I286">
        <v>-109.7202568</v>
      </c>
      <c r="J286" s="1" t="str">
        <f t="shared" si="34"/>
        <v>Till</v>
      </c>
      <c r="K286" s="1" t="str">
        <f t="shared" si="33"/>
        <v>HMC separation (KIDD grouping)</v>
      </c>
      <c r="L286" t="s">
        <v>1202</v>
      </c>
      <c r="M286" t="s">
        <v>1338</v>
      </c>
      <c r="N286" t="s">
        <v>29</v>
      </c>
      <c r="O286" t="s">
        <v>29</v>
      </c>
      <c r="P286" t="s">
        <v>33</v>
      </c>
      <c r="Q286" t="s">
        <v>33</v>
      </c>
      <c r="R286" t="s">
        <v>29</v>
      </c>
      <c r="S286" t="s">
        <v>29</v>
      </c>
      <c r="T286" t="s">
        <v>296</v>
      </c>
      <c r="U286" t="s">
        <v>519</v>
      </c>
      <c r="V286" t="s">
        <v>519</v>
      </c>
      <c r="W286" t="s">
        <v>168</v>
      </c>
    </row>
    <row r="287" spans="1:23" hidden="1" x14ac:dyDescent="0.3">
      <c r="A287" t="s">
        <v>1567</v>
      </c>
      <c r="B287" t="s">
        <v>1568</v>
      </c>
      <c r="C287" s="1" t="str">
        <f t="shared" si="31"/>
        <v>21:0982</v>
      </c>
      <c r="D287" s="1" t="str">
        <f t="shared" si="32"/>
        <v>21:0001</v>
      </c>
      <c r="E287" t="s">
        <v>1569</v>
      </c>
      <c r="F287" t="s">
        <v>1570</v>
      </c>
      <c r="H287">
        <v>64.863999500000006</v>
      </c>
      <c r="I287">
        <v>-109.3433489</v>
      </c>
      <c r="J287" s="1" t="str">
        <f t="shared" si="34"/>
        <v>Till</v>
      </c>
      <c r="K287" s="1" t="str">
        <f t="shared" si="33"/>
        <v>HMC separation (KIDD grouping)</v>
      </c>
      <c r="L287" t="s">
        <v>1360</v>
      </c>
      <c r="M287" t="s">
        <v>1177</v>
      </c>
      <c r="N287" t="s">
        <v>29</v>
      </c>
      <c r="O287" t="s">
        <v>29</v>
      </c>
      <c r="P287" t="s">
        <v>48</v>
      </c>
      <c r="Q287" t="s">
        <v>48</v>
      </c>
      <c r="R287" t="s">
        <v>29</v>
      </c>
      <c r="S287" t="s">
        <v>33</v>
      </c>
      <c r="T287" t="s">
        <v>296</v>
      </c>
      <c r="U287" t="s">
        <v>519</v>
      </c>
      <c r="V287" t="s">
        <v>519</v>
      </c>
      <c r="W287" t="s">
        <v>100</v>
      </c>
    </row>
    <row r="288" spans="1:23" hidden="1" x14ac:dyDescent="0.3">
      <c r="A288" t="s">
        <v>1571</v>
      </c>
      <c r="B288" t="s">
        <v>1572</v>
      </c>
      <c r="C288" s="1" t="str">
        <f t="shared" ref="C288:C316" si="35">HYPERLINK("http://geochem.nrcan.gc.ca/cdogs/content/bdl/bdl210982_e.htm", "21:0982")</f>
        <v>21:0982</v>
      </c>
      <c r="D288" s="1" t="str">
        <f t="shared" ref="D288:D316" si="36">HYPERLINK("http://geochem.nrcan.gc.ca/cdogs/content/svy/svy210001_e.htm", "21:0001")</f>
        <v>21:0001</v>
      </c>
      <c r="E288" t="s">
        <v>1573</v>
      </c>
      <c r="F288" t="s">
        <v>1574</v>
      </c>
      <c r="H288">
        <v>64.9626296</v>
      </c>
      <c r="I288">
        <v>-109.2300242</v>
      </c>
      <c r="J288" s="1" t="str">
        <f t="shared" si="34"/>
        <v>Till</v>
      </c>
      <c r="K288" s="1" t="str">
        <f t="shared" ref="K288:K319" si="37">HYPERLINK("http://geochem.nrcan.gc.ca/cdogs/content/kwd/kwd080046_e.htm", "HMC separation (KIDD grouping)")</f>
        <v>HMC separation (KIDD grouping)</v>
      </c>
      <c r="L288" t="s">
        <v>1176</v>
      </c>
      <c r="M288" t="s">
        <v>1575</v>
      </c>
      <c r="N288" t="s">
        <v>29</v>
      </c>
      <c r="O288" t="s">
        <v>29</v>
      </c>
      <c r="P288" t="s">
        <v>31</v>
      </c>
      <c r="Q288" t="s">
        <v>31</v>
      </c>
      <c r="R288" t="s">
        <v>33</v>
      </c>
      <c r="S288" t="s">
        <v>29</v>
      </c>
      <c r="T288" t="s">
        <v>168</v>
      </c>
      <c r="U288" t="s">
        <v>519</v>
      </c>
      <c r="V288" t="s">
        <v>519</v>
      </c>
      <c r="W288" t="s">
        <v>100</v>
      </c>
    </row>
    <row r="289" spans="1:23" hidden="1" x14ac:dyDescent="0.3">
      <c r="A289" t="s">
        <v>1576</v>
      </c>
      <c r="B289" t="s">
        <v>1577</v>
      </c>
      <c r="C289" s="1" t="str">
        <f t="shared" si="35"/>
        <v>21:0982</v>
      </c>
      <c r="D289" s="1" t="str">
        <f t="shared" si="36"/>
        <v>21:0001</v>
      </c>
      <c r="E289" t="s">
        <v>1578</v>
      </c>
      <c r="F289" t="s">
        <v>1579</v>
      </c>
      <c r="H289">
        <v>64.065072400000005</v>
      </c>
      <c r="I289">
        <v>-108.1015419</v>
      </c>
      <c r="J289" s="1" t="str">
        <f t="shared" si="34"/>
        <v>Till</v>
      </c>
      <c r="K289" s="1" t="str">
        <f t="shared" si="37"/>
        <v>HMC separation (KIDD grouping)</v>
      </c>
      <c r="L289" t="s">
        <v>1353</v>
      </c>
      <c r="M289" t="s">
        <v>1580</v>
      </c>
      <c r="N289" t="s">
        <v>29</v>
      </c>
      <c r="O289" t="s">
        <v>29</v>
      </c>
      <c r="P289" t="s">
        <v>29</v>
      </c>
      <c r="Q289" t="s">
        <v>29</v>
      </c>
      <c r="R289" t="s">
        <v>29</v>
      </c>
      <c r="S289" t="s">
        <v>29</v>
      </c>
      <c r="T289" t="s">
        <v>296</v>
      </c>
      <c r="U289" t="s">
        <v>519</v>
      </c>
      <c r="V289" t="s">
        <v>519</v>
      </c>
      <c r="W289" t="s">
        <v>296</v>
      </c>
    </row>
    <row r="290" spans="1:23" hidden="1" x14ac:dyDescent="0.3">
      <c r="A290" t="s">
        <v>1581</v>
      </c>
      <c r="B290" t="s">
        <v>1582</v>
      </c>
      <c r="C290" s="1" t="str">
        <f t="shared" si="35"/>
        <v>21:0982</v>
      </c>
      <c r="D290" s="1" t="str">
        <f t="shared" si="36"/>
        <v>21:0001</v>
      </c>
      <c r="E290" t="s">
        <v>1583</v>
      </c>
      <c r="F290" t="s">
        <v>1584</v>
      </c>
      <c r="H290">
        <v>64.252189000000001</v>
      </c>
      <c r="I290">
        <v>-108.1109713</v>
      </c>
      <c r="J290" s="1" t="str">
        <f t="shared" si="34"/>
        <v>Till</v>
      </c>
      <c r="K290" s="1" t="str">
        <f t="shared" si="37"/>
        <v>HMC separation (KIDD grouping)</v>
      </c>
      <c r="L290" t="s">
        <v>994</v>
      </c>
      <c r="M290" t="s">
        <v>1575</v>
      </c>
      <c r="N290" t="s">
        <v>29</v>
      </c>
      <c r="O290" t="s">
        <v>29</v>
      </c>
      <c r="P290" t="s">
        <v>29</v>
      </c>
      <c r="Q290" t="s">
        <v>29</v>
      </c>
      <c r="R290" t="s">
        <v>29</v>
      </c>
      <c r="S290" t="s">
        <v>29</v>
      </c>
      <c r="T290" t="s">
        <v>296</v>
      </c>
      <c r="U290" t="s">
        <v>519</v>
      </c>
      <c r="V290" t="s">
        <v>519</v>
      </c>
      <c r="W290" t="s">
        <v>296</v>
      </c>
    </row>
    <row r="291" spans="1:23" hidden="1" x14ac:dyDescent="0.3">
      <c r="A291" t="s">
        <v>1585</v>
      </c>
      <c r="B291" t="s">
        <v>1586</v>
      </c>
      <c r="C291" s="1" t="str">
        <f t="shared" si="35"/>
        <v>21:0982</v>
      </c>
      <c r="D291" s="1" t="str">
        <f t="shared" si="36"/>
        <v>21:0001</v>
      </c>
      <c r="E291" t="s">
        <v>1587</v>
      </c>
      <c r="F291" t="s">
        <v>1588</v>
      </c>
      <c r="H291">
        <v>64.415641800000003</v>
      </c>
      <c r="I291">
        <v>-108.57223310000001</v>
      </c>
      <c r="J291" s="1" t="str">
        <f t="shared" si="34"/>
        <v>Till</v>
      </c>
      <c r="K291" s="1" t="str">
        <f t="shared" si="37"/>
        <v>HMC separation (KIDD grouping)</v>
      </c>
      <c r="L291" t="s">
        <v>994</v>
      </c>
      <c r="M291" t="s">
        <v>1589</v>
      </c>
      <c r="N291" t="s">
        <v>29</v>
      </c>
      <c r="O291" t="s">
        <v>29</v>
      </c>
      <c r="P291" t="s">
        <v>31</v>
      </c>
      <c r="Q291" t="s">
        <v>31</v>
      </c>
      <c r="R291" t="s">
        <v>29</v>
      </c>
      <c r="S291" t="s">
        <v>29</v>
      </c>
      <c r="T291" t="s">
        <v>29</v>
      </c>
      <c r="U291" t="s">
        <v>519</v>
      </c>
      <c r="V291" t="s">
        <v>519</v>
      </c>
      <c r="W291" t="s">
        <v>31</v>
      </c>
    </row>
    <row r="292" spans="1:23" hidden="1" x14ac:dyDescent="0.3">
      <c r="A292" t="s">
        <v>1590</v>
      </c>
      <c r="B292" t="s">
        <v>1591</v>
      </c>
      <c r="C292" s="1" t="str">
        <f t="shared" si="35"/>
        <v>21:0982</v>
      </c>
      <c r="D292" s="1" t="str">
        <f t="shared" si="36"/>
        <v>21:0001</v>
      </c>
      <c r="E292" t="s">
        <v>1592</v>
      </c>
      <c r="F292" t="s">
        <v>1593</v>
      </c>
      <c r="H292">
        <v>64.8396951</v>
      </c>
      <c r="I292">
        <v>-109.18218760000001</v>
      </c>
      <c r="J292" s="1" t="str">
        <f t="shared" si="34"/>
        <v>Till</v>
      </c>
      <c r="K292" s="1" t="str">
        <f t="shared" si="37"/>
        <v>HMC separation (KIDD grouping)</v>
      </c>
      <c r="L292" t="s">
        <v>1137</v>
      </c>
      <c r="M292" t="s">
        <v>266</v>
      </c>
      <c r="N292" t="s">
        <v>29</v>
      </c>
      <c r="O292" t="s">
        <v>29</v>
      </c>
      <c r="P292" t="s">
        <v>90</v>
      </c>
      <c r="Q292" t="s">
        <v>90</v>
      </c>
      <c r="R292" t="s">
        <v>29</v>
      </c>
      <c r="S292" t="s">
        <v>29</v>
      </c>
      <c r="T292" t="s">
        <v>29</v>
      </c>
      <c r="U292" t="s">
        <v>519</v>
      </c>
      <c r="V292" t="s">
        <v>519</v>
      </c>
      <c r="W292" t="s">
        <v>90</v>
      </c>
    </row>
    <row r="293" spans="1:23" hidden="1" x14ac:dyDescent="0.3">
      <c r="A293" t="s">
        <v>1594</v>
      </c>
      <c r="B293" t="s">
        <v>1595</v>
      </c>
      <c r="C293" s="1" t="str">
        <f t="shared" si="35"/>
        <v>21:0982</v>
      </c>
      <c r="D293" s="1" t="str">
        <f t="shared" si="36"/>
        <v>21:0001</v>
      </c>
      <c r="E293" t="s">
        <v>1596</v>
      </c>
      <c r="F293" t="s">
        <v>1597</v>
      </c>
      <c r="H293">
        <v>64.765640899999994</v>
      </c>
      <c r="I293">
        <v>-109.2985364</v>
      </c>
      <c r="J293" s="1" t="str">
        <f t="shared" si="34"/>
        <v>Till</v>
      </c>
      <c r="K293" s="1" t="str">
        <f t="shared" si="37"/>
        <v>HMC separation (KIDD grouping)</v>
      </c>
      <c r="L293" t="s">
        <v>1307</v>
      </c>
      <c r="M293" t="s">
        <v>1598</v>
      </c>
      <c r="N293" t="s">
        <v>29</v>
      </c>
      <c r="O293" t="s">
        <v>29</v>
      </c>
      <c r="P293" t="s">
        <v>31</v>
      </c>
      <c r="Q293" t="s">
        <v>31</v>
      </c>
      <c r="R293" t="s">
        <v>29</v>
      </c>
      <c r="S293" t="s">
        <v>29</v>
      </c>
      <c r="T293" t="s">
        <v>31</v>
      </c>
      <c r="U293" t="s">
        <v>519</v>
      </c>
      <c r="V293" t="s">
        <v>519</v>
      </c>
      <c r="W293" t="s">
        <v>90</v>
      </c>
    </row>
    <row r="294" spans="1:23" hidden="1" x14ac:dyDescent="0.3">
      <c r="A294" t="s">
        <v>1599</v>
      </c>
      <c r="B294" t="s">
        <v>1600</v>
      </c>
      <c r="C294" s="1" t="str">
        <f t="shared" si="35"/>
        <v>21:0982</v>
      </c>
      <c r="D294" s="1" t="str">
        <f t="shared" si="36"/>
        <v>21:0001</v>
      </c>
      <c r="E294" t="s">
        <v>1601</v>
      </c>
      <c r="F294" t="s">
        <v>1602</v>
      </c>
      <c r="H294">
        <v>64.842645099999999</v>
      </c>
      <c r="I294">
        <v>-108.5453382</v>
      </c>
      <c r="J294" s="1" t="str">
        <f t="shared" si="34"/>
        <v>Till</v>
      </c>
      <c r="K294" s="1" t="str">
        <f t="shared" si="37"/>
        <v>HMC separation (KIDD grouping)</v>
      </c>
      <c r="L294" t="s">
        <v>1603</v>
      </c>
      <c r="M294" t="s">
        <v>240</v>
      </c>
      <c r="N294" t="s">
        <v>29</v>
      </c>
      <c r="O294" t="s">
        <v>29</v>
      </c>
      <c r="P294" t="s">
        <v>29</v>
      </c>
      <c r="Q294" t="s">
        <v>29</v>
      </c>
      <c r="R294" t="s">
        <v>29</v>
      </c>
      <c r="S294" t="s">
        <v>29</v>
      </c>
      <c r="T294" t="s">
        <v>29</v>
      </c>
      <c r="U294" t="s">
        <v>519</v>
      </c>
      <c r="V294" t="s">
        <v>519</v>
      </c>
      <c r="W294" t="s">
        <v>29</v>
      </c>
    </row>
    <row r="295" spans="1:23" hidden="1" x14ac:dyDescent="0.3">
      <c r="A295" t="s">
        <v>1604</v>
      </c>
      <c r="B295" t="s">
        <v>1605</v>
      </c>
      <c r="C295" s="1" t="str">
        <f t="shared" si="35"/>
        <v>21:0982</v>
      </c>
      <c r="D295" s="1" t="str">
        <f t="shared" si="36"/>
        <v>21:0001</v>
      </c>
      <c r="E295" t="s">
        <v>1606</v>
      </c>
      <c r="F295" t="s">
        <v>1607</v>
      </c>
      <c r="H295">
        <v>64.930532299999996</v>
      </c>
      <c r="I295">
        <v>-108.2072632</v>
      </c>
      <c r="J295" s="1" t="str">
        <f t="shared" si="34"/>
        <v>Till</v>
      </c>
      <c r="K295" s="1" t="str">
        <f t="shared" si="37"/>
        <v>HMC separation (KIDD grouping)</v>
      </c>
      <c r="L295" t="s">
        <v>1608</v>
      </c>
      <c r="M295" t="s">
        <v>57</v>
      </c>
      <c r="N295" t="s">
        <v>29</v>
      </c>
      <c r="O295" t="s">
        <v>29</v>
      </c>
      <c r="P295" t="s">
        <v>29</v>
      </c>
      <c r="Q295" t="s">
        <v>29</v>
      </c>
      <c r="R295" t="s">
        <v>29</v>
      </c>
      <c r="S295" t="s">
        <v>29</v>
      </c>
      <c r="T295" t="s">
        <v>29</v>
      </c>
      <c r="U295" t="s">
        <v>519</v>
      </c>
      <c r="V295" t="s">
        <v>519</v>
      </c>
      <c r="W295" t="s">
        <v>29</v>
      </c>
    </row>
    <row r="296" spans="1:23" hidden="1" x14ac:dyDescent="0.3">
      <c r="A296" t="s">
        <v>1609</v>
      </c>
      <c r="B296" t="s">
        <v>1610</v>
      </c>
      <c r="C296" s="1" t="str">
        <f t="shared" si="35"/>
        <v>21:0982</v>
      </c>
      <c r="D296" s="1" t="str">
        <f t="shared" si="36"/>
        <v>21:0001</v>
      </c>
      <c r="E296" t="s">
        <v>1611</v>
      </c>
      <c r="F296" t="s">
        <v>1612</v>
      </c>
      <c r="H296">
        <v>64.795881699999995</v>
      </c>
      <c r="I296">
        <v>-108.1566772</v>
      </c>
      <c r="J296" s="1" t="str">
        <f t="shared" ref="J296:J311" si="38">HYPERLINK("http://geochem.nrcan.gc.ca/cdogs/content/kwd/kwd020044_e.htm", "Till")</f>
        <v>Till</v>
      </c>
      <c r="K296" s="1" t="str">
        <f t="shared" si="37"/>
        <v>HMC separation (KIDD grouping)</v>
      </c>
      <c r="L296" t="s">
        <v>1307</v>
      </c>
      <c r="M296" t="s">
        <v>1075</v>
      </c>
      <c r="N296" t="s">
        <v>29</v>
      </c>
      <c r="O296" t="s">
        <v>29</v>
      </c>
      <c r="P296" t="s">
        <v>29</v>
      </c>
      <c r="Q296" t="s">
        <v>29</v>
      </c>
      <c r="R296" t="s">
        <v>29</v>
      </c>
      <c r="S296" t="s">
        <v>29</v>
      </c>
      <c r="T296" t="s">
        <v>100</v>
      </c>
      <c r="U296" t="s">
        <v>519</v>
      </c>
      <c r="V296" t="s">
        <v>519</v>
      </c>
      <c r="W296" t="s">
        <v>100</v>
      </c>
    </row>
    <row r="297" spans="1:23" hidden="1" x14ac:dyDescent="0.3">
      <c r="A297" t="s">
        <v>1613</v>
      </c>
      <c r="B297" t="s">
        <v>1614</v>
      </c>
      <c r="C297" s="1" t="str">
        <f t="shared" si="35"/>
        <v>21:0982</v>
      </c>
      <c r="D297" s="1" t="str">
        <f t="shared" si="36"/>
        <v>21:0001</v>
      </c>
      <c r="E297" t="s">
        <v>1615</v>
      </c>
      <c r="F297" t="s">
        <v>1616</v>
      </c>
      <c r="H297">
        <v>64.716163300000005</v>
      </c>
      <c r="I297">
        <v>-108.9572714</v>
      </c>
      <c r="J297" s="1" t="str">
        <f t="shared" si="38"/>
        <v>Till</v>
      </c>
      <c r="K297" s="1" t="str">
        <f t="shared" si="37"/>
        <v>HMC separation (KIDD grouping)</v>
      </c>
      <c r="L297" t="s">
        <v>1101</v>
      </c>
      <c r="M297" t="s">
        <v>266</v>
      </c>
      <c r="N297" t="s">
        <v>29</v>
      </c>
      <c r="O297" t="s">
        <v>29</v>
      </c>
      <c r="P297" t="s">
        <v>296</v>
      </c>
      <c r="Q297" t="s">
        <v>296</v>
      </c>
      <c r="R297" t="s">
        <v>29</v>
      </c>
      <c r="S297" t="s">
        <v>31</v>
      </c>
      <c r="T297" t="s">
        <v>90</v>
      </c>
      <c r="U297" t="s">
        <v>519</v>
      </c>
      <c r="V297" t="s">
        <v>519</v>
      </c>
      <c r="W297" t="s">
        <v>34</v>
      </c>
    </row>
    <row r="298" spans="1:23" hidden="1" x14ac:dyDescent="0.3">
      <c r="A298" t="s">
        <v>1617</v>
      </c>
      <c r="B298" t="s">
        <v>1618</v>
      </c>
      <c r="C298" s="1" t="str">
        <f t="shared" si="35"/>
        <v>21:0982</v>
      </c>
      <c r="D298" s="1" t="str">
        <f t="shared" si="36"/>
        <v>21:0001</v>
      </c>
      <c r="E298" t="s">
        <v>1619</v>
      </c>
      <c r="F298" t="s">
        <v>1620</v>
      </c>
      <c r="H298">
        <v>64.830945099999994</v>
      </c>
      <c r="I298">
        <v>-108.692605</v>
      </c>
      <c r="J298" s="1" t="str">
        <f t="shared" si="38"/>
        <v>Till</v>
      </c>
      <c r="K298" s="1" t="str">
        <f t="shared" si="37"/>
        <v>HMC separation (KIDD grouping)</v>
      </c>
      <c r="L298" t="s">
        <v>1478</v>
      </c>
      <c r="M298" t="s">
        <v>48</v>
      </c>
      <c r="N298" t="s">
        <v>29</v>
      </c>
      <c r="O298" t="s">
        <v>29</v>
      </c>
      <c r="P298" t="s">
        <v>296</v>
      </c>
      <c r="Q298" t="s">
        <v>296</v>
      </c>
      <c r="R298" t="s">
        <v>29</v>
      </c>
      <c r="S298" t="s">
        <v>29</v>
      </c>
      <c r="T298" t="s">
        <v>29</v>
      </c>
      <c r="U298" t="s">
        <v>519</v>
      </c>
      <c r="V298" t="s">
        <v>519</v>
      </c>
      <c r="W298" t="s">
        <v>296</v>
      </c>
    </row>
    <row r="299" spans="1:23" hidden="1" x14ac:dyDescent="0.3">
      <c r="A299" t="s">
        <v>1621</v>
      </c>
      <c r="B299" t="s">
        <v>1622</v>
      </c>
      <c r="C299" s="1" t="str">
        <f t="shared" si="35"/>
        <v>21:0982</v>
      </c>
      <c r="D299" s="1" t="str">
        <f t="shared" si="36"/>
        <v>21:0001</v>
      </c>
      <c r="E299" t="s">
        <v>1623</v>
      </c>
      <c r="F299" t="s">
        <v>1624</v>
      </c>
      <c r="H299">
        <v>64.751068000000004</v>
      </c>
      <c r="I299">
        <v>-108.5809434</v>
      </c>
      <c r="J299" s="1" t="str">
        <f t="shared" si="38"/>
        <v>Till</v>
      </c>
      <c r="K299" s="1" t="str">
        <f t="shared" si="37"/>
        <v>HMC separation (KIDD grouping)</v>
      </c>
      <c r="L299" t="s">
        <v>1373</v>
      </c>
      <c r="M299" t="s">
        <v>1302</v>
      </c>
      <c r="N299" t="s">
        <v>29</v>
      </c>
      <c r="O299" t="s">
        <v>29</v>
      </c>
      <c r="P299" t="s">
        <v>29</v>
      </c>
      <c r="Q299" t="s">
        <v>29</v>
      </c>
      <c r="R299" t="s">
        <v>29</v>
      </c>
      <c r="S299" t="s">
        <v>29</v>
      </c>
      <c r="T299" t="s">
        <v>29</v>
      </c>
      <c r="U299" t="s">
        <v>519</v>
      </c>
      <c r="V299" t="s">
        <v>519</v>
      </c>
      <c r="W299" t="s">
        <v>29</v>
      </c>
    </row>
    <row r="300" spans="1:23" hidden="1" x14ac:dyDescent="0.3">
      <c r="A300" t="s">
        <v>1625</v>
      </c>
      <c r="B300" t="s">
        <v>1626</v>
      </c>
      <c r="C300" s="1" t="str">
        <f t="shared" si="35"/>
        <v>21:0982</v>
      </c>
      <c r="D300" s="1" t="str">
        <f t="shared" si="36"/>
        <v>21:0001</v>
      </c>
      <c r="E300" t="s">
        <v>1627</v>
      </c>
      <c r="F300" t="s">
        <v>1628</v>
      </c>
      <c r="H300">
        <v>64.510218600000002</v>
      </c>
      <c r="I300">
        <v>-109.03948870000001</v>
      </c>
      <c r="J300" s="1" t="str">
        <f t="shared" si="38"/>
        <v>Till</v>
      </c>
      <c r="K300" s="1" t="str">
        <f t="shared" si="37"/>
        <v>HMC separation (KIDD grouping)</v>
      </c>
      <c r="L300" t="s">
        <v>1260</v>
      </c>
      <c r="M300" t="s">
        <v>953</v>
      </c>
      <c r="N300" t="s">
        <v>29</v>
      </c>
      <c r="O300" t="s">
        <v>29</v>
      </c>
      <c r="P300" t="s">
        <v>29</v>
      </c>
      <c r="Q300" t="s">
        <v>29</v>
      </c>
      <c r="R300" t="s">
        <v>29</v>
      </c>
      <c r="S300" t="s">
        <v>29</v>
      </c>
      <c r="T300" t="s">
        <v>57</v>
      </c>
      <c r="U300" t="s">
        <v>519</v>
      </c>
      <c r="V300" t="s">
        <v>519</v>
      </c>
      <c r="W300" t="s">
        <v>57</v>
      </c>
    </row>
    <row r="301" spans="1:23" hidden="1" x14ac:dyDescent="0.3">
      <c r="A301" t="s">
        <v>1629</v>
      </c>
      <c r="B301" t="s">
        <v>1630</v>
      </c>
      <c r="C301" s="1" t="str">
        <f t="shared" si="35"/>
        <v>21:0982</v>
      </c>
      <c r="D301" s="1" t="str">
        <f t="shared" si="36"/>
        <v>21:0001</v>
      </c>
      <c r="E301" t="s">
        <v>1631</v>
      </c>
      <c r="F301" t="s">
        <v>1632</v>
      </c>
      <c r="H301">
        <v>64.432255799999993</v>
      </c>
      <c r="I301">
        <v>-109.2750592</v>
      </c>
      <c r="J301" s="1" t="str">
        <f t="shared" si="38"/>
        <v>Till</v>
      </c>
      <c r="K301" s="1" t="str">
        <f t="shared" si="37"/>
        <v>HMC separation (KIDD grouping)</v>
      </c>
      <c r="L301" t="s">
        <v>1197</v>
      </c>
      <c r="M301" t="s">
        <v>989</v>
      </c>
      <c r="N301" t="s">
        <v>29</v>
      </c>
      <c r="O301" t="s">
        <v>29</v>
      </c>
      <c r="P301" t="s">
        <v>29</v>
      </c>
      <c r="Q301" t="s">
        <v>29</v>
      </c>
      <c r="R301" t="s">
        <v>29</v>
      </c>
      <c r="S301" t="s">
        <v>29</v>
      </c>
      <c r="T301" t="s">
        <v>168</v>
      </c>
      <c r="U301" t="s">
        <v>519</v>
      </c>
      <c r="V301" t="s">
        <v>519</v>
      </c>
      <c r="W301" t="s">
        <v>168</v>
      </c>
    </row>
    <row r="302" spans="1:23" hidden="1" x14ac:dyDescent="0.3">
      <c r="A302" t="s">
        <v>1633</v>
      </c>
      <c r="B302" t="s">
        <v>1634</v>
      </c>
      <c r="C302" s="1" t="str">
        <f t="shared" si="35"/>
        <v>21:0982</v>
      </c>
      <c r="D302" s="1" t="str">
        <f t="shared" si="36"/>
        <v>21:0001</v>
      </c>
      <c r="E302" t="s">
        <v>1635</v>
      </c>
      <c r="F302" t="s">
        <v>1636</v>
      </c>
      <c r="H302">
        <v>64.351084700000001</v>
      </c>
      <c r="I302">
        <v>-109.1850812</v>
      </c>
      <c r="J302" s="1" t="str">
        <f t="shared" si="38"/>
        <v>Till</v>
      </c>
      <c r="K302" s="1" t="str">
        <f t="shared" si="37"/>
        <v>HMC separation (KIDD grouping)</v>
      </c>
      <c r="L302" t="s">
        <v>1637</v>
      </c>
      <c r="M302" t="s">
        <v>1348</v>
      </c>
      <c r="N302" t="s">
        <v>29</v>
      </c>
      <c r="O302" t="s">
        <v>29</v>
      </c>
      <c r="P302" t="s">
        <v>33</v>
      </c>
      <c r="Q302" t="s">
        <v>33</v>
      </c>
      <c r="R302" t="s">
        <v>33</v>
      </c>
      <c r="S302" t="s">
        <v>29</v>
      </c>
      <c r="T302" t="s">
        <v>31</v>
      </c>
      <c r="U302" t="s">
        <v>519</v>
      </c>
      <c r="V302" t="s">
        <v>519</v>
      </c>
      <c r="W302" t="s">
        <v>90</v>
      </c>
    </row>
    <row r="303" spans="1:23" hidden="1" x14ac:dyDescent="0.3">
      <c r="A303" t="s">
        <v>1638</v>
      </c>
      <c r="B303" t="s">
        <v>1639</v>
      </c>
      <c r="C303" s="1" t="str">
        <f t="shared" si="35"/>
        <v>21:0982</v>
      </c>
      <c r="D303" s="1" t="str">
        <f t="shared" si="36"/>
        <v>21:0001</v>
      </c>
      <c r="E303" t="s">
        <v>1640</v>
      </c>
      <c r="F303" t="s">
        <v>1641</v>
      </c>
      <c r="H303">
        <v>64.698163300000004</v>
      </c>
      <c r="I303">
        <v>-108.1396531</v>
      </c>
      <c r="J303" s="1" t="str">
        <f t="shared" si="38"/>
        <v>Till</v>
      </c>
      <c r="K303" s="1" t="str">
        <f t="shared" si="37"/>
        <v>HMC separation (KIDD grouping)</v>
      </c>
      <c r="L303" t="s">
        <v>1211</v>
      </c>
      <c r="M303" t="s">
        <v>1642</v>
      </c>
      <c r="N303" t="s">
        <v>29</v>
      </c>
      <c r="O303" t="s">
        <v>29</v>
      </c>
      <c r="P303" t="s">
        <v>29</v>
      </c>
      <c r="Q303" t="s">
        <v>29</v>
      </c>
      <c r="R303" t="s">
        <v>29</v>
      </c>
      <c r="S303" t="s">
        <v>33</v>
      </c>
      <c r="T303" t="s">
        <v>29</v>
      </c>
      <c r="U303" t="s">
        <v>519</v>
      </c>
      <c r="V303" t="s">
        <v>519</v>
      </c>
      <c r="W303" t="s">
        <v>33</v>
      </c>
    </row>
    <row r="304" spans="1:23" hidden="1" x14ac:dyDescent="0.3">
      <c r="A304" t="s">
        <v>1643</v>
      </c>
      <c r="B304" t="s">
        <v>1644</v>
      </c>
      <c r="C304" s="1" t="str">
        <f t="shared" si="35"/>
        <v>21:0982</v>
      </c>
      <c r="D304" s="1" t="str">
        <f t="shared" si="36"/>
        <v>21:0001</v>
      </c>
      <c r="E304" t="s">
        <v>1645</v>
      </c>
      <c r="F304" t="s">
        <v>1646</v>
      </c>
      <c r="H304">
        <v>64.5821155</v>
      </c>
      <c r="I304">
        <v>-108.15625420000001</v>
      </c>
      <c r="J304" s="1" t="str">
        <f t="shared" si="38"/>
        <v>Till</v>
      </c>
      <c r="K304" s="1" t="str">
        <f t="shared" si="37"/>
        <v>HMC separation (KIDD grouping)</v>
      </c>
      <c r="L304" t="s">
        <v>1142</v>
      </c>
      <c r="M304" t="s">
        <v>964</v>
      </c>
      <c r="N304" t="s">
        <v>29</v>
      </c>
      <c r="O304" t="s">
        <v>29</v>
      </c>
      <c r="P304" t="s">
        <v>29</v>
      </c>
      <c r="Q304" t="s">
        <v>29</v>
      </c>
      <c r="R304" t="s">
        <v>29</v>
      </c>
      <c r="S304" t="s">
        <v>29</v>
      </c>
      <c r="T304" t="s">
        <v>296</v>
      </c>
      <c r="U304" t="s">
        <v>519</v>
      </c>
      <c r="V304" t="s">
        <v>519</v>
      </c>
      <c r="W304" t="s">
        <v>296</v>
      </c>
    </row>
    <row r="305" spans="1:23" hidden="1" x14ac:dyDescent="0.3">
      <c r="A305" t="s">
        <v>1647</v>
      </c>
      <c r="B305" t="s">
        <v>1648</v>
      </c>
      <c r="C305" s="1" t="str">
        <f t="shared" si="35"/>
        <v>21:0982</v>
      </c>
      <c r="D305" s="1" t="str">
        <f t="shared" si="36"/>
        <v>21:0001</v>
      </c>
      <c r="E305" t="s">
        <v>1649</v>
      </c>
      <c r="F305" t="s">
        <v>1650</v>
      </c>
      <c r="H305">
        <v>64.034894300000005</v>
      </c>
      <c r="I305">
        <v>-109.020844</v>
      </c>
      <c r="J305" s="1" t="str">
        <f t="shared" si="38"/>
        <v>Till</v>
      </c>
      <c r="K305" s="1" t="str">
        <f t="shared" si="37"/>
        <v>HMC separation (KIDD grouping)</v>
      </c>
      <c r="L305" t="s">
        <v>1483</v>
      </c>
      <c r="M305" t="s">
        <v>1128</v>
      </c>
      <c r="N305" t="s">
        <v>29</v>
      </c>
      <c r="O305" t="s">
        <v>29</v>
      </c>
      <c r="P305" t="s">
        <v>29</v>
      </c>
      <c r="Q305" t="s">
        <v>29</v>
      </c>
      <c r="R305" t="s">
        <v>29</v>
      </c>
      <c r="S305" t="s">
        <v>29</v>
      </c>
      <c r="T305" t="s">
        <v>248</v>
      </c>
      <c r="U305" t="s">
        <v>519</v>
      </c>
      <c r="V305" t="s">
        <v>519</v>
      </c>
      <c r="W305" t="s">
        <v>248</v>
      </c>
    </row>
    <row r="306" spans="1:23" hidden="1" x14ac:dyDescent="0.3">
      <c r="A306" t="s">
        <v>1651</v>
      </c>
      <c r="B306" t="s">
        <v>1652</v>
      </c>
      <c r="C306" s="1" t="str">
        <f t="shared" si="35"/>
        <v>21:0982</v>
      </c>
      <c r="D306" s="1" t="str">
        <f t="shared" si="36"/>
        <v>21:0001</v>
      </c>
      <c r="E306" t="s">
        <v>1653</v>
      </c>
      <c r="F306" t="s">
        <v>1654</v>
      </c>
      <c r="H306">
        <v>64.186428000000006</v>
      </c>
      <c r="I306">
        <v>-108.80598929999999</v>
      </c>
      <c r="J306" s="1" t="str">
        <f t="shared" si="38"/>
        <v>Till</v>
      </c>
      <c r="K306" s="1" t="str">
        <f t="shared" si="37"/>
        <v>HMC separation (KIDD grouping)</v>
      </c>
      <c r="L306" t="s">
        <v>1192</v>
      </c>
      <c r="M306" t="s">
        <v>1642</v>
      </c>
      <c r="N306" t="s">
        <v>29</v>
      </c>
      <c r="O306" t="s">
        <v>29</v>
      </c>
      <c r="P306" t="s">
        <v>31</v>
      </c>
      <c r="Q306" t="s">
        <v>31</v>
      </c>
      <c r="R306" t="s">
        <v>29</v>
      </c>
      <c r="S306" t="s">
        <v>29</v>
      </c>
      <c r="T306" t="s">
        <v>33</v>
      </c>
      <c r="U306" t="s">
        <v>519</v>
      </c>
      <c r="V306" t="s">
        <v>519</v>
      </c>
      <c r="W306" t="s">
        <v>48</v>
      </c>
    </row>
    <row r="307" spans="1:23" hidden="1" x14ac:dyDescent="0.3">
      <c r="A307" t="s">
        <v>1655</v>
      </c>
      <c r="B307" t="s">
        <v>1656</v>
      </c>
      <c r="C307" s="1" t="str">
        <f t="shared" si="35"/>
        <v>21:0982</v>
      </c>
      <c r="D307" s="1" t="str">
        <f t="shared" si="36"/>
        <v>21:0001</v>
      </c>
      <c r="E307" t="s">
        <v>1657</v>
      </c>
      <c r="F307" t="s">
        <v>1658</v>
      </c>
      <c r="H307">
        <v>64.318048300000001</v>
      </c>
      <c r="I307">
        <v>-108.88693000000001</v>
      </c>
      <c r="J307" s="1" t="str">
        <f t="shared" si="38"/>
        <v>Till</v>
      </c>
      <c r="K307" s="1" t="str">
        <f t="shared" si="37"/>
        <v>HMC separation (KIDD grouping)</v>
      </c>
      <c r="L307" t="s">
        <v>1197</v>
      </c>
      <c r="M307" t="s">
        <v>365</v>
      </c>
      <c r="N307" t="s">
        <v>29</v>
      </c>
      <c r="O307" t="s">
        <v>29</v>
      </c>
      <c r="P307" t="s">
        <v>29</v>
      </c>
      <c r="Q307" t="s">
        <v>29</v>
      </c>
      <c r="R307" t="s">
        <v>29</v>
      </c>
      <c r="S307" t="s">
        <v>29</v>
      </c>
      <c r="T307" t="s">
        <v>90</v>
      </c>
      <c r="U307" t="s">
        <v>519</v>
      </c>
      <c r="V307" t="s">
        <v>519</v>
      </c>
      <c r="W307" t="s">
        <v>90</v>
      </c>
    </row>
    <row r="308" spans="1:23" hidden="1" x14ac:dyDescent="0.3">
      <c r="A308" t="s">
        <v>1659</v>
      </c>
      <c r="B308" t="s">
        <v>1660</v>
      </c>
      <c r="C308" s="1" t="str">
        <f t="shared" si="35"/>
        <v>21:0982</v>
      </c>
      <c r="D308" s="1" t="str">
        <f t="shared" si="36"/>
        <v>21:0001</v>
      </c>
      <c r="E308" t="s">
        <v>1661</v>
      </c>
      <c r="F308" t="s">
        <v>1662</v>
      </c>
      <c r="H308">
        <v>64.314281500000007</v>
      </c>
      <c r="I308">
        <v>-108.86922149999999</v>
      </c>
      <c r="J308" s="1" t="str">
        <f t="shared" si="38"/>
        <v>Till</v>
      </c>
      <c r="K308" s="1" t="str">
        <f t="shared" si="37"/>
        <v>HMC separation (KIDD grouping)</v>
      </c>
      <c r="L308" t="s">
        <v>1663</v>
      </c>
      <c r="M308" t="s">
        <v>1110</v>
      </c>
      <c r="N308" t="s">
        <v>29</v>
      </c>
      <c r="O308" t="s">
        <v>29</v>
      </c>
      <c r="P308" t="s">
        <v>29</v>
      </c>
      <c r="Q308" t="s">
        <v>29</v>
      </c>
      <c r="R308" t="s">
        <v>29</v>
      </c>
      <c r="S308" t="s">
        <v>29</v>
      </c>
      <c r="T308" t="s">
        <v>29</v>
      </c>
      <c r="U308" t="s">
        <v>519</v>
      </c>
      <c r="V308" t="s">
        <v>519</v>
      </c>
      <c r="W308" t="s">
        <v>29</v>
      </c>
    </row>
    <row r="309" spans="1:23" hidden="1" x14ac:dyDescent="0.3">
      <c r="A309" t="s">
        <v>1664</v>
      </c>
      <c r="B309" t="s">
        <v>1665</v>
      </c>
      <c r="C309" s="1" t="str">
        <f t="shared" si="35"/>
        <v>21:0982</v>
      </c>
      <c r="D309" s="1" t="str">
        <f t="shared" si="36"/>
        <v>21:0001</v>
      </c>
      <c r="E309" t="s">
        <v>1666</v>
      </c>
      <c r="F309" t="s">
        <v>1667</v>
      </c>
      <c r="H309">
        <v>64.193328100000002</v>
      </c>
      <c r="I309">
        <v>-109.31748589999999</v>
      </c>
      <c r="J309" s="1" t="str">
        <f t="shared" si="38"/>
        <v>Till</v>
      </c>
      <c r="K309" s="1" t="str">
        <f t="shared" si="37"/>
        <v>HMC separation (KIDD grouping)</v>
      </c>
      <c r="L309" t="s">
        <v>1197</v>
      </c>
      <c r="M309" t="s">
        <v>1122</v>
      </c>
      <c r="N309" t="s">
        <v>29</v>
      </c>
      <c r="O309" t="s">
        <v>29</v>
      </c>
      <c r="P309" t="s">
        <v>33</v>
      </c>
      <c r="Q309" t="s">
        <v>33</v>
      </c>
      <c r="R309" t="s">
        <v>33</v>
      </c>
      <c r="S309" t="s">
        <v>29</v>
      </c>
      <c r="T309" t="s">
        <v>168</v>
      </c>
      <c r="U309" t="s">
        <v>519</v>
      </c>
      <c r="V309" t="s">
        <v>519</v>
      </c>
      <c r="W309" t="s">
        <v>169</v>
      </c>
    </row>
    <row r="310" spans="1:23" hidden="1" x14ac:dyDescent="0.3">
      <c r="A310" t="s">
        <v>1668</v>
      </c>
      <c r="B310" t="s">
        <v>1669</v>
      </c>
      <c r="C310" s="1" t="str">
        <f t="shared" si="35"/>
        <v>21:0982</v>
      </c>
      <c r="D310" s="1" t="str">
        <f t="shared" si="36"/>
        <v>21:0001</v>
      </c>
      <c r="E310" t="s">
        <v>1670</v>
      </c>
      <c r="F310" t="s">
        <v>1671</v>
      </c>
      <c r="H310">
        <v>64.0688052</v>
      </c>
      <c r="I310">
        <v>-109.34851569999999</v>
      </c>
      <c r="J310" s="1" t="str">
        <f t="shared" si="38"/>
        <v>Till</v>
      </c>
      <c r="K310" s="1" t="str">
        <f t="shared" si="37"/>
        <v>HMC separation (KIDD grouping)</v>
      </c>
      <c r="L310" t="s">
        <v>1137</v>
      </c>
      <c r="M310" t="s">
        <v>48</v>
      </c>
      <c r="N310" t="s">
        <v>29</v>
      </c>
      <c r="O310" t="s">
        <v>29</v>
      </c>
      <c r="P310" t="s">
        <v>29</v>
      </c>
      <c r="Q310" t="s">
        <v>29</v>
      </c>
      <c r="R310" t="s">
        <v>29</v>
      </c>
      <c r="S310" t="s">
        <v>29</v>
      </c>
      <c r="T310" t="s">
        <v>29</v>
      </c>
      <c r="U310" t="s">
        <v>519</v>
      </c>
      <c r="V310" t="s">
        <v>519</v>
      </c>
      <c r="W310" t="s">
        <v>29</v>
      </c>
    </row>
    <row r="311" spans="1:23" hidden="1" x14ac:dyDescent="0.3">
      <c r="A311" t="s">
        <v>1672</v>
      </c>
      <c r="B311" t="s">
        <v>1673</v>
      </c>
      <c r="C311" s="1" t="str">
        <f t="shared" si="35"/>
        <v>21:0982</v>
      </c>
      <c r="D311" s="1" t="str">
        <f t="shared" si="36"/>
        <v>21:0001</v>
      </c>
      <c r="E311" t="s">
        <v>1674</v>
      </c>
      <c r="F311" t="s">
        <v>1675</v>
      </c>
      <c r="H311">
        <v>64.421893299999994</v>
      </c>
      <c r="I311">
        <v>-108.8927699</v>
      </c>
      <c r="J311" s="1" t="str">
        <f t="shared" si="38"/>
        <v>Till</v>
      </c>
      <c r="K311" s="1" t="str">
        <f t="shared" si="37"/>
        <v>HMC separation (KIDD grouping)</v>
      </c>
      <c r="L311" t="s">
        <v>1676</v>
      </c>
      <c r="M311" t="s">
        <v>1677</v>
      </c>
      <c r="N311" t="s">
        <v>29</v>
      </c>
      <c r="O311" t="s">
        <v>29</v>
      </c>
      <c r="P311" t="s">
        <v>29</v>
      </c>
      <c r="Q311" t="s">
        <v>29</v>
      </c>
      <c r="R311" t="s">
        <v>29</v>
      </c>
      <c r="S311" t="s">
        <v>29</v>
      </c>
      <c r="T311" t="s">
        <v>31</v>
      </c>
      <c r="U311" t="s">
        <v>519</v>
      </c>
      <c r="V311" t="s">
        <v>519</v>
      </c>
      <c r="W311" t="s">
        <v>31</v>
      </c>
    </row>
    <row r="312" spans="1:23" hidden="1" x14ac:dyDescent="0.3">
      <c r="A312" t="s">
        <v>1678</v>
      </c>
      <c r="B312" t="s">
        <v>1679</v>
      </c>
      <c r="C312" s="1" t="str">
        <f t="shared" si="35"/>
        <v>21:0982</v>
      </c>
      <c r="D312" s="1" t="str">
        <f t="shared" si="36"/>
        <v>21:0001</v>
      </c>
      <c r="E312" t="s">
        <v>1680</v>
      </c>
      <c r="F312" t="s">
        <v>1681</v>
      </c>
      <c r="H312">
        <v>64.595807300000004</v>
      </c>
      <c r="I312">
        <v>-108.6874694</v>
      </c>
      <c r="J312" s="1" t="str">
        <f>HYPERLINK("http://geochem.nrcan.gc.ca/cdogs/content/kwd/kwd020073_e.htm", "Esker")</f>
        <v>Esker</v>
      </c>
      <c r="K312" s="1" t="str">
        <f t="shared" si="37"/>
        <v>HMC separation (KIDD grouping)</v>
      </c>
      <c r="L312" t="s">
        <v>1682</v>
      </c>
      <c r="M312" t="s">
        <v>1683</v>
      </c>
      <c r="N312" t="s">
        <v>29</v>
      </c>
      <c r="O312" t="s">
        <v>29</v>
      </c>
      <c r="P312" t="s">
        <v>29</v>
      </c>
      <c r="Q312" t="s">
        <v>29</v>
      </c>
      <c r="R312" t="s">
        <v>29</v>
      </c>
      <c r="S312" t="s">
        <v>29</v>
      </c>
      <c r="T312" t="s">
        <v>29</v>
      </c>
      <c r="U312" t="s">
        <v>519</v>
      </c>
      <c r="V312" t="s">
        <v>519</v>
      </c>
      <c r="W312" t="s">
        <v>29</v>
      </c>
    </row>
    <row r="313" spans="1:23" hidden="1" x14ac:dyDescent="0.3">
      <c r="A313" t="s">
        <v>1684</v>
      </c>
      <c r="B313" t="s">
        <v>1685</v>
      </c>
      <c r="C313" s="1" t="str">
        <f t="shared" si="35"/>
        <v>21:0982</v>
      </c>
      <c r="D313" s="1" t="str">
        <f t="shared" si="36"/>
        <v>21:0001</v>
      </c>
      <c r="E313" t="s">
        <v>1686</v>
      </c>
      <c r="F313" t="s">
        <v>1687</v>
      </c>
      <c r="H313">
        <v>64.479456900000002</v>
      </c>
      <c r="I313">
        <v>-108.7298978</v>
      </c>
      <c r="J313" s="1" t="str">
        <f t="shared" ref="J313:J344" si="39">HYPERLINK("http://geochem.nrcan.gc.ca/cdogs/content/kwd/kwd020044_e.htm", "Till")</f>
        <v>Till</v>
      </c>
      <c r="K313" s="1" t="str">
        <f t="shared" si="37"/>
        <v>HMC separation (KIDD grouping)</v>
      </c>
      <c r="L313" t="s">
        <v>1688</v>
      </c>
      <c r="M313" t="s">
        <v>936</v>
      </c>
      <c r="N313" t="s">
        <v>29</v>
      </c>
      <c r="O313" t="s">
        <v>29</v>
      </c>
      <c r="P313" t="s">
        <v>29</v>
      </c>
      <c r="Q313" t="s">
        <v>29</v>
      </c>
      <c r="R313" t="s">
        <v>29</v>
      </c>
      <c r="S313" t="s">
        <v>29</v>
      </c>
      <c r="T313" t="s">
        <v>29</v>
      </c>
      <c r="U313" t="s">
        <v>519</v>
      </c>
      <c r="V313" t="s">
        <v>519</v>
      </c>
      <c r="W313" t="s">
        <v>29</v>
      </c>
    </row>
    <row r="314" spans="1:23" hidden="1" x14ac:dyDescent="0.3">
      <c r="A314" t="s">
        <v>1689</v>
      </c>
      <c r="B314" t="s">
        <v>1690</v>
      </c>
      <c r="C314" s="1" t="str">
        <f t="shared" si="35"/>
        <v>21:0982</v>
      </c>
      <c r="D314" s="1" t="str">
        <f t="shared" si="36"/>
        <v>21:0001</v>
      </c>
      <c r="E314" t="s">
        <v>1691</v>
      </c>
      <c r="F314" t="s">
        <v>1692</v>
      </c>
      <c r="H314">
        <v>64.098563799999994</v>
      </c>
      <c r="I314">
        <v>-108.60459640000001</v>
      </c>
      <c r="J314" s="1" t="str">
        <f t="shared" si="39"/>
        <v>Till</v>
      </c>
      <c r="K314" s="1" t="str">
        <f t="shared" si="37"/>
        <v>HMC separation (KIDD grouping)</v>
      </c>
      <c r="L314" t="s">
        <v>1500</v>
      </c>
      <c r="M314" t="s">
        <v>1348</v>
      </c>
      <c r="N314" t="s">
        <v>29</v>
      </c>
      <c r="O314" t="s">
        <v>29</v>
      </c>
      <c r="P314" t="s">
        <v>29</v>
      </c>
      <c r="Q314" t="s">
        <v>29</v>
      </c>
      <c r="R314" t="s">
        <v>29</v>
      </c>
      <c r="S314" t="s">
        <v>29</v>
      </c>
      <c r="T314" t="s">
        <v>31</v>
      </c>
      <c r="U314" t="s">
        <v>519</v>
      </c>
      <c r="V314" t="s">
        <v>519</v>
      </c>
      <c r="W314" t="s">
        <v>31</v>
      </c>
    </row>
    <row r="315" spans="1:23" hidden="1" x14ac:dyDescent="0.3">
      <c r="A315" t="s">
        <v>1693</v>
      </c>
      <c r="B315" t="s">
        <v>1694</v>
      </c>
      <c r="C315" s="1" t="str">
        <f t="shared" si="35"/>
        <v>21:0982</v>
      </c>
      <c r="D315" s="1" t="str">
        <f t="shared" si="36"/>
        <v>21:0001</v>
      </c>
      <c r="E315" t="s">
        <v>1695</v>
      </c>
      <c r="F315" t="s">
        <v>1696</v>
      </c>
      <c r="H315">
        <v>64.200336800000002</v>
      </c>
      <c r="I315">
        <v>-108.5238964</v>
      </c>
      <c r="J315" s="1" t="str">
        <f t="shared" si="39"/>
        <v>Till</v>
      </c>
      <c r="K315" s="1" t="str">
        <f t="shared" si="37"/>
        <v>HMC separation (KIDD grouping)</v>
      </c>
      <c r="L315" t="s">
        <v>1048</v>
      </c>
      <c r="M315" t="s">
        <v>90</v>
      </c>
      <c r="N315" t="s">
        <v>29</v>
      </c>
      <c r="O315" t="s">
        <v>29</v>
      </c>
      <c r="P315" t="s">
        <v>29</v>
      </c>
      <c r="Q315" t="s">
        <v>29</v>
      </c>
      <c r="R315" t="s">
        <v>90</v>
      </c>
      <c r="S315" t="s">
        <v>33</v>
      </c>
      <c r="T315" t="s">
        <v>124</v>
      </c>
      <c r="U315" t="s">
        <v>519</v>
      </c>
      <c r="V315" t="s">
        <v>519</v>
      </c>
      <c r="W315" t="s">
        <v>248</v>
      </c>
    </row>
    <row r="316" spans="1:23" hidden="1" x14ac:dyDescent="0.3">
      <c r="A316" t="s">
        <v>1697</v>
      </c>
      <c r="B316" t="s">
        <v>1698</v>
      </c>
      <c r="C316" s="1" t="str">
        <f t="shared" si="35"/>
        <v>21:0982</v>
      </c>
      <c r="D316" s="1" t="str">
        <f t="shared" si="36"/>
        <v>21:0001</v>
      </c>
      <c r="E316" t="s">
        <v>1699</v>
      </c>
      <c r="F316" t="s">
        <v>1700</v>
      </c>
      <c r="H316">
        <v>64.277498399999999</v>
      </c>
      <c r="I316">
        <v>-108.3599427</v>
      </c>
      <c r="J316" s="1" t="str">
        <f t="shared" si="39"/>
        <v>Till</v>
      </c>
      <c r="K316" s="1" t="str">
        <f t="shared" si="37"/>
        <v>HMC separation (KIDD grouping)</v>
      </c>
      <c r="L316" t="s">
        <v>1254</v>
      </c>
      <c r="M316" t="s">
        <v>1338</v>
      </c>
      <c r="N316" t="s">
        <v>29</v>
      </c>
      <c r="O316" t="s">
        <v>29</v>
      </c>
      <c r="P316" t="s">
        <v>33</v>
      </c>
      <c r="Q316" t="s">
        <v>33</v>
      </c>
      <c r="R316" t="s">
        <v>29</v>
      </c>
      <c r="S316" t="s">
        <v>29</v>
      </c>
      <c r="T316" t="s">
        <v>31</v>
      </c>
      <c r="U316" t="s">
        <v>519</v>
      </c>
      <c r="V316" t="s">
        <v>519</v>
      </c>
      <c r="W316" t="s">
        <v>48</v>
      </c>
    </row>
    <row r="317" spans="1:23" x14ac:dyDescent="0.3">
      <c r="A317" t="s">
        <v>1701</v>
      </c>
      <c r="B317" t="s">
        <v>1702</v>
      </c>
      <c r="C317" s="1" t="str">
        <f t="shared" ref="C317:C348" si="40">HYPERLINK("http://geochem.nrcan.gc.ca/cdogs/content/bdl/bdl210984_e.htm", "21:0984")</f>
        <v>21:0984</v>
      </c>
      <c r="D317" s="1" t="str">
        <f t="shared" ref="D317:D348" si="41">HYPERLINK("http://geochem.nrcan.gc.ca/cdogs/content/svy/svy210007_e.htm", "21:0007")</f>
        <v>21:0007</v>
      </c>
      <c r="E317" t="s">
        <v>1703</v>
      </c>
      <c r="F317" t="s">
        <v>1704</v>
      </c>
      <c r="H317">
        <v>64.513447600000006</v>
      </c>
      <c r="I317">
        <v>-112.8060578</v>
      </c>
      <c r="J317" s="1" t="str">
        <f t="shared" si="39"/>
        <v>Till</v>
      </c>
      <c r="K317" s="1" t="str">
        <f t="shared" si="37"/>
        <v>HMC separation (KIDD grouping)</v>
      </c>
      <c r="L317" t="s">
        <v>1080</v>
      </c>
      <c r="M317" t="s">
        <v>1705</v>
      </c>
      <c r="N317" t="s">
        <v>29</v>
      </c>
      <c r="O317" t="s">
        <v>169</v>
      </c>
      <c r="P317" t="s">
        <v>29</v>
      </c>
      <c r="Q317" t="s">
        <v>169</v>
      </c>
      <c r="R317" t="s">
        <v>90</v>
      </c>
      <c r="S317" t="s">
        <v>29</v>
      </c>
      <c r="T317" t="s">
        <v>296</v>
      </c>
      <c r="U317" t="s">
        <v>519</v>
      </c>
      <c r="V317" t="s">
        <v>519</v>
      </c>
      <c r="W317" t="s">
        <v>460</v>
      </c>
    </row>
    <row r="318" spans="1:23" x14ac:dyDescent="0.3">
      <c r="A318" t="s">
        <v>1706</v>
      </c>
      <c r="B318" t="s">
        <v>1707</v>
      </c>
      <c r="C318" s="1" t="str">
        <f t="shared" si="40"/>
        <v>21:0984</v>
      </c>
      <c r="D318" s="1" t="str">
        <f t="shared" si="41"/>
        <v>21:0007</v>
      </c>
      <c r="E318" t="s">
        <v>1708</v>
      </c>
      <c r="F318" t="s">
        <v>1709</v>
      </c>
      <c r="H318">
        <v>64.625411400000004</v>
      </c>
      <c r="I318">
        <v>-112.4175063</v>
      </c>
      <c r="J318" s="1" t="str">
        <f t="shared" si="39"/>
        <v>Till</v>
      </c>
      <c r="K318" s="1" t="str">
        <f t="shared" si="37"/>
        <v>HMC separation (KIDD grouping)</v>
      </c>
      <c r="L318" t="s">
        <v>1292</v>
      </c>
      <c r="M318" t="s">
        <v>964</v>
      </c>
      <c r="N318" t="s">
        <v>29</v>
      </c>
      <c r="O318" t="s">
        <v>169</v>
      </c>
      <c r="P318" t="s">
        <v>33</v>
      </c>
      <c r="Q318" t="s">
        <v>100</v>
      </c>
      <c r="R318" t="s">
        <v>33</v>
      </c>
      <c r="S318" t="s">
        <v>29</v>
      </c>
      <c r="T318" t="s">
        <v>48</v>
      </c>
      <c r="U318" t="s">
        <v>519</v>
      </c>
      <c r="V318" t="s">
        <v>519</v>
      </c>
      <c r="W318" t="s">
        <v>124</v>
      </c>
    </row>
    <row r="319" spans="1:23" x14ac:dyDescent="0.3">
      <c r="A319" t="s">
        <v>1710</v>
      </c>
      <c r="B319" t="s">
        <v>1711</v>
      </c>
      <c r="C319" s="1" t="str">
        <f t="shared" si="40"/>
        <v>21:0984</v>
      </c>
      <c r="D319" s="1" t="str">
        <f t="shared" si="41"/>
        <v>21:0007</v>
      </c>
      <c r="E319" t="s">
        <v>1712</v>
      </c>
      <c r="F319" t="s">
        <v>1713</v>
      </c>
      <c r="H319">
        <v>64.708514800000003</v>
      </c>
      <c r="I319">
        <v>-112.0647996</v>
      </c>
      <c r="J319" s="1" t="str">
        <f t="shared" si="39"/>
        <v>Till</v>
      </c>
      <c r="K319" s="1" t="str">
        <f t="shared" si="37"/>
        <v>HMC separation (KIDD grouping)</v>
      </c>
      <c r="L319" t="s">
        <v>1478</v>
      </c>
      <c r="M319" t="s">
        <v>1187</v>
      </c>
      <c r="N319" t="s">
        <v>29</v>
      </c>
      <c r="O319" t="s">
        <v>31</v>
      </c>
      <c r="P319" t="s">
        <v>29</v>
      </c>
      <c r="Q319" t="s">
        <v>31</v>
      </c>
      <c r="R319" t="s">
        <v>29</v>
      </c>
      <c r="S319" t="s">
        <v>29</v>
      </c>
      <c r="T319" t="s">
        <v>168</v>
      </c>
      <c r="U319" t="s">
        <v>519</v>
      </c>
      <c r="V319" t="s">
        <v>519</v>
      </c>
      <c r="W319" t="s">
        <v>169</v>
      </c>
    </row>
    <row r="320" spans="1:23" x14ac:dyDescent="0.3">
      <c r="A320" t="s">
        <v>1714</v>
      </c>
      <c r="B320" t="s">
        <v>1715</v>
      </c>
      <c r="C320" s="1" t="str">
        <f t="shared" si="40"/>
        <v>21:0984</v>
      </c>
      <c r="D320" s="1" t="str">
        <f t="shared" si="41"/>
        <v>21:0007</v>
      </c>
      <c r="E320" t="s">
        <v>1716</v>
      </c>
      <c r="F320" t="s">
        <v>1717</v>
      </c>
      <c r="H320">
        <v>64.537560900000003</v>
      </c>
      <c r="I320">
        <v>-112.05002349999999</v>
      </c>
      <c r="J320" s="1" t="str">
        <f t="shared" si="39"/>
        <v>Till</v>
      </c>
      <c r="K320" s="1" t="str">
        <f t="shared" ref="K320:K351" si="42">HYPERLINK("http://geochem.nrcan.gc.ca/cdogs/content/kwd/kwd080046_e.htm", "HMC separation (KIDD grouping)")</f>
        <v>HMC separation (KIDD grouping)</v>
      </c>
      <c r="L320" t="s">
        <v>1101</v>
      </c>
      <c r="M320" t="s">
        <v>1275</v>
      </c>
      <c r="N320" t="s">
        <v>29</v>
      </c>
      <c r="O320" t="s">
        <v>29</v>
      </c>
      <c r="P320" t="s">
        <v>29</v>
      </c>
      <c r="Q320" t="s">
        <v>29</v>
      </c>
      <c r="R320" t="s">
        <v>29</v>
      </c>
      <c r="S320" t="s">
        <v>29</v>
      </c>
      <c r="T320" t="s">
        <v>33</v>
      </c>
      <c r="U320" t="s">
        <v>519</v>
      </c>
      <c r="V320" t="s">
        <v>519</v>
      </c>
      <c r="W320" t="s">
        <v>33</v>
      </c>
    </row>
    <row r="321" spans="1:23" x14ac:dyDescent="0.3">
      <c r="A321" t="s">
        <v>1718</v>
      </c>
      <c r="B321" t="s">
        <v>1719</v>
      </c>
      <c r="C321" s="1" t="str">
        <f t="shared" si="40"/>
        <v>21:0984</v>
      </c>
      <c r="D321" s="1" t="str">
        <f t="shared" si="41"/>
        <v>21:0007</v>
      </c>
      <c r="E321" t="s">
        <v>1720</v>
      </c>
      <c r="F321" t="s">
        <v>1721</v>
      </c>
      <c r="H321">
        <v>64.604332999999997</v>
      </c>
      <c r="I321">
        <v>-112.899714</v>
      </c>
      <c r="J321" s="1" t="str">
        <f t="shared" si="39"/>
        <v>Till</v>
      </c>
      <c r="K321" s="1" t="str">
        <f t="shared" si="42"/>
        <v>HMC separation (KIDD grouping)</v>
      </c>
      <c r="L321" t="s">
        <v>1722</v>
      </c>
      <c r="M321" t="s">
        <v>964</v>
      </c>
      <c r="N321" t="s">
        <v>29</v>
      </c>
      <c r="O321" t="s">
        <v>57</v>
      </c>
      <c r="P321" t="s">
        <v>33</v>
      </c>
      <c r="Q321" t="s">
        <v>169</v>
      </c>
      <c r="R321" t="s">
        <v>33</v>
      </c>
      <c r="S321" t="s">
        <v>29</v>
      </c>
      <c r="T321" t="s">
        <v>1723</v>
      </c>
      <c r="U321" t="s">
        <v>519</v>
      </c>
      <c r="V321" t="s">
        <v>519</v>
      </c>
      <c r="W321" t="s">
        <v>454</v>
      </c>
    </row>
    <row r="322" spans="1:23" x14ac:dyDescent="0.3">
      <c r="A322" t="s">
        <v>1724</v>
      </c>
      <c r="B322" t="s">
        <v>1725</v>
      </c>
      <c r="C322" s="1" t="str">
        <f t="shared" si="40"/>
        <v>21:0984</v>
      </c>
      <c r="D322" s="1" t="str">
        <f t="shared" si="41"/>
        <v>21:0007</v>
      </c>
      <c r="E322" t="s">
        <v>1726</v>
      </c>
      <c r="F322" t="s">
        <v>1727</v>
      </c>
      <c r="H322">
        <v>64.708667300000002</v>
      </c>
      <c r="I322">
        <v>-112.7465304</v>
      </c>
      <c r="J322" s="1" t="str">
        <f t="shared" si="39"/>
        <v>Till</v>
      </c>
      <c r="K322" s="1" t="str">
        <f t="shared" si="42"/>
        <v>HMC separation (KIDD grouping)</v>
      </c>
      <c r="L322" t="s">
        <v>1016</v>
      </c>
      <c r="M322" t="s">
        <v>1348</v>
      </c>
      <c r="N322" t="s">
        <v>29</v>
      </c>
      <c r="O322" t="s">
        <v>57</v>
      </c>
      <c r="P322" t="s">
        <v>33</v>
      </c>
      <c r="Q322" t="s">
        <v>169</v>
      </c>
      <c r="R322" t="s">
        <v>48</v>
      </c>
      <c r="S322" t="s">
        <v>29</v>
      </c>
      <c r="T322" t="s">
        <v>48</v>
      </c>
      <c r="U322" t="s">
        <v>519</v>
      </c>
      <c r="V322" t="s">
        <v>519</v>
      </c>
      <c r="W322" t="s">
        <v>170</v>
      </c>
    </row>
    <row r="323" spans="1:23" x14ac:dyDescent="0.3">
      <c r="A323" t="s">
        <v>1728</v>
      </c>
      <c r="B323" t="s">
        <v>1729</v>
      </c>
      <c r="C323" s="1" t="str">
        <f t="shared" si="40"/>
        <v>21:0984</v>
      </c>
      <c r="D323" s="1" t="str">
        <f t="shared" si="41"/>
        <v>21:0007</v>
      </c>
      <c r="E323" t="s">
        <v>1730</v>
      </c>
      <c r="F323" t="s">
        <v>1731</v>
      </c>
      <c r="H323">
        <v>64.594296999999997</v>
      </c>
      <c r="I323">
        <v>-112.5882465</v>
      </c>
      <c r="J323" s="1" t="str">
        <f t="shared" si="39"/>
        <v>Till</v>
      </c>
      <c r="K323" s="1" t="str">
        <f t="shared" si="42"/>
        <v>HMC separation (KIDD grouping)</v>
      </c>
      <c r="L323" t="s">
        <v>1127</v>
      </c>
      <c r="M323" t="s">
        <v>1187</v>
      </c>
      <c r="N323" t="s">
        <v>29</v>
      </c>
      <c r="O323" t="s">
        <v>31</v>
      </c>
      <c r="P323" t="s">
        <v>29</v>
      </c>
      <c r="Q323" t="s">
        <v>31</v>
      </c>
      <c r="R323" t="s">
        <v>31</v>
      </c>
      <c r="S323" t="s">
        <v>29</v>
      </c>
      <c r="T323" t="s">
        <v>48</v>
      </c>
      <c r="U323" t="s">
        <v>519</v>
      </c>
      <c r="V323" t="s">
        <v>519</v>
      </c>
      <c r="W323" t="s">
        <v>57</v>
      </c>
    </row>
    <row r="324" spans="1:23" x14ac:dyDescent="0.3">
      <c r="A324" t="s">
        <v>1732</v>
      </c>
      <c r="B324" t="s">
        <v>1733</v>
      </c>
      <c r="C324" s="1" t="str">
        <f t="shared" si="40"/>
        <v>21:0984</v>
      </c>
      <c r="D324" s="1" t="str">
        <f t="shared" si="41"/>
        <v>21:0007</v>
      </c>
      <c r="E324" t="s">
        <v>1734</v>
      </c>
      <c r="F324" t="s">
        <v>1735</v>
      </c>
      <c r="H324">
        <v>64.828267299999993</v>
      </c>
      <c r="I324">
        <v>-112.40194579999999</v>
      </c>
      <c r="J324" s="1" t="str">
        <f t="shared" si="39"/>
        <v>Till</v>
      </c>
      <c r="K324" s="1" t="str">
        <f t="shared" si="42"/>
        <v>HMC separation (KIDD grouping)</v>
      </c>
      <c r="L324" t="s">
        <v>1307</v>
      </c>
      <c r="M324" t="s">
        <v>1177</v>
      </c>
      <c r="N324" t="s">
        <v>29</v>
      </c>
      <c r="O324" t="s">
        <v>31</v>
      </c>
      <c r="P324" t="s">
        <v>29</v>
      </c>
      <c r="Q324" t="s">
        <v>31</v>
      </c>
      <c r="R324" t="s">
        <v>33</v>
      </c>
      <c r="S324" t="s">
        <v>29</v>
      </c>
      <c r="T324" t="s">
        <v>29</v>
      </c>
      <c r="U324" t="s">
        <v>519</v>
      </c>
      <c r="V324" t="s">
        <v>519</v>
      </c>
      <c r="W324" t="s">
        <v>48</v>
      </c>
    </row>
    <row r="325" spans="1:23" x14ac:dyDescent="0.3">
      <c r="A325" t="s">
        <v>1736</v>
      </c>
      <c r="B325" t="s">
        <v>1737</v>
      </c>
      <c r="C325" s="1" t="str">
        <f t="shared" si="40"/>
        <v>21:0984</v>
      </c>
      <c r="D325" s="1" t="str">
        <f t="shared" si="41"/>
        <v>21:0007</v>
      </c>
      <c r="E325" t="s">
        <v>1738</v>
      </c>
      <c r="F325" t="s">
        <v>1739</v>
      </c>
      <c r="H325">
        <v>64.9587176</v>
      </c>
      <c r="I325">
        <v>-112.2230895</v>
      </c>
      <c r="J325" s="1" t="str">
        <f t="shared" si="39"/>
        <v>Till</v>
      </c>
      <c r="K325" s="1" t="str">
        <f t="shared" si="42"/>
        <v>HMC separation (KIDD grouping)</v>
      </c>
      <c r="L325" t="s">
        <v>1080</v>
      </c>
      <c r="M325" t="s">
        <v>1642</v>
      </c>
      <c r="N325" t="s">
        <v>29</v>
      </c>
      <c r="O325" t="s">
        <v>33</v>
      </c>
      <c r="P325" t="s">
        <v>168</v>
      </c>
      <c r="Q325" t="s">
        <v>57</v>
      </c>
      <c r="R325" t="s">
        <v>33</v>
      </c>
      <c r="S325" t="s">
        <v>29</v>
      </c>
      <c r="T325" t="s">
        <v>169</v>
      </c>
      <c r="U325" t="s">
        <v>519</v>
      </c>
      <c r="V325" t="s">
        <v>519</v>
      </c>
      <c r="W325" t="s">
        <v>371</v>
      </c>
    </row>
    <row r="326" spans="1:23" x14ac:dyDescent="0.3">
      <c r="A326" t="s">
        <v>1740</v>
      </c>
      <c r="B326" t="s">
        <v>1741</v>
      </c>
      <c r="C326" s="1" t="str">
        <f t="shared" si="40"/>
        <v>21:0984</v>
      </c>
      <c r="D326" s="1" t="str">
        <f t="shared" si="41"/>
        <v>21:0007</v>
      </c>
      <c r="E326" t="s">
        <v>1742</v>
      </c>
      <c r="F326" t="s">
        <v>1743</v>
      </c>
      <c r="H326">
        <v>64.877877699999999</v>
      </c>
      <c r="I326">
        <v>-112.21428179999999</v>
      </c>
      <c r="J326" s="1" t="str">
        <f t="shared" si="39"/>
        <v>Till</v>
      </c>
      <c r="K326" s="1" t="str">
        <f t="shared" si="42"/>
        <v>HMC separation (KIDD grouping)</v>
      </c>
      <c r="L326" t="s">
        <v>1744</v>
      </c>
      <c r="M326" t="s">
        <v>48</v>
      </c>
      <c r="N326" t="s">
        <v>29</v>
      </c>
      <c r="O326" t="s">
        <v>29</v>
      </c>
      <c r="P326" t="s">
        <v>29</v>
      </c>
      <c r="Q326" t="s">
        <v>29</v>
      </c>
      <c r="R326" t="s">
        <v>29</v>
      </c>
      <c r="S326" t="s">
        <v>29</v>
      </c>
      <c r="T326" t="s">
        <v>29</v>
      </c>
      <c r="U326" t="s">
        <v>519</v>
      </c>
      <c r="V326" t="s">
        <v>519</v>
      </c>
      <c r="W326" t="s">
        <v>29</v>
      </c>
    </row>
    <row r="327" spans="1:23" x14ac:dyDescent="0.3">
      <c r="A327" t="s">
        <v>1745</v>
      </c>
      <c r="B327" t="s">
        <v>1746</v>
      </c>
      <c r="C327" s="1" t="str">
        <f t="shared" si="40"/>
        <v>21:0984</v>
      </c>
      <c r="D327" s="1" t="str">
        <f t="shared" si="41"/>
        <v>21:0007</v>
      </c>
      <c r="E327" t="s">
        <v>1747</v>
      </c>
      <c r="F327" t="s">
        <v>1748</v>
      </c>
      <c r="H327">
        <v>64.783719399999995</v>
      </c>
      <c r="I327">
        <v>-112.5777844</v>
      </c>
      <c r="J327" s="1" t="str">
        <f t="shared" si="39"/>
        <v>Till</v>
      </c>
      <c r="K327" s="1" t="str">
        <f t="shared" si="42"/>
        <v>HMC separation (KIDD grouping)</v>
      </c>
      <c r="L327" t="s">
        <v>1048</v>
      </c>
      <c r="M327" t="s">
        <v>1187</v>
      </c>
      <c r="N327" t="s">
        <v>29</v>
      </c>
      <c r="O327" t="s">
        <v>168</v>
      </c>
      <c r="P327" t="s">
        <v>296</v>
      </c>
      <c r="Q327" t="s">
        <v>34</v>
      </c>
      <c r="R327" t="s">
        <v>29</v>
      </c>
      <c r="S327" t="s">
        <v>29</v>
      </c>
      <c r="T327" t="s">
        <v>296</v>
      </c>
      <c r="U327" t="s">
        <v>519</v>
      </c>
      <c r="V327" t="s">
        <v>519</v>
      </c>
      <c r="W327" t="s">
        <v>371</v>
      </c>
    </row>
    <row r="328" spans="1:23" x14ac:dyDescent="0.3">
      <c r="A328" t="s">
        <v>1749</v>
      </c>
      <c r="B328" t="s">
        <v>1750</v>
      </c>
      <c r="C328" s="1" t="str">
        <f t="shared" si="40"/>
        <v>21:0984</v>
      </c>
      <c r="D328" s="1" t="str">
        <f t="shared" si="41"/>
        <v>21:0007</v>
      </c>
      <c r="E328" t="s">
        <v>1751</v>
      </c>
      <c r="F328" t="s">
        <v>1752</v>
      </c>
      <c r="H328">
        <v>64.948928800000004</v>
      </c>
      <c r="I328">
        <v>-112.56552619999999</v>
      </c>
      <c r="J328" s="1" t="str">
        <f t="shared" si="39"/>
        <v>Till</v>
      </c>
      <c r="K328" s="1" t="str">
        <f t="shared" si="42"/>
        <v>HMC separation (KIDD grouping)</v>
      </c>
      <c r="L328" t="s">
        <v>1048</v>
      </c>
      <c r="M328" t="s">
        <v>1338</v>
      </c>
      <c r="N328" t="s">
        <v>29</v>
      </c>
      <c r="O328" t="s">
        <v>48</v>
      </c>
      <c r="P328" t="s">
        <v>31</v>
      </c>
      <c r="Q328" t="s">
        <v>296</v>
      </c>
      <c r="R328" t="s">
        <v>29</v>
      </c>
      <c r="S328" t="s">
        <v>29</v>
      </c>
      <c r="T328" t="s">
        <v>168</v>
      </c>
      <c r="U328" t="s">
        <v>519</v>
      </c>
      <c r="V328" t="s">
        <v>519</v>
      </c>
      <c r="W328" t="s">
        <v>34</v>
      </c>
    </row>
    <row r="329" spans="1:23" x14ac:dyDescent="0.3">
      <c r="A329" t="s">
        <v>1753</v>
      </c>
      <c r="B329" t="s">
        <v>1754</v>
      </c>
      <c r="C329" s="1" t="str">
        <f t="shared" si="40"/>
        <v>21:0984</v>
      </c>
      <c r="D329" s="1" t="str">
        <f t="shared" si="41"/>
        <v>21:0007</v>
      </c>
      <c r="E329" t="s">
        <v>1755</v>
      </c>
      <c r="F329" t="s">
        <v>1756</v>
      </c>
      <c r="H329">
        <v>64.892183399999993</v>
      </c>
      <c r="I329">
        <v>-112.89288310000001</v>
      </c>
      <c r="J329" s="1" t="str">
        <f t="shared" si="39"/>
        <v>Till</v>
      </c>
      <c r="K329" s="1" t="str">
        <f t="shared" si="42"/>
        <v>HMC separation (KIDD grouping)</v>
      </c>
      <c r="L329" t="s">
        <v>983</v>
      </c>
      <c r="M329" t="s">
        <v>651</v>
      </c>
      <c r="N329" t="s">
        <v>29</v>
      </c>
      <c r="O329" t="s">
        <v>29</v>
      </c>
      <c r="P329" t="s">
        <v>168</v>
      </c>
      <c r="Q329" t="s">
        <v>168</v>
      </c>
      <c r="R329" t="s">
        <v>29</v>
      </c>
      <c r="S329" t="s">
        <v>29</v>
      </c>
      <c r="T329" t="s">
        <v>29</v>
      </c>
      <c r="U329" t="s">
        <v>519</v>
      </c>
      <c r="V329" t="s">
        <v>519</v>
      </c>
      <c r="W329" t="s">
        <v>168</v>
      </c>
    </row>
    <row r="330" spans="1:23" x14ac:dyDescent="0.3">
      <c r="A330" t="s">
        <v>1757</v>
      </c>
      <c r="B330" t="s">
        <v>1758</v>
      </c>
      <c r="C330" s="1" t="str">
        <f t="shared" si="40"/>
        <v>21:0984</v>
      </c>
      <c r="D330" s="1" t="str">
        <f t="shared" si="41"/>
        <v>21:0007</v>
      </c>
      <c r="E330" t="s">
        <v>1759</v>
      </c>
      <c r="F330" t="s">
        <v>1760</v>
      </c>
      <c r="H330">
        <v>64.462999300000007</v>
      </c>
      <c r="I330">
        <v>-112.2656516</v>
      </c>
      <c r="J330" s="1" t="str">
        <f t="shared" si="39"/>
        <v>Till</v>
      </c>
      <c r="K330" s="1" t="str">
        <f t="shared" si="42"/>
        <v>HMC separation (KIDD grouping)</v>
      </c>
      <c r="L330" t="s">
        <v>1197</v>
      </c>
      <c r="M330" t="s">
        <v>1091</v>
      </c>
      <c r="N330" t="s">
        <v>29</v>
      </c>
      <c r="O330" t="s">
        <v>29</v>
      </c>
      <c r="P330" t="s">
        <v>29</v>
      </c>
      <c r="Q330" t="s">
        <v>29</v>
      </c>
      <c r="R330" t="s">
        <v>29</v>
      </c>
      <c r="S330" t="s">
        <v>29</v>
      </c>
      <c r="T330" t="s">
        <v>33</v>
      </c>
      <c r="U330" t="s">
        <v>519</v>
      </c>
      <c r="V330" t="s">
        <v>519</v>
      </c>
      <c r="W330" t="s">
        <v>33</v>
      </c>
    </row>
    <row r="331" spans="1:23" x14ac:dyDescent="0.3">
      <c r="A331" t="s">
        <v>1761</v>
      </c>
      <c r="B331" t="s">
        <v>1762</v>
      </c>
      <c r="C331" s="1" t="str">
        <f t="shared" si="40"/>
        <v>21:0984</v>
      </c>
      <c r="D331" s="1" t="str">
        <f t="shared" si="41"/>
        <v>21:0007</v>
      </c>
      <c r="E331" t="s">
        <v>1763</v>
      </c>
      <c r="F331" t="s">
        <v>1764</v>
      </c>
      <c r="H331">
        <v>64.339708599999994</v>
      </c>
      <c r="I331">
        <v>-112.08450070000001</v>
      </c>
      <c r="J331" s="1" t="str">
        <f t="shared" si="39"/>
        <v>Till</v>
      </c>
      <c r="K331" s="1" t="str">
        <f t="shared" si="42"/>
        <v>HMC separation (KIDD grouping)</v>
      </c>
      <c r="L331" t="s">
        <v>1333</v>
      </c>
      <c r="M331" t="s">
        <v>1157</v>
      </c>
      <c r="N331" t="s">
        <v>29</v>
      </c>
      <c r="O331" t="s">
        <v>29</v>
      </c>
      <c r="P331" t="s">
        <v>29</v>
      </c>
      <c r="Q331" t="s">
        <v>29</v>
      </c>
      <c r="R331" t="s">
        <v>29</v>
      </c>
      <c r="S331" t="s">
        <v>29</v>
      </c>
      <c r="T331" t="s">
        <v>29</v>
      </c>
      <c r="U331" t="s">
        <v>519</v>
      </c>
      <c r="V331" t="s">
        <v>519</v>
      </c>
      <c r="W331" t="s">
        <v>29</v>
      </c>
    </row>
    <row r="332" spans="1:23" x14ac:dyDescent="0.3">
      <c r="A332" t="s">
        <v>1765</v>
      </c>
      <c r="B332" t="s">
        <v>1766</v>
      </c>
      <c r="C332" s="1" t="str">
        <f t="shared" si="40"/>
        <v>21:0984</v>
      </c>
      <c r="D332" s="1" t="str">
        <f t="shared" si="41"/>
        <v>21:0007</v>
      </c>
      <c r="E332" t="s">
        <v>1767</v>
      </c>
      <c r="F332" t="s">
        <v>1768</v>
      </c>
      <c r="H332">
        <v>64.343129000000005</v>
      </c>
      <c r="I332">
        <v>-112.38657910000001</v>
      </c>
      <c r="J332" s="1" t="str">
        <f t="shared" si="39"/>
        <v>Till</v>
      </c>
      <c r="K332" s="1" t="str">
        <f t="shared" si="42"/>
        <v>HMC separation (KIDD grouping)</v>
      </c>
      <c r="L332" t="s">
        <v>53</v>
      </c>
      <c r="M332" t="s">
        <v>1091</v>
      </c>
      <c r="N332" t="s">
        <v>29</v>
      </c>
      <c r="O332" t="s">
        <v>31</v>
      </c>
      <c r="P332" t="s">
        <v>31</v>
      </c>
      <c r="Q332" t="s">
        <v>90</v>
      </c>
      <c r="R332" t="s">
        <v>29</v>
      </c>
      <c r="S332" t="s">
        <v>29</v>
      </c>
      <c r="T332" t="s">
        <v>33</v>
      </c>
      <c r="U332" t="s">
        <v>519</v>
      </c>
      <c r="V332" t="s">
        <v>519</v>
      </c>
      <c r="W332" t="s">
        <v>296</v>
      </c>
    </row>
    <row r="333" spans="1:23" x14ac:dyDescent="0.3">
      <c r="A333" t="s">
        <v>1769</v>
      </c>
      <c r="B333" t="s">
        <v>1770</v>
      </c>
      <c r="C333" s="1" t="str">
        <f t="shared" si="40"/>
        <v>21:0984</v>
      </c>
      <c r="D333" s="1" t="str">
        <f t="shared" si="41"/>
        <v>21:0007</v>
      </c>
      <c r="E333" t="s">
        <v>1771</v>
      </c>
      <c r="F333" t="s">
        <v>1772</v>
      </c>
      <c r="H333">
        <v>64.4706197</v>
      </c>
      <c r="I333">
        <v>-112.57837189999999</v>
      </c>
      <c r="J333" s="1" t="str">
        <f t="shared" si="39"/>
        <v>Till</v>
      </c>
      <c r="K333" s="1" t="str">
        <f t="shared" si="42"/>
        <v>HMC separation (KIDD grouping)</v>
      </c>
      <c r="L333" t="s">
        <v>1353</v>
      </c>
      <c r="M333" t="s">
        <v>1302</v>
      </c>
      <c r="N333" t="s">
        <v>29</v>
      </c>
      <c r="O333" t="s">
        <v>90</v>
      </c>
      <c r="P333" t="s">
        <v>168</v>
      </c>
      <c r="Q333" t="s">
        <v>92</v>
      </c>
      <c r="R333" t="s">
        <v>33</v>
      </c>
      <c r="S333" t="s">
        <v>29</v>
      </c>
      <c r="T333" t="s">
        <v>29</v>
      </c>
      <c r="U333" t="s">
        <v>519</v>
      </c>
      <c r="V333" t="s">
        <v>519</v>
      </c>
      <c r="W333" t="s">
        <v>34</v>
      </c>
    </row>
    <row r="334" spans="1:23" x14ac:dyDescent="0.3">
      <c r="A334" t="s">
        <v>1773</v>
      </c>
      <c r="B334" t="s">
        <v>1774</v>
      </c>
      <c r="C334" s="1" t="str">
        <f t="shared" si="40"/>
        <v>21:0984</v>
      </c>
      <c r="D334" s="1" t="str">
        <f t="shared" si="41"/>
        <v>21:0007</v>
      </c>
      <c r="E334" t="s">
        <v>1775</v>
      </c>
      <c r="F334" t="s">
        <v>1776</v>
      </c>
      <c r="H334">
        <v>64.313922399999996</v>
      </c>
      <c r="I334">
        <v>-112.5922405</v>
      </c>
      <c r="J334" s="1" t="str">
        <f t="shared" si="39"/>
        <v>Till</v>
      </c>
      <c r="K334" s="1" t="str">
        <f t="shared" si="42"/>
        <v>HMC separation (KIDD grouping)</v>
      </c>
      <c r="L334" t="s">
        <v>1080</v>
      </c>
      <c r="M334" t="s">
        <v>651</v>
      </c>
      <c r="N334" t="s">
        <v>29</v>
      </c>
      <c r="O334" t="s">
        <v>48</v>
      </c>
      <c r="P334" t="s">
        <v>296</v>
      </c>
      <c r="Q334" t="s">
        <v>169</v>
      </c>
      <c r="R334" t="s">
        <v>29</v>
      </c>
      <c r="S334" t="s">
        <v>29</v>
      </c>
      <c r="T334" t="s">
        <v>29</v>
      </c>
      <c r="U334" t="s">
        <v>519</v>
      </c>
      <c r="V334" t="s">
        <v>519</v>
      </c>
      <c r="W334" t="s">
        <v>169</v>
      </c>
    </row>
    <row r="335" spans="1:23" x14ac:dyDescent="0.3">
      <c r="A335" t="s">
        <v>1777</v>
      </c>
      <c r="B335" t="s">
        <v>1778</v>
      </c>
      <c r="C335" s="1" t="str">
        <f t="shared" si="40"/>
        <v>21:0984</v>
      </c>
      <c r="D335" s="1" t="str">
        <f t="shared" si="41"/>
        <v>21:0007</v>
      </c>
      <c r="E335" t="s">
        <v>1779</v>
      </c>
      <c r="F335" t="s">
        <v>1780</v>
      </c>
      <c r="H335">
        <v>64.379087499999997</v>
      </c>
      <c r="I335">
        <v>-112.872765</v>
      </c>
      <c r="J335" s="1" t="str">
        <f t="shared" si="39"/>
        <v>Till</v>
      </c>
      <c r="K335" s="1" t="str">
        <f t="shared" si="42"/>
        <v>HMC separation (KIDD grouping)</v>
      </c>
      <c r="L335" t="s">
        <v>1060</v>
      </c>
      <c r="M335" t="s">
        <v>964</v>
      </c>
      <c r="N335" t="s">
        <v>29</v>
      </c>
      <c r="O335" t="s">
        <v>31</v>
      </c>
      <c r="P335" t="s">
        <v>48</v>
      </c>
      <c r="Q335" t="s">
        <v>296</v>
      </c>
      <c r="R335" t="s">
        <v>29</v>
      </c>
      <c r="S335" t="s">
        <v>29</v>
      </c>
      <c r="T335" t="s">
        <v>31</v>
      </c>
      <c r="U335" t="s">
        <v>519</v>
      </c>
      <c r="V335" t="s">
        <v>519</v>
      </c>
      <c r="W335" t="s">
        <v>57</v>
      </c>
    </row>
    <row r="336" spans="1:23" x14ac:dyDescent="0.3">
      <c r="A336" t="s">
        <v>1781</v>
      </c>
      <c r="B336" t="s">
        <v>1782</v>
      </c>
      <c r="C336" s="1" t="str">
        <f t="shared" si="40"/>
        <v>21:0984</v>
      </c>
      <c r="D336" s="1" t="str">
        <f t="shared" si="41"/>
        <v>21:0007</v>
      </c>
      <c r="E336" t="s">
        <v>1783</v>
      </c>
      <c r="F336" t="s">
        <v>1784</v>
      </c>
      <c r="H336">
        <v>64.226772100000005</v>
      </c>
      <c r="I336">
        <v>-112.4257178</v>
      </c>
      <c r="J336" s="1" t="str">
        <f t="shared" si="39"/>
        <v>Till</v>
      </c>
      <c r="K336" s="1" t="str">
        <f t="shared" si="42"/>
        <v>HMC separation (KIDD grouping)</v>
      </c>
      <c r="L336" t="s">
        <v>1722</v>
      </c>
      <c r="M336" t="s">
        <v>1054</v>
      </c>
      <c r="N336" t="s">
        <v>29</v>
      </c>
      <c r="O336" t="s">
        <v>33</v>
      </c>
      <c r="P336" t="s">
        <v>296</v>
      </c>
      <c r="Q336" t="s">
        <v>168</v>
      </c>
      <c r="R336" t="s">
        <v>29</v>
      </c>
      <c r="S336" t="s">
        <v>29</v>
      </c>
      <c r="T336" t="s">
        <v>90</v>
      </c>
      <c r="U336" t="s">
        <v>519</v>
      </c>
      <c r="V336" t="s">
        <v>519</v>
      </c>
      <c r="W336" t="s">
        <v>92</v>
      </c>
    </row>
    <row r="337" spans="1:23" x14ac:dyDescent="0.3">
      <c r="A337" t="s">
        <v>1785</v>
      </c>
      <c r="B337" t="s">
        <v>1786</v>
      </c>
      <c r="C337" s="1" t="str">
        <f t="shared" si="40"/>
        <v>21:0984</v>
      </c>
      <c r="D337" s="1" t="str">
        <f t="shared" si="41"/>
        <v>21:0007</v>
      </c>
      <c r="E337" t="s">
        <v>1787</v>
      </c>
      <c r="F337" t="s">
        <v>1788</v>
      </c>
      <c r="H337">
        <v>64.040198700000005</v>
      </c>
      <c r="I337">
        <v>-112.0906988</v>
      </c>
      <c r="J337" s="1" t="str">
        <f t="shared" si="39"/>
        <v>Till</v>
      </c>
      <c r="K337" s="1" t="str">
        <f t="shared" si="42"/>
        <v>HMC separation (KIDD grouping)</v>
      </c>
      <c r="L337" t="s">
        <v>1026</v>
      </c>
      <c r="M337" t="s">
        <v>989</v>
      </c>
      <c r="N337" t="s">
        <v>29</v>
      </c>
      <c r="O337" t="s">
        <v>29</v>
      </c>
      <c r="P337" t="s">
        <v>31</v>
      </c>
      <c r="Q337" t="s">
        <v>31</v>
      </c>
      <c r="R337" t="s">
        <v>29</v>
      </c>
      <c r="S337" t="s">
        <v>29</v>
      </c>
      <c r="T337" t="s">
        <v>33</v>
      </c>
      <c r="U337" t="s">
        <v>519</v>
      </c>
      <c r="V337" t="s">
        <v>519</v>
      </c>
      <c r="W337" t="s">
        <v>48</v>
      </c>
    </row>
    <row r="338" spans="1:23" x14ac:dyDescent="0.3">
      <c r="A338" t="s">
        <v>1789</v>
      </c>
      <c r="B338" t="s">
        <v>1790</v>
      </c>
      <c r="C338" s="1" t="str">
        <f t="shared" si="40"/>
        <v>21:0984</v>
      </c>
      <c r="D338" s="1" t="str">
        <f t="shared" si="41"/>
        <v>21:0007</v>
      </c>
      <c r="E338" t="s">
        <v>1791</v>
      </c>
      <c r="F338" t="s">
        <v>1792</v>
      </c>
      <c r="H338">
        <v>64.131070300000005</v>
      </c>
      <c r="I338">
        <v>-112.3833784</v>
      </c>
      <c r="J338" s="1" t="str">
        <f t="shared" si="39"/>
        <v>Till</v>
      </c>
      <c r="K338" s="1" t="str">
        <f t="shared" si="42"/>
        <v>HMC separation (KIDD grouping)</v>
      </c>
      <c r="L338" t="s">
        <v>1483</v>
      </c>
      <c r="M338" t="s">
        <v>1793</v>
      </c>
      <c r="N338" t="s">
        <v>29</v>
      </c>
      <c r="O338" t="s">
        <v>33</v>
      </c>
      <c r="P338" t="s">
        <v>29</v>
      </c>
      <c r="Q338" t="s">
        <v>33</v>
      </c>
      <c r="R338" t="s">
        <v>29</v>
      </c>
      <c r="S338" t="s">
        <v>29</v>
      </c>
      <c r="T338" t="s">
        <v>48</v>
      </c>
      <c r="U338" t="s">
        <v>519</v>
      </c>
      <c r="V338" t="s">
        <v>519</v>
      </c>
      <c r="W338" t="s">
        <v>90</v>
      </c>
    </row>
    <row r="339" spans="1:23" x14ac:dyDescent="0.3">
      <c r="A339" t="s">
        <v>1794</v>
      </c>
      <c r="B339" t="s">
        <v>1795</v>
      </c>
      <c r="C339" s="1" t="str">
        <f t="shared" si="40"/>
        <v>21:0984</v>
      </c>
      <c r="D339" s="1" t="str">
        <f t="shared" si="41"/>
        <v>21:0007</v>
      </c>
      <c r="E339" t="s">
        <v>1796</v>
      </c>
      <c r="F339" t="s">
        <v>1797</v>
      </c>
      <c r="H339">
        <v>64.049690799999993</v>
      </c>
      <c r="I339">
        <v>-112.74145830000001</v>
      </c>
      <c r="J339" s="1" t="str">
        <f t="shared" si="39"/>
        <v>Till</v>
      </c>
      <c r="K339" s="1" t="str">
        <f t="shared" si="42"/>
        <v>HMC separation (KIDD grouping)</v>
      </c>
      <c r="L339" t="s">
        <v>1026</v>
      </c>
      <c r="M339" t="s">
        <v>1798</v>
      </c>
      <c r="N339" t="s">
        <v>29</v>
      </c>
      <c r="O339" t="s">
        <v>29</v>
      </c>
      <c r="P339" t="s">
        <v>29</v>
      </c>
      <c r="Q339" t="s">
        <v>29</v>
      </c>
      <c r="R339" t="s">
        <v>29</v>
      </c>
      <c r="S339" t="s">
        <v>29</v>
      </c>
      <c r="T339" t="s">
        <v>29</v>
      </c>
      <c r="U339" t="s">
        <v>519</v>
      </c>
      <c r="V339" t="s">
        <v>519</v>
      </c>
      <c r="W339" t="s">
        <v>29</v>
      </c>
    </row>
    <row r="340" spans="1:23" x14ac:dyDescent="0.3">
      <c r="A340" t="s">
        <v>1799</v>
      </c>
      <c r="B340" t="s">
        <v>1800</v>
      </c>
      <c r="C340" s="1" t="str">
        <f t="shared" si="40"/>
        <v>21:0984</v>
      </c>
      <c r="D340" s="1" t="str">
        <f t="shared" si="41"/>
        <v>21:0007</v>
      </c>
      <c r="E340" t="s">
        <v>1801</v>
      </c>
      <c r="F340" t="s">
        <v>1802</v>
      </c>
      <c r="H340">
        <v>64.229197099999993</v>
      </c>
      <c r="I340">
        <v>-112.7418904</v>
      </c>
      <c r="J340" s="1" t="str">
        <f t="shared" si="39"/>
        <v>Till</v>
      </c>
      <c r="K340" s="1" t="str">
        <f t="shared" si="42"/>
        <v>HMC separation (KIDD grouping)</v>
      </c>
      <c r="L340" t="s">
        <v>1060</v>
      </c>
      <c r="M340" t="s">
        <v>1390</v>
      </c>
      <c r="N340" t="s">
        <v>29</v>
      </c>
      <c r="O340" t="s">
        <v>296</v>
      </c>
      <c r="P340" t="s">
        <v>31</v>
      </c>
      <c r="Q340" t="s">
        <v>57</v>
      </c>
      <c r="R340" t="s">
        <v>33</v>
      </c>
      <c r="S340" t="s">
        <v>29</v>
      </c>
      <c r="T340" t="s">
        <v>296</v>
      </c>
      <c r="U340" t="s">
        <v>519</v>
      </c>
      <c r="V340" t="s">
        <v>519</v>
      </c>
      <c r="W340" t="s">
        <v>124</v>
      </c>
    </row>
    <row r="341" spans="1:23" x14ac:dyDescent="0.3">
      <c r="A341" t="s">
        <v>1803</v>
      </c>
      <c r="B341" t="s">
        <v>1804</v>
      </c>
      <c r="C341" s="1" t="str">
        <f t="shared" si="40"/>
        <v>21:0984</v>
      </c>
      <c r="D341" s="1" t="str">
        <f t="shared" si="41"/>
        <v>21:0007</v>
      </c>
      <c r="E341" t="s">
        <v>1805</v>
      </c>
      <c r="F341" t="s">
        <v>1806</v>
      </c>
      <c r="H341">
        <v>64.195238000000003</v>
      </c>
      <c r="I341">
        <v>-112.9188139</v>
      </c>
      <c r="J341" s="1" t="str">
        <f t="shared" si="39"/>
        <v>Till</v>
      </c>
      <c r="K341" s="1" t="str">
        <f t="shared" si="42"/>
        <v>HMC separation (KIDD grouping)</v>
      </c>
      <c r="L341" t="s">
        <v>1000</v>
      </c>
      <c r="M341" t="s">
        <v>1390</v>
      </c>
      <c r="N341" t="s">
        <v>29</v>
      </c>
      <c r="O341" t="s">
        <v>33</v>
      </c>
      <c r="P341" t="s">
        <v>29</v>
      </c>
      <c r="Q341" t="s">
        <v>33</v>
      </c>
      <c r="R341" t="s">
        <v>29</v>
      </c>
      <c r="S341" t="s">
        <v>29</v>
      </c>
      <c r="T341" t="s">
        <v>29</v>
      </c>
      <c r="U341" t="s">
        <v>519</v>
      </c>
      <c r="V341" t="s">
        <v>519</v>
      </c>
      <c r="W341" t="s">
        <v>33</v>
      </c>
    </row>
    <row r="342" spans="1:23" x14ac:dyDescent="0.3">
      <c r="A342" t="s">
        <v>1807</v>
      </c>
      <c r="B342" t="s">
        <v>1808</v>
      </c>
      <c r="C342" s="1" t="str">
        <f t="shared" si="40"/>
        <v>21:0984</v>
      </c>
      <c r="D342" s="1" t="str">
        <f t="shared" si="41"/>
        <v>21:0007</v>
      </c>
      <c r="E342" t="s">
        <v>1809</v>
      </c>
      <c r="F342" t="s">
        <v>1810</v>
      </c>
      <c r="H342">
        <v>64.837944199999995</v>
      </c>
      <c r="I342">
        <v>-113.38373199999999</v>
      </c>
      <c r="J342" s="1" t="str">
        <f t="shared" si="39"/>
        <v>Till</v>
      </c>
      <c r="K342" s="1" t="str">
        <f t="shared" si="42"/>
        <v>HMC separation (KIDD grouping)</v>
      </c>
      <c r="L342" t="s">
        <v>1461</v>
      </c>
      <c r="M342" t="s">
        <v>1006</v>
      </c>
      <c r="N342" t="s">
        <v>29</v>
      </c>
      <c r="O342" t="s">
        <v>48</v>
      </c>
      <c r="P342" t="s">
        <v>48</v>
      </c>
      <c r="Q342" t="s">
        <v>168</v>
      </c>
      <c r="R342" t="s">
        <v>33</v>
      </c>
      <c r="S342" t="s">
        <v>29</v>
      </c>
      <c r="T342" t="s">
        <v>31</v>
      </c>
      <c r="U342" t="s">
        <v>519</v>
      </c>
      <c r="V342" t="s">
        <v>519</v>
      </c>
      <c r="W342" t="s">
        <v>100</v>
      </c>
    </row>
    <row r="343" spans="1:23" x14ac:dyDescent="0.3">
      <c r="A343" t="s">
        <v>1811</v>
      </c>
      <c r="B343" t="s">
        <v>1812</v>
      </c>
      <c r="C343" s="1" t="str">
        <f t="shared" si="40"/>
        <v>21:0984</v>
      </c>
      <c r="D343" s="1" t="str">
        <f t="shared" si="41"/>
        <v>21:0007</v>
      </c>
      <c r="E343" t="s">
        <v>1813</v>
      </c>
      <c r="F343" t="s">
        <v>1814</v>
      </c>
      <c r="H343">
        <v>64.961751300000003</v>
      </c>
      <c r="I343">
        <v>-113.2183239</v>
      </c>
      <c r="J343" s="1" t="str">
        <f t="shared" si="39"/>
        <v>Till</v>
      </c>
      <c r="K343" s="1" t="str">
        <f t="shared" si="42"/>
        <v>HMC separation (KIDD grouping)</v>
      </c>
      <c r="L343" t="s">
        <v>994</v>
      </c>
      <c r="M343" t="s">
        <v>1580</v>
      </c>
      <c r="N343" t="s">
        <v>29</v>
      </c>
      <c r="O343" t="s">
        <v>48</v>
      </c>
      <c r="P343" t="s">
        <v>29</v>
      </c>
      <c r="Q343" t="s">
        <v>48</v>
      </c>
      <c r="R343" t="s">
        <v>29</v>
      </c>
      <c r="S343" t="s">
        <v>29</v>
      </c>
      <c r="T343" t="s">
        <v>29</v>
      </c>
      <c r="U343" t="s">
        <v>519</v>
      </c>
      <c r="V343" t="s">
        <v>519</v>
      </c>
      <c r="W343" t="s">
        <v>48</v>
      </c>
    </row>
    <row r="344" spans="1:23" x14ac:dyDescent="0.3">
      <c r="A344" t="s">
        <v>1815</v>
      </c>
      <c r="B344" t="s">
        <v>1816</v>
      </c>
      <c r="C344" s="1" t="str">
        <f t="shared" si="40"/>
        <v>21:0984</v>
      </c>
      <c r="D344" s="1" t="str">
        <f t="shared" si="41"/>
        <v>21:0007</v>
      </c>
      <c r="E344" t="s">
        <v>1817</v>
      </c>
      <c r="F344" t="s">
        <v>1818</v>
      </c>
      <c r="H344">
        <v>64.832520200000005</v>
      </c>
      <c r="I344">
        <v>-113.12207479999999</v>
      </c>
      <c r="J344" s="1" t="str">
        <f t="shared" si="39"/>
        <v>Till</v>
      </c>
      <c r="K344" s="1" t="str">
        <f t="shared" si="42"/>
        <v>HMC separation (KIDD grouping)</v>
      </c>
      <c r="L344" t="s">
        <v>1016</v>
      </c>
      <c r="M344" t="s">
        <v>1324</v>
      </c>
      <c r="N344" t="s">
        <v>29</v>
      </c>
      <c r="O344" t="s">
        <v>296</v>
      </c>
      <c r="P344" t="s">
        <v>29</v>
      </c>
      <c r="Q344" t="s">
        <v>296</v>
      </c>
      <c r="R344" t="s">
        <v>33</v>
      </c>
      <c r="S344" t="s">
        <v>29</v>
      </c>
      <c r="T344" t="s">
        <v>29</v>
      </c>
      <c r="U344" t="s">
        <v>519</v>
      </c>
      <c r="V344" t="s">
        <v>519</v>
      </c>
      <c r="W344" t="s">
        <v>168</v>
      </c>
    </row>
    <row r="345" spans="1:23" x14ac:dyDescent="0.3">
      <c r="A345" t="s">
        <v>1819</v>
      </c>
      <c r="B345" t="s">
        <v>1820</v>
      </c>
      <c r="C345" s="1" t="str">
        <f t="shared" si="40"/>
        <v>21:0984</v>
      </c>
      <c r="D345" s="1" t="str">
        <f t="shared" si="41"/>
        <v>21:0007</v>
      </c>
      <c r="E345" t="s">
        <v>1821</v>
      </c>
      <c r="F345" t="s">
        <v>1822</v>
      </c>
      <c r="H345">
        <v>64.565164899999999</v>
      </c>
      <c r="I345">
        <v>-113.0986044</v>
      </c>
      <c r="J345" s="1" t="str">
        <f t="shared" ref="J345:J376" si="43">HYPERLINK("http://geochem.nrcan.gc.ca/cdogs/content/kwd/kwd020044_e.htm", "Till")</f>
        <v>Till</v>
      </c>
      <c r="K345" s="1" t="str">
        <f t="shared" si="42"/>
        <v>HMC separation (KIDD grouping)</v>
      </c>
      <c r="L345" t="s">
        <v>1823</v>
      </c>
      <c r="M345" t="s">
        <v>1824</v>
      </c>
      <c r="N345" t="s">
        <v>29</v>
      </c>
      <c r="O345" t="s">
        <v>90</v>
      </c>
      <c r="P345" t="s">
        <v>33</v>
      </c>
      <c r="Q345" t="s">
        <v>296</v>
      </c>
      <c r="R345" t="s">
        <v>29</v>
      </c>
      <c r="S345" t="s">
        <v>29</v>
      </c>
      <c r="T345" t="s">
        <v>29</v>
      </c>
      <c r="U345" t="s">
        <v>519</v>
      </c>
      <c r="V345" t="s">
        <v>519</v>
      </c>
      <c r="W345" t="s">
        <v>296</v>
      </c>
    </row>
    <row r="346" spans="1:23" x14ac:dyDescent="0.3">
      <c r="A346" t="s">
        <v>1825</v>
      </c>
      <c r="B346" t="s">
        <v>1826</v>
      </c>
      <c r="C346" s="1" t="str">
        <f t="shared" si="40"/>
        <v>21:0984</v>
      </c>
      <c r="D346" s="1" t="str">
        <f t="shared" si="41"/>
        <v>21:0007</v>
      </c>
      <c r="E346" t="s">
        <v>1827</v>
      </c>
      <c r="F346" t="s">
        <v>1828</v>
      </c>
      <c r="H346">
        <v>64.712883099999999</v>
      </c>
      <c r="I346">
        <v>-113.1132461</v>
      </c>
      <c r="J346" s="1" t="str">
        <f t="shared" si="43"/>
        <v>Till</v>
      </c>
      <c r="K346" s="1" t="str">
        <f t="shared" si="42"/>
        <v>HMC separation (KIDD grouping)</v>
      </c>
      <c r="L346" t="s">
        <v>1101</v>
      </c>
      <c r="M346" t="s">
        <v>168</v>
      </c>
      <c r="N346" t="s">
        <v>29</v>
      </c>
      <c r="O346" t="s">
        <v>296</v>
      </c>
      <c r="P346" t="s">
        <v>29</v>
      </c>
      <c r="Q346" t="s">
        <v>296</v>
      </c>
      <c r="R346" t="s">
        <v>33</v>
      </c>
      <c r="S346" t="s">
        <v>29</v>
      </c>
      <c r="T346" t="s">
        <v>57</v>
      </c>
      <c r="U346" t="s">
        <v>519</v>
      </c>
      <c r="V346" t="s">
        <v>519</v>
      </c>
      <c r="W346" t="s">
        <v>124</v>
      </c>
    </row>
    <row r="347" spans="1:23" x14ac:dyDescent="0.3">
      <c r="A347" t="s">
        <v>1829</v>
      </c>
      <c r="B347" t="s">
        <v>1830</v>
      </c>
      <c r="C347" s="1" t="str">
        <f t="shared" si="40"/>
        <v>21:0984</v>
      </c>
      <c r="D347" s="1" t="str">
        <f t="shared" si="41"/>
        <v>21:0007</v>
      </c>
      <c r="E347" t="s">
        <v>1831</v>
      </c>
      <c r="F347" t="s">
        <v>1832</v>
      </c>
      <c r="H347">
        <v>64.644791999999995</v>
      </c>
      <c r="I347">
        <v>-113.42323089999999</v>
      </c>
      <c r="J347" s="1" t="str">
        <f t="shared" si="43"/>
        <v>Till</v>
      </c>
      <c r="K347" s="1" t="str">
        <f t="shared" si="42"/>
        <v>HMC separation (KIDD grouping)</v>
      </c>
      <c r="L347" t="s">
        <v>1090</v>
      </c>
      <c r="M347" t="s">
        <v>1441</v>
      </c>
      <c r="N347" t="s">
        <v>29</v>
      </c>
      <c r="O347" t="s">
        <v>31</v>
      </c>
      <c r="P347" t="s">
        <v>33</v>
      </c>
      <c r="Q347" t="s">
        <v>48</v>
      </c>
      <c r="R347" t="s">
        <v>29</v>
      </c>
      <c r="S347" t="s">
        <v>29</v>
      </c>
      <c r="T347" t="s">
        <v>296</v>
      </c>
      <c r="U347" t="s">
        <v>519</v>
      </c>
      <c r="V347" t="s">
        <v>519</v>
      </c>
      <c r="W347" t="s">
        <v>169</v>
      </c>
    </row>
    <row r="348" spans="1:23" x14ac:dyDescent="0.3">
      <c r="A348" t="s">
        <v>1833</v>
      </c>
      <c r="B348" t="s">
        <v>1834</v>
      </c>
      <c r="C348" s="1" t="str">
        <f t="shared" si="40"/>
        <v>21:0984</v>
      </c>
      <c r="D348" s="1" t="str">
        <f t="shared" si="41"/>
        <v>21:0007</v>
      </c>
      <c r="E348" t="s">
        <v>1835</v>
      </c>
      <c r="F348" t="s">
        <v>1836</v>
      </c>
      <c r="H348">
        <v>64.470600399999995</v>
      </c>
      <c r="I348">
        <v>-113.24439750000001</v>
      </c>
      <c r="J348" s="1" t="str">
        <f t="shared" si="43"/>
        <v>Till</v>
      </c>
      <c r="K348" s="1" t="str">
        <f t="shared" si="42"/>
        <v>HMC separation (KIDD grouping)</v>
      </c>
      <c r="L348" t="s">
        <v>1837</v>
      </c>
      <c r="M348" t="s">
        <v>240</v>
      </c>
      <c r="N348" t="s">
        <v>29</v>
      </c>
      <c r="O348" t="s">
        <v>169</v>
      </c>
      <c r="P348" t="s">
        <v>29</v>
      </c>
      <c r="Q348" t="s">
        <v>169</v>
      </c>
      <c r="R348" t="s">
        <v>29</v>
      </c>
      <c r="S348" t="s">
        <v>29</v>
      </c>
      <c r="T348" t="s">
        <v>29</v>
      </c>
      <c r="U348" t="s">
        <v>519</v>
      </c>
      <c r="V348" t="s">
        <v>519</v>
      </c>
      <c r="W348" t="s">
        <v>169</v>
      </c>
    </row>
    <row r="349" spans="1:23" x14ac:dyDescent="0.3">
      <c r="A349" t="s">
        <v>1838</v>
      </c>
      <c r="B349" t="s">
        <v>1839</v>
      </c>
      <c r="C349" s="1" t="str">
        <f t="shared" ref="C349:C365" si="44">HYPERLINK("http://geochem.nrcan.gc.ca/cdogs/content/bdl/bdl210984_e.htm", "21:0984")</f>
        <v>21:0984</v>
      </c>
      <c r="D349" s="1" t="str">
        <f t="shared" ref="D349:D365" si="45">HYPERLINK("http://geochem.nrcan.gc.ca/cdogs/content/svy/svy210007_e.htm", "21:0007")</f>
        <v>21:0007</v>
      </c>
      <c r="E349" t="s">
        <v>1840</v>
      </c>
      <c r="F349" t="s">
        <v>1841</v>
      </c>
      <c r="H349">
        <v>64.327803500000002</v>
      </c>
      <c r="I349">
        <v>-113.41832669999999</v>
      </c>
      <c r="J349" s="1" t="str">
        <f t="shared" si="43"/>
        <v>Till</v>
      </c>
      <c r="K349" s="1" t="str">
        <f t="shared" si="42"/>
        <v>HMC separation (KIDD grouping)</v>
      </c>
      <c r="L349" t="s">
        <v>1360</v>
      </c>
      <c r="M349" t="s">
        <v>1842</v>
      </c>
      <c r="N349" t="s">
        <v>29</v>
      </c>
      <c r="O349" t="s">
        <v>29</v>
      </c>
      <c r="P349" t="s">
        <v>29</v>
      </c>
      <c r="Q349" t="s">
        <v>29</v>
      </c>
      <c r="R349" t="s">
        <v>29</v>
      </c>
      <c r="S349" t="s">
        <v>29</v>
      </c>
      <c r="T349" t="s">
        <v>90</v>
      </c>
      <c r="U349" t="s">
        <v>519</v>
      </c>
      <c r="V349" t="s">
        <v>519</v>
      </c>
      <c r="W349" t="s">
        <v>90</v>
      </c>
    </row>
    <row r="350" spans="1:23" x14ac:dyDescent="0.3">
      <c r="A350" t="s">
        <v>1843</v>
      </c>
      <c r="B350" t="s">
        <v>1844</v>
      </c>
      <c r="C350" s="1" t="str">
        <f t="shared" si="44"/>
        <v>21:0984</v>
      </c>
      <c r="D350" s="1" t="str">
        <f t="shared" si="45"/>
        <v>21:0007</v>
      </c>
      <c r="E350" t="s">
        <v>1845</v>
      </c>
      <c r="F350" t="s">
        <v>1846</v>
      </c>
      <c r="H350">
        <v>64.339178099999998</v>
      </c>
      <c r="I350">
        <v>-113.1005096</v>
      </c>
      <c r="J350" s="1" t="str">
        <f t="shared" si="43"/>
        <v>Till</v>
      </c>
      <c r="K350" s="1" t="str">
        <f t="shared" si="42"/>
        <v>HMC separation (KIDD grouping)</v>
      </c>
      <c r="L350" t="s">
        <v>1847</v>
      </c>
      <c r="M350" t="s">
        <v>90</v>
      </c>
      <c r="N350" t="s">
        <v>29</v>
      </c>
      <c r="O350" t="s">
        <v>90</v>
      </c>
      <c r="P350" t="s">
        <v>29</v>
      </c>
      <c r="Q350" t="s">
        <v>90</v>
      </c>
      <c r="R350" t="s">
        <v>29</v>
      </c>
      <c r="S350" t="s">
        <v>29</v>
      </c>
      <c r="T350" t="s">
        <v>29</v>
      </c>
      <c r="U350" t="s">
        <v>519</v>
      </c>
      <c r="V350" t="s">
        <v>519</v>
      </c>
      <c r="W350" t="s">
        <v>90</v>
      </c>
    </row>
    <row r="351" spans="1:23" x14ac:dyDescent="0.3">
      <c r="A351" t="s">
        <v>1848</v>
      </c>
      <c r="B351" t="s">
        <v>1849</v>
      </c>
      <c r="C351" s="1" t="str">
        <f t="shared" si="44"/>
        <v>21:0984</v>
      </c>
      <c r="D351" s="1" t="str">
        <f t="shared" si="45"/>
        <v>21:0007</v>
      </c>
      <c r="E351" t="s">
        <v>1850</v>
      </c>
      <c r="F351" t="s">
        <v>1851</v>
      </c>
      <c r="H351">
        <v>64.216974500000006</v>
      </c>
      <c r="I351">
        <v>-113.3781556</v>
      </c>
      <c r="J351" s="1" t="str">
        <f t="shared" si="43"/>
        <v>Till</v>
      </c>
      <c r="K351" s="1" t="str">
        <f t="shared" si="42"/>
        <v>HMC separation (KIDD grouping)</v>
      </c>
      <c r="L351" t="s">
        <v>1065</v>
      </c>
      <c r="M351" t="s">
        <v>989</v>
      </c>
      <c r="N351" t="s">
        <v>29</v>
      </c>
      <c r="O351" t="s">
        <v>33</v>
      </c>
      <c r="P351" t="s">
        <v>29</v>
      </c>
      <c r="Q351" t="s">
        <v>33</v>
      </c>
      <c r="R351" t="s">
        <v>33</v>
      </c>
      <c r="S351" t="s">
        <v>29</v>
      </c>
      <c r="T351" t="s">
        <v>29</v>
      </c>
      <c r="U351" t="s">
        <v>519</v>
      </c>
      <c r="V351" t="s">
        <v>519</v>
      </c>
      <c r="W351" t="s">
        <v>31</v>
      </c>
    </row>
    <row r="352" spans="1:23" x14ac:dyDescent="0.3">
      <c r="A352" t="s">
        <v>1852</v>
      </c>
      <c r="B352" t="s">
        <v>1853</v>
      </c>
      <c r="C352" s="1" t="str">
        <f t="shared" si="44"/>
        <v>21:0984</v>
      </c>
      <c r="D352" s="1" t="str">
        <f t="shared" si="45"/>
        <v>21:0007</v>
      </c>
      <c r="E352" t="s">
        <v>1854</v>
      </c>
      <c r="F352" t="s">
        <v>1855</v>
      </c>
      <c r="H352">
        <v>64.048014899999998</v>
      </c>
      <c r="I352">
        <v>-113.39175849999999</v>
      </c>
      <c r="J352" s="1" t="str">
        <f t="shared" si="43"/>
        <v>Till</v>
      </c>
      <c r="K352" s="1" t="str">
        <f t="shared" ref="K352:K365" si="46">HYPERLINK("http://geochem.nrcan.gc.ca/cdogs/content/kwd/kwd080046_e.htm", "HMC separation (KIDD grouping)")</f>
        <v>HMC separation (KIDD grouping)</v>
      </c>
      <c r="L352" t="s">
        <v>1856</v>
      </c>
      <c r="M352" t="s">
        <v>1220</v>
      </c>
      <c r="N352" t="s">
        <v>29</v>
      </c>
      <c r="O352" t="s">
        <v>29</v>
      </c>
      <c r="P352" t="s">
        <v>29</v>
      </c>
      <c r="Q352" t="s">
        <v>29</v>
      </c>
      <c r="R352" t="s">
        <v>29</v>
      </c>
      <c r="S352" t="s">
        <v>29</v>
      </c>
      <c r="T352" t="s">
        <v>29</v>
      </c>
      <c r="U352" t="s">
        <v>519</v>
      </c>
      <c r="V352" t="s">
        <v>519</v>
      </c>
      <c r="W352" t="s">
        <v>29</v>
      </c>
    </row>
    <row r="353" spans="1:23" x14ac:dyDescent="0.3">
      <c r="A353" t="s">
        <v>1857</v>
      </c>
      <c r="B353" t="s">
        <v>1858</v>
      </c>
      <c r="C353" s="1" t="str">
        <f t="shared" si="44"/>
        <v>21:0984</v>
      </c>
      <c r="D353" s="1" t="str">
        <f t="shared" si="45"/>
        <v>21:0007</v>
      </c>
      <c r="E353" t="s">
        <v>1859</v>
      </c>
      <c r="F353" t="s">
        <v>1860</v>
      </c>
      <c r="H353">
        <v>64.784883500000007</v>
      </c>
      <c r="I353">
        <v>-113.57192449999999</v>
      </c>
      <c r="J353" s="1" t="str">
        <f t="shared" si="43"/>
        <v>Till</v>
      </c>
      <c r="K353" s="1" t="str">
        <f t="shared" si="46"/>
        <v>HMC separation (KIDD grouping)</v>
      </c>
      <c r="L353" t="s">
        <v>1000</v>
      </c>
      <c r="M353" t="s">
        <v>1049</v>
      </c>
      <c r="N353" t="s">
        <v>29</v>
      </c>
      <c r="O353" t="s">
        <v>90</v>
      </c>
      <c r="P353" t="s">
        <v>29</v>
      </c>
      <c r="Q353" t="s">
        <v>90</v>
      </c>
      <c r="R353" t="s">
        <v>29</v>
      </c>
      <c r="S353" t="s">
        <v>29</v>
      </c>
      <c r="T353" t="s">
        <v>31</v>
      </c>
      <c r="U353" t="s">
        <v>519</v>
      </c>
      <c r="V353" t="s">
        <v>519</v>
      </c>
      <c r="W353" t="s">
        <v>168</v>
      </c>
    </row>
    <row r="354" spans="1:23" x14ac:dyDescent="0.3">
      <c r="A354" t="s">
        <v>1861</v>
      </c>
      <c r="B354" t="s">
        <v>1862</v>
      </c>
      <c r="C354" s="1" t="str">
        <f t="shared" si="44"/>
        <v>21:0984</v>
      </c>
      <c r="D354" s="1" t="str">
        <f t="shared" si="45"/>
        <v>21:0007</v>
      </c>
      <c r="E354" t="s">
        <v>1863</v>
      </c>
      <c r="F354" t="s">
        <v>1864</v>
      </c>
      <c r="H354">
        <v>64.875957299999996</v>
      </c>
      <c r="I354">
        <v>-113.9242115</v>
      </c>
      <c r="J354" s="1" t="str">
        <f t="shared" si="43"/>
        <v>Till</v>
      </c>
      <c r="K354" s="1" t="str">
        <f t="shared" si="46"/>
        <v>HMC separation (KIDD grouping)</v>
      </c>
      <c r="L354" t="s">
        <v>1865</v>
      </c>
      <c r="M354" t="s">
        <v>936</v>
      </c>
      <c r="N354" t="s">
        <v>29</v>
      </c>
      <c r="O354" t="s">
        <v>48</v>
      </c>
      <c r="P354" t="s">
        <v>29</v>
      </c>
      <c r="Q354" t="s">
        <v>48</v>
      </c>
      <c r="R354" t="s">
        <v>29</v>
      </c>
      <c r="S354" t="s">
        <v>29</v>
      </c>
      <c r="T354" t="s">
        <v>29</v>
      </c>
      <c r="U354" t="s">
        <v>519</v>
      </c>
      <c r="V354" t="s">
        <v>519</v>
      </c>
      <c r="W354" t="s">
        <v>48</v>
      </c>
    </row>
    <row r="355" spans="1:23" x14ac:dyDescent="0.3">
      <c r="A355" t="s">
        <v>1866</v>
      </c>
      <c r="B355" t="s">
        <v>1867</v>
      </c>
      <c r="C355" s="1" t="str">
        <f t="shared" si="44"/>
        <v>21:0984</v>
      </c>
      <c r="D355" s="1" t="str">
        <f t="shared" si="45"/>
        <v>21:0007</v>
      </c>
      <c r="E355" t="s">
        <v>1868</v>
      </c>
      <c r="F355" t="s">
        <v>1869</v>
      </c>
      <c r="H355">
        <v>64.969364600000006</v>
      </c>
      <c r="I355">
        <v>-113.56438869999999</v>
      </c>
      <c r="J355" s="1" t="str">
        <f t="shared" si="43"/>
        <v>Till</v>
      </c>
      <c r="K355" s="1" t="str">
        <f t="shared" si="46"/>
        <v>HMC separation (KIDD grouping)</v>
      </c>
      <c r="L355" t="s">
        <v>53</v>
      </c>
      <c r="M355" t="s">
        <v>1642</v>
      </c>
      <c r="N355" t="s">
        <v>29</v>
      </c>
      <c r="O355" t="s">
        <v>31</v>
      </c>
      <c r="P355" t="s">
        <v>31</v>
      </c>
      <c r="Q355" t="s">
        <v>90</v>
      </c>
      <c r="R355" t="s">
        <v>29</v>
      </c>
      <c r="S355" t="s">
        <v>29</v>
      </c>
      <c r="T355" t="s">
        <v>48</v>
      </c>
      <c r="U355" t="s">
        <v>519</v>
      </c>
      <c r="V355" t="s">
        <v>519</v>
      </c>
      <c r="W355" t="s">
        <v>57</v>
      </c>
    </row>
    <row r="356" spans="1:23" x14ac:dyDescent="0.3">
      <c r="A356" t="s">
        <v>1870</v>
      </c>
      <c r="B356" t="s">
        <v>1871</v>
      </c>
      <c r="C356" s="1" t="str">
        <f t="shared" si="44"/>
        <v>21:0984</v>
      </c>
      <c r="D356" s="1" t="str">
        <f t="shared" si="45"/>
        <v>21:0007</v>
      </c>
      <c r="E356" t="s">
        <v>1872</v>
      </c>
      <c r="F356" t="s">
        <v>1873</v>
      </c>
      <c r="H356">
        <v>64.665848400000002</v>
      </c>
      <c r="I356">
        <v>-113.5904862</v>
      </c>
      <c r="J356" s="1" t="str">
        <f t="shared" si="43"/>
        <v>Till</v>
      </c>
      <c r="K356" s="1" t="str">
        <f t="shared" si="46"/>
        <v>HMC separation (KIDD grouping)</v>
      </c>
      <c r="L356" t="s">
        <v>1500</v>
      </c>
      <c r="M356" t="s">
        <v>266</v>
      </c>
      <c r="N356" t="s">
        <v>29</v>
      </c>
      <c r="O356" t="s">
        <v>296</v>
      </c>
      <c r="P356" t="s">
        <v>29</v>
      </c>
      <c r="Q356" t="s">
        <v>296</v>
      </c>
      <c r="R356" t="s">
        <v>29</v>
      </c>
      <c r="S356" t="s">
        <v>29</v>
      </c>
      <c r="T356" t="s">
        <v>33</v>
      </c>
      <c r="U356" t="s">
        <v>519</v>
      </c>
      <c r="V356" t="s">
        <v>519</v>
      </c>
      <c r="W356" t="s">
        <v>168</v>
      </c>
    </row>
    <row r="357" spans="1:23" x14ac:dyDescent="0.3">
      <c r="A357" t="s">
        <v>1874</v>
      </c>
      <c r="B357" t="s">
        <v>1875</v>
      </c>
      <c r="C357" s="1" t="str">
        <f t="shared" si="44"/>
        <v>21:0984</v>
      </c>
      <c r="D357" s="1" t="str">
        <f t="shared" si="45"/>
        <v>21:0007</v>
      </c>
      <c r="E357" t="s">
        <v>1876</v>
      </c>
      <c r="F357" t="s">
        <v>1877</v>
      </c>
      <c r="H357">
        <v>64.675394600000004</v>
      </c>
      <c r="I357">
        <v>-113.890852</v>
      </c>
      <c r="J357" s="1" t="str">
        <f t="shared" si="43"/>
        <v>Till</v>
      </c>
      <c r="K357" s="1" t="str">
        <f t="shared" si="46"/>
        <v>HMC separation (KIDD grouping)</v>
      </c>
      <c r="L357" t="s">
        <v>1202</v>
      </c>
      <c r="M357" t="s">
        <v>1302</v>
      </c>
      <c r="N357" t="s">
        <v>29</v>
      </c>
      <c r="O357" t="s">
        <v>33</v>
      </c>
      <c r="P357" t="s">
        <v>29</v>
      </c>
      <c r="Q357" t="s">
        <v>33</v>
      </c>
      <c r="R357" t="s">
        <v>33</v>
      </c>
      <c r="S357" t="s">
        <v>29</v>
      </c>
      <c r="T357" t="s">
        <v>29</v>
      </c>
      <c r="U357" t="s">
        <v>519</v>
      </c>
      <c r="V357" t="s">
        <v>519</v>
      </c>
      <c r="W357" t="s">
        <v>31</v>
      </c>
    </row>
    <row r="358" spans="1:23" x14ac:dyDescent="0.3">
      <c r="A358" t="s">
        <v>1878</v>
      </c>
      <c r="B358" t="s">
        <v>1879</v>
      </c>
      <c r="C358" s="1" t="str">
        <f t="shared" si="44"/>
        <v>21:0984</v>
      </c>
      <c r="D358" s="1" t="str">
        <f t="shared" si="45"/>
        <v>21:0007</v>
      </c>
      <c r="E358" t="s">
        <v>1880</v>
      </c>
      <c r="F358" t="s">
        <v>1881</v>
      </c>
      <c r="H358">
        <v>64.547513199999997</v>
      </c>
      <c r="I358">
        <v>-113.7335485</v>
      </c>
      <c r="J358" s="1" t="str">
        <f t="shared" si="43"/>
        <v>Till</v>
      </c>
      <c r="K358" s="1" t="str">
        <f t="shared" si="46"/>
        <v>HMC separation (KIDD grouping)</v>
      </c>
      <c r="L358" t="s">
        <v>1882</v>
      </c>
      <c r="M358" t="s">
        <v>887</v>
      </c>
      <c r="N358" t="s">
        <v>29</v>
      </c>
      <c r="O358" t="s">
        <v>33</v>
      </c>
      <c r="P358" t="s">
        <v>29</v>
      </c>
      <c r="Q358" t="s">
        <v>33</v>
      </c>
      <c r="R358" t="s">
        <v>29</v>
      </c>
      <c r="S358" t="s">
        <v>29</v>
      </c>
      <c r="T358" t="s">
        <v>29</v>
      </c>
      <c r="U358" t="s">
        <v>519</v>
      </c>
      <c r="V358" t="s">
        <v>519</v>
      </c>
      <c r="W358" t="s">
        <v>33</v>
      </c>
    </row>
    <row r="359" spans="1:23" x14ac:dyDescent="0.3">
      <c r="A359" t="s">
        <v>1883</v>
      </c>
      <c r="B359" t="s">
        <v>1884</v>
      </c>
      <c r="C359" s="1" t="str">
        <f t="shared" si="44"/>
        <v>21:0984</v>
      </c>
      <c r="D359" s="1" t="str">
        <f t="shared" si="45"/>
        <v>21:0007</v>
      </c>
      <c r="E359" t="s">
        <v>1885</v>
      </c>
      <c r="F359" t="s">
        <v>1886</v>
      </c>
      <c r="H359">
        <v>64.464415000000002</v>
      </c>
      <c r="I359">
        <v>-113.9107415</v>
      </c>
      <c r="J359" s="1" t="str">
        <f t="shared" si="43"/>
        <v>Till</v>
      </c>
      <c r="K359" s="1" t="str">
        <f t="shared" si="46"/>
        <v>HMC separation (KIDD grouping)</v>
      </c>
      <c r="L359" t="s">
        <v>1887</v>
      </c>
      <c r="M359" t="s">
        <v>266</v>
      </c>
      <c r="N359" t="s">
        <v>29</v>
      </c>
      <c r="O359" t="s">
        <v>29</v>
      </c>
      <c r="P359" t="s">
        <v>29</v>
      </c>
      <c r="Q359" t="s">
        <v>29</v>
      </c>
      <c r="R359" t="s">
        <v>29</v>
      </c>
      <c r="S359" t="s">
        <v>29</v>
      </c>
      <c r="T359" t="s">
        <v>29</v>
      </c>
      <c r="U359" t="s">
        <v>519</v>
      </c>
      <c r="V359" t="s">
        <v>519</v>
      </c>
      <c r="W359" t="s">
        <v>29</v>
      </c>
    </row>
    <row r="360" spans="1:23" x14ac:dyDescent="0.3">
      <c r="A360" t="s">
        <v>1888</v>
      </c>
      <c r="B360" t="s">
        <v>1889</v>
      </c>
      <c r="C360" s="1" t="str">
        <f t="shared" si="44"/>
        <v>21:0984</v>
      </c>
      <c r="D360" s="1" t="str">
        <f t="shared" si="45"/>
        <v>21:0007</v>
      </c>
      <c r="E360" t="s">
        <v>1890</v>
      </c>
      <c r="F360" t="s">
        <v>1891</v>
      </c>
      <c r="H360">
        <v>64.374994799999996</v>
      </c>
      <c r="I360">
        <v>-113.5836937</v>
      </c>
      <c r="J360" s="1" t="str">
        <f t="shared" si="43"/>
        <v>Till</v>
      </c>
      <c r="K360" s="1" t="str">
        <f t="shared" si="46"/>
        <v>HMC separation (KIDD grouping)</v>
      </c>
      <c r="L360" t="s">
        <v>1892</v>
      </c>
      <c r="M360" t="s">
        <v>995</v>
      </c>
      <c r="N360" t="s">
        <v>29</v>
      </c>
      <c r="O360" t="s">
        <v>29</v>
      </c>
      <c r="P360" t="s">
        <v>29</v>
      </c>
      <c r="Q360" t="s">
        <v>29</v>
      </c>
      <c r="R360" t="s">
        <v>29</v>
      </c>
      <c r="S360" t="s">
        <v>29</v>
      </c>
      <c r="T360" t="s">
        <v>29</v>
      </c>
      <c r="U360" t="s">
        <v>519</v>
      </c>
      <c r="V360" t="s">
        <v>519</v>
      </c>
      <c r="W360" t="s">
        <v>29</v>
      </c>
    </row>
    <row r="361" spans="1:23" x14ac:dyDescent="0.3">
      <c r="A361" t="s">
        <v>1893</v>
      </c>
      <c r="B361" t="s">
        <v>1894</v>
      </c>
      <c r="C361" s="1" t="str">
        <f t="shared" si="44"/>
        <v>21:0984</v>
      </c>
      <c r="D361" s="1" t="str">
        <f t="shared" si="45"/>
        <v>21:0007</v>
      </c>
      <c r="E361" t="s">
        <v>1895</v>
      </c>
      <c r="F361" t="s">
        <v>1896</v>
      </c>
      <c r="H361">
        <v>64.132981999999998</v>
      </c>
      <c r="I361">
        <v>-113.10167149999999</v>
      </c>
      <c r="J361" s="1" t="str">
        <f t="shared" si="43"/>
        <v>Till</v>
      </c>
      <c r="K361" s="1" t="str">
        <f t="shared" si="46"/>
        <v>HMC separation (KIDD grouping)</v>
      </c>
      <c r="L361" t="s">
        <v>1856</v>
      </c>
      <c r="M361" t="s">
        <v>1302</v>
      </c>
      <c r="N361" t="s">
        <v>29</v>
      </c>
      <c r="O361" t="s">
        <v>33</v>
      </c>
      <c r="P361" t="s">
        <v>29</v>
      </c>
      <c r="Q361" t="s">
        <v>33</v>
      </c>
      <c r="R361" t="s">
        <v>29</v>
      </c>
      <c r="S361" t="s">
        <v>29</v>
      </c>
      <c r="T361" t="s">
        <v>29</v>
      </c>
      <c r="U361" t="s">
        <v>519</v>
      </c>
      <c r="V361" t="s">
        <v>519</v>
      </c>
      <c r="W361" t="s">
        <v>33</v>
      </c>
    </row>
    <row r="362" spans="1:23" x14ac:dyDescent="0.3">
      <c r="A362" t="s">
        <v>1897</v>
      </c>
      <c r="B362" t="s">
        <v>1898</v>
      </c>
      <c r="C362" s="1" t="str">
        <f t="shared" si="44"/>
        <v>21:0984</v>
      </c>
      <c r="D362" s="1" t="str">
        <f t="shared" si="45"/>
        <v>21:0007</v>
      </c>
      <c r="E362" t="s">
        <v>1899</v>
      </c>
      <c r="F362" t="s">
        <v>1900</v>
      </c>
      <c r="H362">
        <v>64.297051400000001</v>
      </c>
      <c r="I362">
        <v>-113.86962320000001</v>
      </c>
      <c r="J362" s="1" t="str">
        <f t="shared" si="43"/>
        <v>Till</v>
      </c>
      <c r="K362" s="1" t="str">
        <f t="shared" si="46"/>
        <v>HMC separation (KIDD grouping)</v>
      </c>
      <c r="L362" t="s">
        <v>1265</v>
      </c>
      <c r="M362" t="s">
        <v>1901</v>
      </c>
      <c r="N362" t="s">
        <v>29</v>
      </c>
      <c r="O362" t="s">
        <v>34</v>
      </c>
      <c r="P362" t="s">
        <v>29</v>
      </c>
      <c r="Q362" t="s">
        <v>34</v>
      </c>
      <c r="R362" t="s">
        <v>33</v>
      </c>
      <c r="S362" t="s">
        <v>29</v>
      </c>
      <c r="T362" t="s">
        <v>100</v>
      </c>
      <c r="U362" t="s">
        <v>519</v>
      </c>
      <c r="V362" t="s">
        <v>519</v>
      </c>
      <c r="W362" t="s">
        <v>255</v>
      </c>
    </row>
    <row r="363" spans="1:23" x14ac:dyDescent="0.3">
      <c r="A363" t="s">
        <v>1902</v>
      </c>
      <c r="B363" t="s">
        <v>1903</v>
      </c>
      <c r="C363" s="1" t="str">
        <f t="shared" si="44"/>
        <v>21:0984</v>
      </c>
      <c r="D363" s="1" t="str">
        <f t="shared" si="45"/>
        <v>21:0007</v>
      </c>
      <c r="E363" t="s">
        <v>1904</v>
      </c>
      <c r="F363" t="s">
        <v>1905</v>
      </c>
      <c r="H363">
        <v>64.209435499999998</v>
      </c>
      <c r="I363">
        <v>-113.7218924</v>
      </c>
      <c r="J363" s="1" t="str">
        <f t="shared" si="43"/>
        <v>Till</v>
      </c>
      <c r="K363" s="1" t="str">
        <f t="shared" si="46"/>
        <v>HMC separation (KIDD grouping)</v>
      </c>
      <c r="L363" t="s">
        <v>1676</v>
      </c>
      <c r="M363" t="s">
        <v>1075</v>
      </c>
      <c r="N363" t="s">
        <v>29</v>
      </c>
      <c r="O363" t="s">
        <v>1906</v>
      </c>
      <c r="P363" t="s">
        <v>29</v>
      </c>
      <c r="Q363" t="s">
        <v>1906</v>
      </c>
      <c r="R363" t="s">
        <v>29</v>
      </c>
      <c r="S363" t="s">
        <v>29</v>
      </c>
      <c r="T363" t="s">
        <v>57</v>
      </c>
      <c r="U363" t="s">
        <v>519</v>
      </c>
      <c r="V363" t="s">
        <v>519</v>
      </c>
      <c r="W363" t="s">
        <v>1907</v>
      </c>
    </row>
    <row r="364" spans="1:23" x14ac:dyDescent="0.3">
      <c r="A364" t="s">
        <v>1908</v>
      </c>
      <c r="B364" t="s">
        <v>1909</v>
      </c>
      <c r="C364" s="1" t="str">
        <f t="shared" si="44"/>
        <v>21:0984</v>
      </c>
      <c r="D364" s="1" t="str">
        <f t="shared" si="45"/>
        <v>21:0007</v>
      </c>
      <c r="E364" t="s">
        <v>1910</v>
      </c>
      <c r="F364" t="s">
        <v>1911</v>
      </c>
      <c r="H364">
        <v>64.127336799999995</v>
      </c>
      <c r="I364">
        <v>-113.7392558</v>
      </c>
      <c r="J364" s="1" t="str">
        <f t="shared" si="43"/>
        <v>Till</v>
      </c>
      <c r="K364" s="1" t="str">
        <f t="shared" si="46"/>
        <v>HMC separation (KIDD grouping)</v>
      </c>
      <c r="L364" t="s">
        <v>1912</v>
      </c>
      <c r="M364" t="s">
        <v>1677</v>
      </c>
      <c r="N364" t="s">
        <v>29</v>
      </c>
      <c r="O364" t="s">
        <v>29</v>
      </c>
      <c r="P364" t="s">
        <v>29</v>
      </c>
      <c r="Q364" t="s">
        <v>29</v>
      </c>
      <c r="R364" t="s">
        <v>29</v>
      </c>
      <c r="S364" t="s">
        <v>29</v>
      </c>
      <c r="T364" t="s">
        <v>29</v>
      </c>
      <c r="U364" t="s">
        <v>519</v>
      </c>
      <c r="V364" t="s">
        <v>519</v>
      </c>
      <c r="W364" t="s">
        <v>29</v>
      </c>
    </row>
    <row r="365" spans="1:23" x14ac:dyDescent="0.3">
      <c r="A365" t="s">
        <v>1913</v>
      </c>
      <c r="B365" t="s">
        <v>1914</v>
      </c>
      <c r="C365" s="1" t="str">
        <f t="shared" si="44"/>
        <v>21:0984</v>
      </c>
      <c r="D365" s="1" t="str">
        <f t="shared" si="45"/>
        <v>21:0007</v>
      </c>
      <c r="E365" t="s">
        <v>1915</v>
      </c>
      <c r="F365" t="s">
        <v>1916</v>
      </c>
      <c r="H365">
        <v>64.072795499999998</v>
      </c>
      <c r="I365">
        <v>-113.901961</v>
      </c>
      <c r="J365" s="1" t="str">
        <f t="shared" si="43"/>
        <v>Till</v>
      </c>
      <c r="K365" s="1" t="str">
        <f t="shared" si="46"/>
        <v>HMC separation (KIDD grouping)</v>
      </c>
      <c r="L365" t="s">
        <v>1917</v>
      </c>
      <c r="M365" t="s">
        <v>1128</v>
      </c>
      <c r="N365" t="s">
        <v>29</v>
      </c>
      <c r="O365" t="s">
        <v>33</v>
      </c>
      <c r="P365" t="s">
        <v>29</v>
      </c>
      <c r="Q365" t="s">
        <v>33</v>
      </c>
      <c r="R365" t="s">
        <v>29</v>
      </c>
      <c r="S365" t="s">
        <v>29</v>
      </c>
      <c r="T365" t="s">
        <v>48</v>
      </c>
      <c r="U365" t="s">
        <v>519</v>
      </c>
      <c r="V365" t="s">
        <v>519</v>
      </c>
      <c r="W365" t="s">
        <v>90</v>
      </c>
    </row>
    <row r="366" spans="1:23" hidden="1" x14ac:dyDescent="0.3">
      <c r="A366" t="s">
        <v>1918</v>
      </c>
      <c r="B366" t="s">
        <v>1919</v>
      </c>
      <c r="C366" s="1" t="str">
        <f t="shared" ref="C366:C392" si="47">HYPERLINK("http://geochem.nrcan.gc.ca/cdogs/content/bdl/bdl210986_e.htm", "21:0986")</f>
        <v>21:0986</v>
      </c>
      <c r="D366" s="1" t="str">
        <f t="shared" ref="D366:D392" si="48">HYPERLINK("http://geochem.nrcan.gc.ca/cdogs/content/svy/svy210041_e.htm", "21:0041")</f>
        <v>21:0041</v>
      </c>
      <c r="E366" t="s">
        <v>1920</v>
      </c>
      <c r="F366" t="s">
        <v>1921</v>
      </c>
      <c r="H366">
        <v>65.528547399999994</v>
      </c>
      <c r="I366">
        <v>-111.6678589</v>
      </c>
      <c r="J366" s="1" t="str">
        <f t="shared" si="43"/>
        <v>Till</v>
      </c>
      <c r="K366" s="1" t="str">
        <f t="shared" ref="K366:K397" si="49">HYPERLINK("http://geochem.nrcan.gc.ca/cdogs/content/kwd/kwd080048_e.htm", "HMC separation (Canamera/DIP)")</f>
        <v>HMC separation (Canamera/DIP)</v>
      </c>
      <c r="L366" t="s">
        <v>86</v>
      </c>
      <c r="M366" t="s">
        <v>365</v>
      </c>
      <c r="N366" t="s">
        <v>29</v>
      </c>
      <c r="O366" t="s">
        <v>29</v>
      </c>
      <c r="P366" t="s">
        <v>31</v>
      </c>
      <c r="Q366" t="s">
        <v>31</v>
      </c>
      <c r="R366" t="s">
        <v>29</v>
      </c>
      <c r="S366" t="s">
        <v>29</v>
      </c>
      <c r="T366" t="s">
        <v>29</v>
      </c>
      <c r="U366" t="s">
        <v>519</v>
      </c>
      <c r="V366" t="s">
        <v>519</v>
      </c>
      <c r="W366" t="s">
        <v>31</v>
      </c>
    </row>
    <row r="367" spans="1:23" hidden="1" x14ac:dyDescent="0.3">
      <c r="A367" t="s">
        <v>1922</v>
      </c>
      <c r="B367" t="s">
        <v>1923</v>
      </c>
      <c r="C367" s="1" t="str">
        <f t="shared" si="47"/>
        <v>21:0986</v>
      </c>
      <c r="D367" s="1" t="str">
        <f t="shared" si="48"/>
        <v>21:0041</v>
      </c>
      <c r="E367" t="s">
        <v>1924</v>
      </c>
      <c r="F367" t="s">
        <v>1925</v>
      </c>
      <c r="H367">
        <v>65.6624008</v>
      </c>
      <c r="I367">
        <v>-111.9685448</v>
      </c>
      <c r="J367" s="1" t="str">
        <f t="shared" si="43"/>
        <v>Till</v>
      </c>
      <c r="K367" s="1" t="str">
        <f t="shared" si="49"/>
        <v>HMC separation (Canamera/DIP)</v>
      </c>
      <c r="L367" t="s">
        <v>86</v>
      </c>
      <c r="M367" t="s">
        <v>1926</v>
      </c>
      <c r="N367" t="s">
        <v>29</v>
      </c>
      <c r="O367" t="s">
        <v>29</v>
      </c>
      <c r="P367" t="s">
        <v>100</v>
      </c>
      <c r="Q367" t="s">
        <v>100</v>
      </c>
      <c r="R367" t="s">
        <v>29</v>
      </c>
      <c r="S367" t="s">
        <v>29</v>
      </c>
      <c r="T367" t="s">
        <v>29</v>
      </c>
      <c r="U367" t="s">
        <v>519</v>
      </c>
      <c r="V367" t="s">
        <v>519</v>
      </c>
      <c r="W367" t="s">
        <v>100</v>
      </c>
    </row>
    <row r="368" spans="1:23" hidden="1" x14ac:dyDescent="0.3">
      <c r="A368" t="s">
        <v>1927</v>
      </c>
      <c r="B368" t="s">
        <v>1928</v>
      </c>
      <c r="C368" s="1" t="str">
        <f t="shared" si="47"/>
        <v>21:0986</v>
      </c>
      <c r="D368" s="1" t="str">
        <f t="shared" si="48"/>
        <v>21:0041</v>
      </c>
      <c r="E368" t="s">
        <v>1929</v>
      </c>
      <c r="F368" t="s">
        <v>1930</v>
      </c>
      <c r="H368">
        <v>65.767394199999998</v>
      </c>
      <c r="I368">
        <v>-111.90372000000001</v>
      </c>
      <c r="J368" s="1" t="str">
        <f t="shared" si="43"/>
        <v>Till</v>
      </c>
      <c r="K368" s="1" t="str">
        <f t="shared" si="49"/>
        <v>HMC separation (Canamera/DIP)</v>
      </c>
      <c r="L368" t="s">
        <v>86</v>
      </c>
      <c r="M368" t="s">
        <v>1598</v>
      </c>
      <c r="N368" t="s">
        <v>29</v>
      </c>
      <c r="O368" t="s">
        <v>29</v>
      </c>
      <c r="P368" t="s">
        <v>29</v>
      </c>
      <c r="Q368" t="s">
        <v>29</v>
      </c>
      <c r="R368" t="s">
        <v>29</v>
      </c>
      <c r="S368" t="s">
        <v>29</v>
      </c>
      <c r="T368" t="s">
        <v>29</v>
      </c>
      <c r="U368" t="s">
        <v>519</v>
      </c>
      <c r="V368" t="s">
        <v>519</v>
      </c>
      <c r="W368" t="s">
        <v>29</v>
      </c>
    </row>
    <row r="369" spans="1:23" hidden="1" x14ac:dyDescent="0.3">
      <c r="A369" t="s">
        <v>1931</v>
      </c>
      <c r="B369" t="s">
        <v>1932</v>
      </c>
      <c r="C369" s="1" t="str">
        <f t="shared" si="47"/>
        <v>21:0986</v>
      </c>
      <c r="D369" s="1" t="str">
        <f t="shared" si="48"/>
        <v>21:0041</v>
      </c>
      <c r="E369" t="s">
        <v>1933</v>
      </c>
      <c r="F369" t="s">
        <v>1934</v>
      </c>
      <c r="H369">
        <v>65.877384500000005</v>
      </c>
      <c r="I369">
        <v>-111.959124</v>
      </c>
      <c r="J369" s="1" t="str">
        <f t="shared" si="43"/>
        <v>Till</v>
      </c>
      <c r="K369" s="1" t="str">
        <f t="shared" si="49"/>
        <v>HMC separation (Canamera/DIP)</v>
      </c>
      <c r="L369" t="s">
        <v>86</v>
      </c>
      <c r="M369" t="s">
        <v>1006</v>
      </c>
      <c r="N369" t="s">
        <v>29</v>
      </c>
      <c r="O369" t="s">
        <v>29</v>
      </c>
      <c r="P369" t="s">
        <v>29</v>
      </c>
      <c r="Q369" t="s">
        <v>29</v>
      </c>
      <c r="R369" t="s">
        <v>29</v>
      </c>
      <c r="S369" t="s">
        <v>29</v>
      </c>
      <c r="T369" t="s">
        <v>29</v>
      </c>
      <c r="U369" t="s">
        <v>519</v>
      </c>
      <c r="V369" t="s">
        <v>519</v>
      </c>
      <c r="W369" t="s">
        <v>29</v>
      </c>
    </row>
    <row r="370" spans="1:23" hidden="1" x14ac:dyDescent="0.3">
      <c r="A370" t="s">
        <v>1935</v>
      </c>
      <c r="B370" t="s">
        <v>1936</v>
      </c>
      <c r="C370" s="1" t="str">
        <f t="shared" si="47"/>
        <v>21:0986</v>
      </c>
      <c r="D370" s="1" t="str">
        <f t="shared" si="48"/>
        <v>21:0041</v>
      </c>
      <c r="E370" t="s">
        <v>1937</v>
      </c>
      <c r="F370" t="s">
        <v>1938</v>
      </c>
      <c r="H370">
        <v>65.188132400000001</v>
      </c>
      <c r="I370">
        <v>-111.6686302</v>
      </c>
      <c r="J370" s="1" t="str">
        <f t="shared" si="43"/>
        <v>Till</v>
      </c>
      <c r="K370" s="1" t="str">
        <f t="shared" si="49"/>
        <v>HMC separation (Canamera/DIP)</v>
      </c>
      <c r="L370" t="s">
        <v>86</v>
      </c>
      <c r="M370" t="s">
        <v>1075</v>
      </c>
      <c r="N370" t="s">
        <v>29</v>
      </c>
      <c r="O370" t="s">
        <v>29</v>
      </c>
      <c r="P370" t="s">
        <v>29</v>
      </c>
      <c r="Q370" t="s">
        <v>29</v>
      </c>
      <c r="R370" t="s">
        <v>29</v>
      </c>
      <c r="S370" t="s">
        <v>29</v>
      </c>
      <c r="T370" t="s">
        <v>29</v>
      </c>
      <c r="U370" t="s">
        <v>519</v>
      </c>
      <c r="V370" t="s">
        <v>519</v>
      </c>
      <c r="W370" t="s">
        <v>29</v>
      </c>
    </row>
    <row r="371" spans="1:23" hidden="1" x14ac:dyDescent="0.3">
      <c r="A371" t="s">
        <v>1939</v>
      </c>
      <c r="B371" t="s">
        <v>1940</v>
      </c>
      <c r="C371" s="1" t="str">
        <f t="shared" si="47"/>
        <v>21:0986</v>
      </c>
      <c r="D371" s="1" t="str">
        <f t="shared" si="48"/>
        <v>21:0041</v>
      </c>
      <c r="E371" t="s">
        <v>1941</v>
      </c>
      <c r="F371" t="s">
        <v>1942</v>
      </c>
      <c r="H371">
        <v>65.279249699999994</v>
      </c>
      <c r="I371">
        <v>-111.92821790000001</v>
      </c>
      <c r="J371" s="1" t="str">
        <f t="shared" si="43"/>
        <v>Till</v>
      </c>
      <c r="K371" s="1" t="str">
        <f t="shared" si="49"/>
        <v>HMC separation (Canamera/DIP)</v>
      </c>
      <c r="L371" t="s">
        <v>86</v>
      </c>
      <c r="M371" t="s">
        <v>989</v>
      </c>
      <c r="N371" t="s">
        <v>29</v>
      </c>
      <c r="O371" t="s">
        <v>29</v>
      </c>
      <c r="P371" t="s">
        <v>29</v>
      </c>
      <c r="Q371" t="s">
        <v>29</v>
      </c>
      <c r="R371" t="s">
        <v>33</v>
      </c>
      <c r="S371" t="s">
        <v>29</v>
      </c>
      <c r="T371" t="s">
        <v>33</v>
      </c>
      <c r="U371" t="s">
        <v>519</v>
      </c>
      <c r="V371" t="s">
        <v>519</v>
      </c>
      <c r="W371" t="s">
        <v>31</v>
      </c>
    </row>
    <row r="372" spans="1:23" hidden="1" x14ac:dyDescent="0.3">
      <c r="A372" t="s">
        <v>1943</v>
      </c>
      <c r="B372" t="s">
        <v>1944</v>
      </c>
      <c r="C372" s="1" t="str">
        <f t="shared" si="47"/>
        <v>21:0986</v>
      </c>
      <c r="D372" s="1" t="str">
        <f t="shared" si="48"/>
        <v>21:0041</v>
      </c>
      <c r="E372" t="s">
        <v>1945</v>
      </c>
      <c r="F372" t="s">
        <v>1946</v>
      </c>
      <c r="H372">
        <v>65.099380100000005</v>
      </c>
      <c r="I372">
        <v>-111.86174440000001</v>
      </c>
      <c r="J372" s="1" t="str">
        <f t="shared" si="43"/>
        <v>Till</v>
      </c>
      <c r="K372" s="1" t="str">
        <f t="shared" si="49"/>
        <v>HMC separation (Canamera/DIP)</v>
      </c>
      <c r="L372" t="s">
        <v>86</v>
      </c>
      <c r="M372" t="s">
        <v>90</v>
      </c>
      <c r="N372" t="s">
        <v>29</v>
      </c>
      <c r="O372" t="s">
        <v>29</v>
      </c>
      <c r="P372" t="s">
        <v>31</v>
      </c>
      <c r="Q372" t="s">
        <v>31</v>
      </c>
      <c r="R372" t="s">
        <v>29</v>
      </c>
      <c r="S372" t="s">
        <v>29</v>
      </c>
      <c r="T372" t="s">
        <v>31</v>
      </c>
      <c r="U372" t="s">
        <v>519</v>
      </c>
      <c r="V372" t="s">
        <v>519</v>
      </c>
      <c r="W372" t="s">
        <v>90</v>
      </c>
    </row>
    <row r="373" spans="1:23" hidden="1" x14ac:dyDescent="0.3">
      <c r="A373" t="s">
        <v>1947</v>
      </c>
      <c r="B373" t="s">
        <v>1948</v>
      </c>
      <c r="C373" s="1" t="str">
        <f t="shared" si="47"/>
        <v>21:0986</v>
      </c>
      <c r="D373" s="1" t="str">
        <f t="shared" si="48"/>
        <v>21:0041</v>
      </c>
      <c r="E373" t="s">
        <v>1949</v>
      </c>
      <c r="F373" t="s">
        <v>1950</v>
      </c>
      <c r="H373">
        <v>65.016568899999996</v>
      </c>
      <c r="I373">
        <v>-111.5167266</v>
      </c>
      <c r="J373" s="1" t="str">
        <f t="shared" si="43"/>
        <v>Till</v>
      </c>
      <c r="K373" s="1" t="str">
        <f t="shared" si="49"/>
        <v>HMC separation (Canamera/DIP)</v>
      </c>
      <c r="L373" t="s">
        <v>86</v>
      </c>
      <c r="M373" t="s">
        <v>1642</v>
      </c>
      <c r="N373" t="s">
        <v>29</v>
      </c>
      <c r="O373" t="s">
        <v>57</v>
      </c>
      <c r="P373" t="s">
        <v>168</v>
      </c>
      <c r="Q373" t="s">
        <v>124</v>
      </c>
      <c r="R373" t="s">
        <v>90</v>
      </c>
      <c r="S373" t="s">
        <v>29</v>
      </c>
      <c r="T373" t="s">
        <v>124</v>
      </c>
      <c r="U373" t="s">
        <v>519</v>
      </c>
      <c r="V373" t="s">
        <v>519</v>
      </c>
      <c r="W373" t="s">
        <v>793</v>
      </c>
    </row>
    <row r="374" spans="1:23" hidden="1" x14ac:dyDescent="0.3">
      <c r="A374" t="s">
        <v>1951</v>
      </c>
      <c r="B374" t="s">
        <v>1952</v>
      </c>
      <c r="C374" s="1" t="str">
        <f t="shared" si="47"/>
        <v>21:0986</v>
      </c>
      <c r="D374" s="1" t="str">
        <f t="shared" si="48"/>
        <v>21:0041</v>
      </c>
      <c r="E374" t="s">
        <v>1953</v>
      </c>
      <c r="F374" t="s">
        <v>1954</v>
      </c>
      <c r="H374">
        <v>65.225899200000001</v>
      </c>
      <c r="I374">
        <v>-111.1845884</v>
      </c>
      <c r="J374" s="1" t="str">
        <f t="shared" si="43"/>
        <v>Till</v>
      </c>
      <c r="K374" s="1" t="str">
        <f t="shared" si="49"/>
        <v>HMC separation (Canamera/DIP)</v>
      </c>
      <c r="L374" t="s">
        <v>86</v>
      </c>
      <c r="M374" t="s">
        <v>1441</v>
      </c>
      <c r="N374" t="s">
        <v>29</v>
      </c>
      <c r="O374" t="s">
        <v>29</v>
      </c>
      <c r="P374" t="s">
        <v>29</v>
      </c>
      <c r="Q374" t="s">
        <v>29</v>
      </c>
      <c r="R374" t="s">
        <v>29</v>
      </c>
      <c r="S374" t="s">
        <v>29</v>
      </c>
      <c r="T374" t="s">
        <v>29</v>
      </c>
      <c r="U374" t="s">
        <v>519</v>
      </c>
      <c r="V374" t="s">
        <v>519</v>
      </c>
      <c r="W374" t="s">
        <v>29</v>
      </c>
    </row>
    <row r="375" spans="1:23" hidden="1" x14ac:dyDescent="0.3">
      <c r="A375" t="s">
        <v>1955</v>
      </c>
      <c r="B375" t="s">
        <v>1956</v>
      </c>
      <c r="C375" s="1" t="str">
        <f t="shared" si="47"/>
        <v>21:0986</v>
      </c>
      <c r="D375" s="1" t="str">
        <f t="shared" si="48"/>
        <v>21:0041</v>
      </c>
      <c r="E375" t="s">
        <v>1957</v>
      </c>
      <c r="F375" t="s">
        <v>1958</v>
      </c>
      <c r="H375">
        <v>65.344859200000002</v>
      </c>
      <c r="I375">
        <v>-111.20269380000001</v>
      </c>
      <c r="J375" s="1" t="str">
        <f t="shared" si="43"/>
        <v>Till</v>
      </c>
      <c r="K375" s="1" t="str">
        <f t="shared" si="49"/>
        <v>HMC separation (Canamera/DIP)</v>
      </c>
      <c r="L375" t="s">
        <v>86</v>
      </c>
      <c r="M375" t="s">
        <v>1959</v>
      </c>
      <c r="N375" t="s">
        <v>29</v>
      </c>
      <c r="O375" t="s">
        <v>33</v>
      </c>
      <c r="P375" t="s">
        <v>33</v>
      </c>
      <c r="Q375" t="s">
        <v>31</v>
      </c>
      <c r="R375" t="s">
        <v>29</v>
      </c>
      <c r="S375" t="s">
        <v>29</v>
      </c>
      <c r="T375" t="s">
        <v>57</v>
      </c>
      <c r="U375" t="s">
        <v>519</v>
      </c>
      <c r="V375" t="s">
        <v>519</v>
      </c>
      <c r="W375" t="s">
        <v>100</v>
      </c>
    </row>
    <row r="376" spans="1:23" hidden="1" x14ac:dyDescent="0.3">
      <c r="A376" t="s">
        <v>1960</v>
      </c>
      <c r="B376" t="s">
        <v>1961</v>
      </c>
      <c r="C376" s="1" t="str">
        <f t="shared" si="47"/>
        <v>21:0986</v>
      </c>
      <c r="D376" s="1" t="str">
        <f t="shared" si="48"/>
        <v>21:0041</v>
      </c>
      <c r="E376" t="s">
        <v>1962</v>
      </c>
      <c r="F376" t="s">
        <v>1963</v>
      </c>
      <c r="H376">
        <v>65.152859399999997</v>
      </c>
      <c r="I376">
        <v>-111.3325447</v>
      </c>
      <c r="J376" s="1" t="str">
        <f t="shared" si="43"/>
        <v>Till</v>
      </c>
      <c r="K376" s="1" t="str">
        <f t="shared" si="49"/>
        <v>HMC separation (Canamera/DIP)</v>
      </c>
      <c r="L376" t="s">
        <v>86</v>
      </c>
      <c r="M376" t="s">
        <v>953</v>
      </c>
      <c r="N376" t="s">
        <v>29</v>
      </c>
      <c r="O376" t="s">
        <v>29</v>
      </c>
      <c r="P376" t="s">
        <v>31</v>
      </c>
      <c r="Q376" t="s">
        <v>31</v>
      </c>
      <c r="R376" t="s">
        <v>29</v>
      </c>
      <c r="S376" t="s">
        <v>29</v>
      </c>
      <c r="T376" t="s">
        <v>29</v>
      </c>
      <c r="U376" t="s">
        <v>519</v>
      </c>
      <c r="V376" t="s">
        <v>519</v>
      </c>
      <c r="W376" t="s">
        <v>31</v>
      </c>
    </row>
    <row r="377" spans="1:23" hidden="1" x14ac:dyDescent="0.3">
      <c r="A377" t="s">
        <v>1964</v>
      </c>
      <c r="B377" t="s">
        <v>1965</v>
      </c>
      <c r="C377" s="1" t="str">
        <f t="shared" si="47"/>
        <v>21:0986</v>
      </c>
      <c r="D377" s="1" t="str">
        <f t="shared" si="48"/>
        <v>21:0041</v>
      </c>
      <c r="E377" t="s">
        <v>1966</v>
      </c>
      <c r="F377" t="s">
        <v>1967</v>
      </c>
      <c r="H377">
        <v>65.108277000000001</v>
      </c>
      <c r="I377">
        <v>-111.178916</v>
      </c>
      <c r="J377" s="1" t="str">
        <f t="shared" ref="J377:J408" si="50">HYPERLINK("http://geochem.nrcan.gc.ca/cdogs/content/kwd/kwd020044_e.htm", "Till")</f>
        <v>Till</v>
      </c>
      <c r="K377" s="1" t="str">
        <f t="shared" si="49"/>
        <v>HMC separation (Canamera/DIP)</v>
      </c>
      <c r="L377" t="s">
        <v>86</v>
      </c>
      <c r="M377" t="s">
        <v>1049</v>
      </c>
      <c r="N377" t="s">
        <v>29</v>
      </c>
      <c r="O377" t="s">
        <v>29</v>
      </c>
      <c r="P377" t="s">
        <v>168</v>
      </c>
      <c r="Q377" t="s">
        <v>168</v>
      </c>
      <c r="R377" t="s">
        <v>29</v>
      </c>
      <c r="S377" t="s">
        <v>29</v>
      </c>
      <c r="T377" t="s">
        <v>33</v>
      </c>
      <c r="U377" t="s">
        <v>519</v>
      </c>
      <c r="V377" t="s">
        <v>519</v>
      </c>
      <c r="W377" t="s">
        <v>57</v>
      </c>
    </row>
    <row r="378" spans="1:23" hidden="1" x14ac:dyDescent="0.3">
      <c r="A378" t="s">
        <v>1968</v>
      </c>
      <c r="B378" t="s">
        <v>1969</v>
      </c>
      <c r="C378" s="1" t="str">
        <f t="shared" si="47"/>
        <v>21:0986</v>
      </c>
      <c r="D378" s="1" t="str">
        <f t="shared" si="48"/>
        <v>21:0041</v>
      </c>
      <c r="E378" t="s">
        <v>1970</v>
      </c>
      <c r="F378" t="s">
        <v>1971</v>
      </c>
      <c r="H378">
        <v>65.148415600000007</v>
      </c>
      <c r="I378">
        <v>-110.8933998</v>
      </c>
      <c r="J378" s="1" t="str">
        <f t="shared" si="50"/>
        <v>Till</v>
      </c>
      <c r="K378" s="1" t="str">
        <f t="shared" si="49"/>
        <v>HMC separation (Canamera/DIP)</v>
      </c>
      <c r="L378" t="s">
        <v>86</v>
      </c>
      <c r="M378" t="s">
        <v>1122</v>
      </c>
      <c r="N378" t="s">
        <v>29</v>
      </c>
      <c r="O378" t="s">
        <v>29</v>
      </c>
      <c r="P378" t="s">
        <v>90</v>
      </c>
      <c r="Q378" t="s">
        <v>90</v>
      </c>
      <c r="R378" t="s">
        <v>29</v>
      </c>
      <c r="S378" t="s">
        <v>29</v>
      </c>
      <c r="T378" t="s">
        <v>90</v>
      </c>
      <c r="U378" t="s">
        <v>519</v>
      </c>
      <c r="V378" t="s">
        <v>519</v>
      </c>
      <c r="W378" t="s">
        <v>169</v>
      </c>
    </row>
    <row r="379" spans="1:23" hidden="1" x14ac:dyDescent="0.3">
      <c r="A379" t="s">
        <v>1972</v>
      </c>
      <c r="B379" t="s">
        <v>1973</v>
      </c>
      <c r="C379" s="1" t="str">
        <f t="shared" si="47"/>
        <v>21:0986</v>
      </c>
      <c r="D379" s="1" t="str">
        <f t="shared" si="48"/>
        <v>21:0041</v>
      </c>
      <c r="E379" t="s">
        <v>1974</v>
      </c>
      <c r="F379" t="s">
        <v>1975</v>
      </c>
      <c r="H379">
        <v>65.243025700000004</v>
      </c>
      <c r="I379">
        <v>-110.5409105</v>
      </c>
      <c r="J379" s="1" t="str">
        <f t="shared" si="50"/>
        <v>Till</v>
      </c>
      <c r="K379" s="1" t="str">
        <f t="shared" si="49"/>
        <v>HMC separation (Canamera/DIP)</v>
      </c>
      <c r="L379" t="s">
        <v>86</v>
      </c>
      <c r="M379" t="s">
        <v>1122</v>
      </c>
      <c r="N379" t="s">
        <v>29</v>
      </c>
      <c r="O379" t="s">
        <v>29</v>
      </c>
      <c r="P379" t="s">
        <v>29</v>
      </c>
      <c r="Q379" t="s">
        <v>29</v>
      </c>
      <c r="R379" t="s">
        <v>29</v>
      </c>
      <c r="S379" t="s">
        <v>29</v>
      </c>
      <c r="T379" t="s">
        <v>29</v>
      </c>
      <c r="U379" t="s">
        <v>519</v>
      </c>
      <c r="V379" t="s">
        <v>519</v>
      </c>
      <c r="W379" t="s">
        <v>29</v>
      </c>
    </row>
    <row r="380" spans="1:23" hidden="1" x14ac:dyDescent="0.3">
      <c r="A380" t="s">
        <v>1976</v>
      </c>
      <c r="B380" t="s">
        <v>1977</v>
      </c>
      <c r="C380" s="1" t="str">
        <f t="shared" si="47"/>
        <v>21:0986</v>
      </c>
      <c r="D380" s="1" t="str">
        <f t="shared" si="48"/>
        <v>21:0041</v>
      </c>
      <c r="E380" t="s">
        <v>1978</v>
      </c>
      <c r="F380" t="s">
        <v>1979</v>
      </c>
      <c r="H380">
        <v>65.122381599999997</v>
      </c>
      <c r="I380">
        <v>-110.6313006</v>
      </c>
      <c r="J380" s="1" t="str">
        <f t="shared" si="50"/>
        <v>Till</v>
      </c>
      <c r="K380" s="1" t="str">
        <f t="shared" si="49"/>
        <v>HMC separation (Canamera/DIP)</v>
      </c>
      <c r="L380" t="s">
        <v>519</v>
      </c>
      <c r="M380" t="s">
        <v>519</v>
      </c>
      <c r="N380" t="s">
        <v>29</v>
      </c>
      <c r="O380" t="s">
        <v>29</v>
      </c>
      <c r="P380" t="s">
        <v>33</v>
      </c>
      <c r="Q380" t="s">
        <v>33</v>
      </c>
      <c r="R380" t="s">
        <v>29</v>
      </c>
      <c r="S380" t="s">
        <v>29</v>
      </c>
      <c r="T380" t="s">
        <v>29</v>
      </c>
      <c r="U380" t="s">
        <v>519</v>
      </c>
      <c r="V380" t="s">
        <v>519</v>
      </c>
      <c r="W380" t="s">
        <v>33</v>
      </c>
    </row>
    <row r="381" spans="1:23" hidden="1" x14ac:dyDescent="0.3">
      <c r="A381" t="s">
        <v>1980</v>
      </c>
      <c r="B381" t="s">
        <v>1981</v>
      </c>
      <c r="C381" s="1" t="str">
        <f t="shared" si="47"/>
        <v>21:0986</v>
      </c>
      <c r="D381" s="1" t="str">
        <f t="shared" si="48"/>
        <v>21:0041</v>
      </c>
      <c r="E381" t="s">
        <v>1982</v>
      </c>
      <c r="F381" t="s">
        <v>1983</v>
      </c>
      <c r="H381">
        <v>65.030679300000003</v>
      </c>
      <c r="I381">
        <v>-110.92416350000001</v>
      </c>
      <c r="J381" s="1" t="str">
        <f t="shared" si="50"/>
        <v>Till</v>
      </c>
      <c r="K381" s="1" t="str">
        <f t="shared" si="49"/>
        <v>HMC separation (Canamera/DIP)</v>
      </c>
      <c r="L381" t="s">
        <v>86</v>
      </c>
      <c r="M381" t="s">
        <v>1798</v>
      </c>
      <c r="N381" t="s">
        <v>29</v>
      </c>
      <c r="O381" t="s">
        <v>29</v>
      </c>
      <c r="P381" t="s">
        <v>29</v>
      </c>
      <c r="Q381" t="s">
        <v>29</v>
      </c>
      <c r="R381" t="s">
        <v>29</v>
      </c>
      <c r="S381" t="s">
        <v>29</v>
      </c>
      <c r="T381" t="s">
        <v>29</v>
      </c>
      <c r="U381" t="s">
        <v>519</v>
      </c>
      <c r="V381" t="s">
        <v>519</v>
      </c>
      <c r="W381" t="s">
        <v>29</v>
      </c>
    </row>
    <row r="382" spans="1:23" hidden="1" x14ac:dyDescent="0.3">
      <c r="A382" t="s">
        <v>1984</v>
      </c>
      <c r="B382" t="s">
        <v>1985</v>
      </c>
      <c r="C382" s="1" t="str">
        <f t="shared" si="47"/>
        <v>21:0986</v>
      </c>
      <c r="D382" s="1" t="str">
        <f t="shared" si="48"/>
        <v>21:0041</v>
      </c>
      <c r="E382" t="s">
        <v>1986</v>
      </c>
      <c r="F382" t="s">
        <v>1987</v>
      </c>
      <c r="H382">
        <v>65.1634131</v>
      </c>
      <c r="I382">
        <v>-110.41964520000001</v>
      </c>
      <c r="J382" s="1" t="str">
        <f t="shared" si="50"/>
        <v>Till</v>
      </c>
      <c r="K382" s="1" t="str">
        <f t="shared" si="49"/>
        <v>HMC separation (Canamera/DIP)</v>
      </c>
      <c r="L382" t="s">
        <v>86</v>
      </c>
      <c r="M382" t="s">
        <v>947</v>
      </c>
      <c r="N382" t="s">
        <v>29</v>
      </c>
      <c r="O382" t="s">
        <v>29</v>
      </c>
      <c r="P382" t="s">
        <v>29</v>
      </c>
      <c r="Q382" t="s">
        <v>29</v>
      </c>
      <c r="R382" t="s">
        <v>29</v>
      </c>
      <c r="S382" t="s">
        <v>29</v>
      </c>
      <c r="T382" t="s">
        <v>29</v>
      </c>
      <c r="U382" t="s">
        <v>519</v>
      </c>
      <c r="V382" t="s">
        <v>519</v>
      </c>
      <c r="W382" t="s">
        <v>29</v>
      </c>
    </row>
    <row r="383" spans="1:23" hidden="1" x14ac:dyDescent="0.3">
      <c r="A383" t="s">
        <v>1988</v>
      </c>
      <c r="B383" t="s">
        <v>1989</v>
      </c>
      <c r="C383" s="1" t="str">
        <f t="shared" si="47"/>
        <v>21:0986</v>
      </c>
      <c r="D383" s="1" t="str">
        <f t="shared" si="48"/>
        <v>21:0041</v>
      </c>
      <c r="E383" t="s">
        <v>1990</v>
      </c>
      <c r="F383" t="s">
        <v>1991</v>
      </c>
      <c r="H383">
        <v>65.224162399999997</v>
      </c>
      <c r="I383">
        <v>-110.13258759999999</v>
      </c>
      <c r="J383" s="1" t="str">
        <f t="shared" si="50"/>
        <v>Till</v>
      </c>
      <c r="K383" s="1" t="str">
        <f t="shared" si="49"/>
        <v>HMC separation (Canamera/DIP)</v>
      </c>
      <c r="L383" t="s">
        <v>86</v>
      </c>
      <c r="M383" t="s">
        <v>1054</v>
      </c>
      <c r="N383" t="s">
        <v>29</v>
      </c>
      <c r="O383" t="s">
        <v>29</v>
      </c>
      <c r="P383" t="s">
        <v>29</v>
      </c>
      <c r="Q383" t="s">
        <v>29</v>
      </c>
      <c r="R383" t="s">
        <v>29</v>
      </c>
      <c r="S383" t="s">
        <v>29</v>
      </c>
      <c r="T383" t="s">
        <v>29</v>
      </c>
      <c r="U383" t="s">
        <v>519</v>
      </c>
      <c r="V383" t="s">
        <v>519</v>
      </c>
      <c r="W383" t="s">
        <v>29</v>
      </c>
    </row>
    <row r="384" spans="1:23" hidden="1" x14ac:dyDescent="0.3">
      <c r="A384" t="s">
        <v>1992</v>
      </c>
      <c r="B384" t="s">
        <v>1993</v>
      </c>
      <c r="C384" s="1" t="str">
        <f t="shared" si="47"/>
        <v>21:0986</v>
      </c>
      <c r="D384" s="1" t="str">
        <f t="shared" si="48"/>
        <v>21:0041</v>
      </c>
      <c r="E384" t="s">
        <v>1994</v>
      </c>
      <c r="F384" t="s">
        <v>1995</v>
      </c>
      <c r="H384">
        <v>65.106216000000003</v>
      </c>
      <c r="I384">
        <v>-110.05322820000001</v>
      </c>
      <c r="J384" s="1" t="str">
        <f t="shared" si="50"/>
        <v>Till</v>
      </c>
      <c r="K384" s="1" t="str">
        <f t="shared" si="49"/>
        <v>HMC separation (Canamera/DIP)</v>
      </c>
      <c r="L384" t="s">
        <v>519</v>
      </c>
      <c r="M384" t="s">
        <v>519</v>
      </c>
      <c r="N384" t="s">
        <v>29</v>
      </c>
      <c r="O384" t="s">
        <v>29</v>
      </c>
      <c r="P384" t="s">
        <v>29</v>
      </c>
      <c r="Q384" t="s">
        <v>29</v>
      </c>
      <c r="R384" t="s">
        <v>29</v>
      </c>
      <c r="S384" t="s">
        <v>29</v>
      </c>
      <c r="T384" t="s">
        <v>29</v>
      </c>
      <c r="U384" t="s">
        <v>519</v>
      </c>
      <c r="V384" t="s">
        <v>519</v>
      </c>
      <c r="W384" t="s">
        <v>29</v>
      </c>
    </row>
    <row r="385" spans="1:23" hidden="1" x14ac:dyDescent="0.3">
      <c r="A385" t="s">
        <v>1996</v>
      </c>
      <c r="B385" t="s">
        <v>1997</v>
      </c>
      <c r="C385" s="1" t="str">
        <f t="shared" si="47"/>
        <v>21:0986</v>
      </c>
      <c r="D385" s="1" t="str">
        <f t="shared" si="48"/>
        <v>21:0041</v>
      </c>
      <c r="E385" t="s">
        <v>1998</v>
      </c>
      <c r="F385" t="s">
        <v>1999</v>
      </c>
      <c r="H385">
        <v>65.326449999999994</v>
      </c>
      <c r="I385">
        <v>-110.9146616</v>
      </c>
      <c r="J385" s="1" t="str">
        <f t="shared" si="50"/>
        <v>Till</v>
      </c>
      <c r="K385" s="1" t="str">
        <f t="shared" si="49"/>
        <v>HMC separation (Canamera/DIP)</v>
      </c>
      <c r="L385" t="s">
        <v>519</v>
      </c>
      <c r="M385" t="s">
        <v>519</v>
      </c>
      <c r="N385" t="s">
        <v>29</v>
      </c>
      <c r="O385" t="s">
        <v>29</v>
      </c>
      <c r="P385" t="s">
        <v>29</v>
      </c>
      <c r="Q385" t="s">
        <v>29</v>
      </c>
      <c r="R385" t="s">
        <v>29</v>
      </c>
      <c r="S385" t="s">
        <v>29</v>
      </c>
      <c r="T385" t="s">
        <v>31</v>
      </c>
      <c r="U385" t="s">
        <v>519</v>
      </c>
      <c r="V385" t="s">
        <v>519</v>
      </c>
      <c r="W385" t="s">
        <v>31</v>
      </c>
    </row>
    <row r="386" spans="1:23" hidden="1" x14ac:dyDescent="0.3">
      <c r="A386" t="s">
        <v>2000</v>
      </c>
      <c r="B386" t="s">
        <v>2001</v>
      </c>
      <c r="C386" s="1" t="str">
        <f t="shared" si="47"/>
        <v>21:0986</v>
      </c>
      <c r="D386" s="1" t="str">
        <f t="shared" si="48"/>
        <v>21:0041</v>
      </c>
      <c r="E386" t="s">
        <v>2002</v>
      </c>
      <c r="F386" t="s">
        <v>2003</v>
      </c>
      <c r="H386">
        <v>65.493490899999998</v>
      </c>
      <c r="I386">
        <v>-110.9764686</v>
      </c>
      <c r="J386" s="1" t="str">
        <f t="shared" si="50"/>
        <v>Till</v>
      </c>
      <c r="K386" s="1" t="str">
        <f t="shared" si="49"/>
        <v>HMC separation (Canamera/DIP)</v>
      </c>
      <c r="L386" t="s">
        <v>86</v>
      </c>
      <c r="M386" t="s">
        <v>1798</v>
      </c>
      <c r="N386" t="s">
        <v>29</v>
      </c>
      <c r="O386" t="s">
        <v>29</v>
      </c>
      <c r="P386" t="s">
        <v>29</v>
      </c>
      <c r="Q386" t="s">
        <v>29</v>
      </c>
      <c r="R386" t="s">
        <v>29</v>
      </c>
      <c r="S386" t="s">
        <v>29</v>
      </c>
      <c r="T386" t="s">
        <v>33</v>
      </c>
      <c r="U386" t="s">
        <v>519</v>
      </c>
      <c r="V386" t="s">
        <v>519</v>
      </c>
      <c r="W386" t="s">
        <v>33</v>
      </c>
    </row>
    <row r="387" spans="1:23" hidden="1" x14ac:dyDescent="0.3">
      <c r="A387" t="s">
        <v>2004</v>
      </c>
      <c r="B387" t="s">
        <v>2005</v>
      </c>
      <c r="C387" s="1" t="str">
        <f t="shared" si="47"/>
        <v>21:0986</v>
      </c>
      <c r="D387" s="1" t="str">
        <f t="shared" si="48"/>
        <v>21:0041</v>
      </c>
      <c r="E387" t="s">
        <v>2006</v>
      </c>
      <c r="F387" t="s">
        <v>2007</v>
      </c>
      <c r="H387">
        <v>65.414861900000005</v>
      </c>
      <c r="I387">
        <v>-110.6810432</v>
      </c>
      <c r="J387" s="1" t="str">
        <f t="shared" si="50"/>
        <v>Till</v>
      </c>
      <c r="K387" s="1" t="str">
        <f t="shared" si="49"/>
        <v>HMC separation (Canamera/DIP)</v>
      </c>
      <c r="L387" t="s">
        <v>519</v>
      </c>
      <c r="M387" t="s">
        <v>519</v>
      </c>
      <c r="N387" t="s">
        <v>29</v>
      </c>
      <c r="O387" t="s">
        <v>29</v>
      </c>
      <c r="P387" t="s">
        <v>29</v>
      </c>
      <c r="Q387" t="s">
        <v>29</v>
      </c>
      <c r="R387" t="s">
        <v>29</v>
      </c>
      <c r="S387" t="s">
        <v>29</v>
      </c>
      <c r="T387" t="s">
        <v>29</v>
      </c>
      <c r="U387" t="s">
        <v>519</v>
      </c>
      <c r="V387" t="s">
        <v>519</v>
      </c>
      <c r="W387" t="s">
        <v>29</v>
      </c>
    </row>
    <row r="388" spans="1:23" hidden="1" x14ac:dyDescent="0.3">
      <c r="A388" t="s">
        <v>2008</v>
      </c>
      <c r="B388" t="s">
        <v>2009</v>
      </c>
      <c r="C388" s="1" t="str">
        <f t="shared" si="47"/>
        <v>21:0986</v>
      </c>
      <c r="D388" s="1" t="str">
        <f t="shared" si="48"/>
        <v>21:0041</v>
      </c>
      <c r="E388" t="s">
        <v>2010</v>
      </c>
      <c r="F388" t="s">
        <v>2011</v>
      </c>
      <c r="H388">
        <v>65.326178100000007</v>
      </c>
      <c r="I388">
        <v>-110.16765940000001</v>
      </c>
      <c r="J388" s="1" t="str">
        <f t="shared" si="50"/>
        <v>Till</v>
      </c>
      <c r="K388" s="1" t="str">
        <f t="shared" si="49"/>
        <v>HMC separation (Canamera/DIP)</v>
      </c>
      <c r="L388" t="s">
        <v>86</v>
      </c>
      <c r="M388" t="s">
        <v>2012</v>
      </c>
      <c r="N388" t="s">
        <v>29</v>
      </c>
      <c r="O388" t="s">
        <v>29</v>
      </c>
      <c r="P388" t="s">
        <v>33</v>
      </c>
      <c r="Q388" t="s">
        <v>33</v>
      </c>
      <c r="R388" t="s">
        <v>29</v>
      </c>
      <c r="S388" t="s">
        <v>29</v>
      </c>
      <c r="T388" t="s">
        <v>48</v>
      </c>
      <c r="U388" t="s">
        <v>519</v>
      </c>
      <c r="V388" t="s">
        <v>519</v>
      </c>
      <c r="W388" t="s">
        <v>90</v>
      </c>
    </row>
    <row r="389" spans="1:23" hidden="1" x14ac:dyDescent="0.3">
      <c r="A389" t="s">
        <v>2013</v>
      </c>
      <c r="B389" t="s">
        <v>2014</v>
      </c>
      <c r="C389" s="1" t="str">
        <f t="shared" si="47"/>
        <v>21:0986</v>
      </c>
      <c r="D389" s="1" t="str">
        <f t="shared" si="48"/>
        <v>21:0041</v>
      </c>
      <c r="E389" t="s">
        <v>2015</v>
      </c>
      <c r="F389" t="s">
        <v>2016</v>
      </c>
      <c r="H389">
        <v>65.434569100000004</v>
      </c>
      <c r="I389">
        <v>-110.108987</v>
      </c>
      <c r="J389" s="1" t="str">
        <f t="shared" si="50"/>
        <v>Till</v>
      </c>
      <c r="K389" s="1" t="str">
        <f t="shared" si="49"/>
        <v>HMC separation (Canamera/DIP)</v>
      </c>
      <c r="L389" t="s">
        <v>519</v>
      </c>
      <c r="M389" t="s">
        <v>519</v>
      </c>
      <c r="N389" t="s">
        <v>29</v>
      </c>
      <c r="O389" t="s">
        <v>29</v>
      </c>
      <c r="P389" t="s">
        <v>29</v>
      </c>
      <c r="Q389" t="s">
        <v>29</v>
      </c>
      <c r="R389" t="s">
        <v>29</v>
      </c>
      <c r="S389" t="s">
        <v>29</v>
      </c>
      <c r="T389" t="s">
        <v>29</v>
      </c>
      <c r="U389" t="s">
        <v>519</v>
      </c>
      <c r="V389" t="s">
        <v>519</v>
      </c>
      <c r="W389" t="s">
        <v>29</v>
      </c>
    </row>
    <row r="390" spans="1:23" hidden="1" x14ac:dyDescent="0.3">
      <c r="A390" t="s">
        <v>2017</v>
      </c>
      <c r="B390" t="s">
        <v>2018</v>
      </c>
      <c r="C390" s="1" t="str">
        <f t="shared" si="47"/>
        <v>21:0986</v>
      </c>
      <c r="D390" s="1" t="str">
        <f t="shared" si="48"/>
        <v>21:0041</v>
      </c>
      <c r="E390" t="s">
        <v>2019</v>
      </c>
      <c r="F390" t="s">
        <v>2020</v>
      </c>
      <c r="H390">
        <v>65.449302799999998</v>
      </c>
      <c r="I390">
        <v>-111.42920030000001</v>
      </c>
      <c r="J390" s="1" t="str">
        <f t="shared" si="50"/>
        <v>Till</v>
      </c>
      <c r="K390" s="1" t="str">
        <f t="shared" si="49"/>
        <v>HMC separation (Canamera/DIP)</v>
      </c>
      <c r="L390" t="s">
        <v>86</v>
      </c>
      <c r="M390" t="s">
        <v>1415</v>
      </c>
      <c r="N390" t="s">
        <v>29</v>
      </c>
      <c r="O390" t="s">
        <v>29</v>
      </c>
      <c r="P390" t="s">
        <v>29</v>
      </c>
      <c r="Q390" t="s">
        <v>29</v>
      </c>
      <c r="R390" t="s">
        <v>29</v>
      </c>
      <c r="S390" t="s">
        <v>29</v>
      </c>
      <c r="T390" t="s">
        <v>29</v>
      </c>
      <c r="U390" t="s">
        <v>519</v>
      </c>
      <c r="V390" t="s">
        <v>519</v>
      </c>
      <c r="W390" t="s">
        <v>29</v>
      </c>
    </row>
    <row r="391" spans="1:23" hidden="1" x14ac:dyDescent="0.3">
      <c r="A391" t="s">
        <v>2021</v>
      </c>
      <c r="B391" t="s">
        <v>2022</v>
      </c>
      <c r="C391" s="1" t="str">
        <f t="shared" si="47"/>
        <v>21:0986</v>
      </c>
      <c r="D391" s="1" t="str">
        <f t="shared" si="48"/>
        <v>21:0041</v>
      </c>
      <c r="E391" t="s">
        <v>2023</v>
      </c>
      <c r="F391" t="s">
        <v>2024</v>
      </c>
      <c r="H391">
        <v>65.351289199999997</v>
      </c>
      <c r="I391">
        <v>-111.9308857</v>
      </c>
      <c r="J391" s="1" t="str">
        <f t="shared" si="50"/>
        <v>Till</v>
      </c>
      <c r="K391" s="1" t="str">
        <f t="shared" si="49"/>
        <v>HMC separation (Canamera/DIP)</v>
      </c>
      <c r="L391" t="s">
        <v>86</v>
      </c>
      <c r="M391" t="s">
        <v>1348</v>
      </c>
      <c r="N391" t="s">
        <v>29</v>
      </c>
      <c r="O391" t="s">
        <v>29</v>
      </c>
      <c r="P391" t="s">
        <v>29</v>
      </c>
      <c r="Q391" t="s">
        <v>29</v>
      </c>
      <c r="R391" t="s">
        <v>29</v>
      </c>
      <c r="S391" t="s">
        <v>29</v>
      </c>
      <c r="T391" t="s">
        <v>29</v>
      </c>
      <c r="U391" t="s">
        <v>519</v>
      </c>
      <c r="V391" t="s">
        <v>519</v>
      </c>
      <c r="W391" t="s">
        <v>29</v>
      </c>
    </row>
    <row r="392" spans="1:23" hidden="1" x14ac:dyDescent="0.3">
      <c r="A392" t="s">
        <v>2025</v>
      </c>
      <c r="B392" t="s">
        <v>2026</v>
      </c>
      <c r="C392" s="1" t="str">
        <f t="shared" si="47"/>
        <v>21:0986</v>
      </c>
      <c r="D392" s="1" t="str">
        <f t="shared" si="48"/>
        <v>21:0041</v>
      </c>
      <c r="E392" t="s">
        <v>2027</v>
      </c>
      <c r="F392" t="s">
        <v>2028</v>
      </c>
      <c r="H392">
        <v>65.399059699999995</v>
      </c>
      <c r="I392">
        <v>-111.7117559</v>
      </c>
      <c r="J392" s="1" t="str">
        <f t="shared" si="50"/>
        <v>Till</v>
      </c>
      <c r="K392" s="1" t="str">
        <f t="shared" si="49"/>
        <v>HMC separation (Canamera/DIP)</v>
      </c>
      <c r="L392" t="s">
        <v>86</v>
      </c>
      <c r="M392" t="s">
        <v>168</v>
      </c>
      <c r="N392" t="s">
        <v>29</v>
      </c>
      <c r="O392" t="s">
        <v>29</v>
      </c>
      <c r="P392" t="s">
        <v>48</v>
      </c>
      <c r="Q392" t="s">
        <v>48</v>
      </c>
      <c r="R392" t="s">
        <v>29</v>
      </c>
      <c r="S392" t="s">
        <v>29</v>
      </c>
      <c r="T392" t="s">
        <v>29</v>
      </c>
      <c r="U392" t="s">
        <v>519</v>
      </c>
      <c r="V392" t="s">
        <v>519</v>
      </c>
      <c r="W392" t="s">
        <v>48</v>
      </c>
    </row>
    <row r="393" spans="1:23" hidden="1" x14ac:dyDescent="0.3">
      <c r="A393" t="s">
        <v>2029</v>
      </c>
      <c r="B393" t="s">
        <v>2030</v>
      </c>
      <c r="C393" s="1" t="str">
        <f t="shared" ref="C393:C435" si="51">HYPERLINK("http://geochem.nrcan.gc.ca/cdogs/content/bdl/bdl210987_e.htm", "21:0987")</f>
        <v>21:0987</v>
      </c>
      <c r="D393" s="1" t="str">
        <f t="shared" ref="D393:D435" si="52">HYPERLINK("http://geochem.nrcan.gc.ca/cdogs/content/svy/svy210012_e.htm", "21:0012")</f>
        <v>21:0012</v>
      </c>
      <c r="E393" t="s">
        <v>2031</v>
      </c>
      <c r="F393" t="s">
        <v>2032</v>
      </c>
      <c r="H393">
        <v>66.787186199999994</v>
      </c>
      <c r="I393">
        <v>-113.1563192</v>
      </c>
      <c r="J393" s="1" t="str">
        <f t="shared" si="50"/>
        <v>Till</v>
      </c>
      <c r="K393" s="1" t="str">
        <f t="shared" si="49"/>
        <v>HMC separation (Canamera/DIP)</v>
      </c>
      <c r="L393" t="s">
        <v>519</v>
      </c>
      <c r="M393" t="s">
        <v>519</v>
      </c>
      <c r="N393" t="s">
        <v>29</v>
      </c>
      <c r="O393" t="s">
        <v>33</v>
      </c>
      <c r="P393" t="s">
        <v>29</v>
      </c>
      <c r="Q393" t="s">
        <v>33</v>
      </c>
      <c r="R393" t="s">
        <v>29</v>
      </c>
      <c r="S393" t="s">
        <v>29</v>
      </c>
      <c r="T393" t="s">
        <v>33</v>
      </c>
      <c r="U393" t="s">
        <v>519</v>
      </c>
      <c r="V393" t="s">
        <v>519</v>
      </c>
      <c r="W393" t="s">
        <v>31</v>
      </c>
    </row>
    <row r="394" spans="1:23" hidden="1" x14ac:dyDescent="0.3">
      <c r="A394" t="s">
        <v>2033</v>
      </c>
      <c r="B394" t="s">
        <v>2034</v>
      </c>
      <c r="C394" s="1" t="str">
        <f t="shared" si="51"/>
        <v>21:0987</v>
      </c>
      <c r="D394" s="1" t="str">
        <f t="shared" si="52"/>
        <v>21:0012</v>
      </c>
      <c r="E394" t="s">
        <v>2035</v>
      </c>
      <c r="F394" t="s">
        <v>2036</v>
      </c>
      <c r="H394">
        <v>66.976409899999993</v>
      </c>
      <c r="I394">
        <v>-113.41737430000001</v>
      </c>
      <c r="J394" s="1" t="str">
        <f t="shared" si="50"/>
        <v>Till</v>
      </c>
      <c r="K394" s="1" t="str">
        <f t="shared" si="49"/>
        <v>HMC separation (Canamera/DIP)</v>
      </c>
      <c r="L394" t="s">
        <v>519</v>
      </c>
      <c r="M394" t="s">
        <v>519</v>
      </c>
      <c r="N394" t="s">
        <v>29</v>
      </c>
      <c r="O394" t="s">
        <v>29</v>
      </c>
      <c r="P394" t="s">
        <v>29</v>
      </c>
      <c r="Q394" t="s">
        <v>29</v>
      </c>
      <c r="R394" t="s">
        <v>29</v>
      </c>
      <c r="S394" t="s">
        <v>29</v>
      </c>
      <c r="T394" t="s">
        <v>29</v>
      </c>
      <c r="U394" t="s">
        <v>519</v>
      </c>
      <c r="V394" t="s">
        <v>519</v>
      </c>
      <c r="W394" t="s">
        <v>29</v>
      </c>
    </row>
    <row r="395" spans="1:23" hidden="1" x14ac:dyDescent="0.3">
      <c r="A395" t="s">
        <v>2037</v>
      </c>
      <c r="B395" t="s">
        <v>2038</v>
      </c>
      <c r="C395" s="1" t="str">
        <f t="shared" si="51"/>
        <v>21:0987</v>
      </c>
      <c r="D395" s="1" t="str">
        <f t="shared" si="52"/>
        <v>21:0012</v>
      </c>
      <c r="E395" t="s">
        <v>2039</v>
      </c>
      <c r="F395" t="s">
        <v>2040</v>
      </c>
      <c r="H395">
        <v>66.766900800000002</v>
      </c>
      <c r="I395">
        <v>-113.93716809999999</v>
      </c>
      <c r="J395" s="1" t="str">
        <f t="shared" si="50"/>
        <v>Till</v>
      </c>
      <c r="K395" s="1" t="str">
        <f t="shared" si="49"/>
        <v>HMC separation (Canamera/DIP)</v>
      </c>
      <c r="L395" t="s">
        <v>519</v>
      </c>
      <c r="M395" t="s">
        <v>519</v>
      </c>
      <c r="N395" t="s">
        <v>29</v>
      </c>
      <c r="O395" t="s">
        <v>29</v>
      </c>
      <c r="P395" t="s">
        <v>29</v>
      </c>
      <c r="Q395" t="s">
        <v>29</v>
      </c>
      <c r="R395" t="s">
        <v>29</v>
      </c>
      <c r="S395" t="s">
        <v>29</v>
      </c>
      <c r="T395" t="s">
        <v>29</v>
      </c>
      <c r="U395" t="s">
        <v>519</v>
      </c>
      <c r="V395" t="s">
        <v>519</v>
      </c>
      <c r="W395" t="s">
        <v>29</v>
      </c>
    </row>
    <row r="396" spans="1:23" hidden="1" x14ac:dyDescent="0.3">
      <c r="A396" t="s">
        <v>2041</v>
      </c>
      <c r="B396" t="s">
        <v>2042</v>
      </c>
      <c r="C396" s="1" t="str">
        <f t="shared" si="51"/>
        <v>21:0987</v>
      </c>
      <c r="D396" s="1" t="str">
        <f t="shared" si="52"/>
        <v>21:0012</v>
      </c>
      <c r="E396" t="s">
        <v>2043</v>
      </c>
      <c r="F396" t="s">
        <v>2044</v>
      </c>
      <c r="H396">
        <v>66.667150100000001</v>
      </c>
      <c r="I396">
        <v>-113.68847409999999</v>
      </c>
      <c r="J396" s="1" t="str">
        <f t="shared" si="50"/>
        <v>Till</v>
      </c>
      <c r="K396" s="1" t="str">
        <f t="shared" si="49"/>
        <v>HMC separation (Canamera/DIP)</v>
      </c>
      <c r="L396" t="s">
        <v>519</v>
      </c>
      <c r="M396" t="s">
        <v>519</v>
      </c>
      <c r="N396" t="s">
        <v>29</v>
      </c>
      <c r="O396" t="s">
        <v>29</v>
      </c>
      <c r="P396" t="s">
        <v>29</v>
      </c>
      <c r="Q396" t="s">
        <v>29</v>
      </c>
      <c r="R396" t="s">
        <v>29</v>
      </c>
      <c r="S396" t="s">
        <v>29</v>
      </c>
      <c r="T396" t="s">
        <v>29</v>
      </c>
      <c r="U396" t="s">
        <v>519</v>
      </c>
      <c r="V396" t="s">
        <v>519</v>
      </c>
      <c r="W396" t="s">
        <v>29</v>
      </c>
    </row>
    <row r="397" spans="1:23" hidden="1" x14ac:dyDescent="0.3">
      <c r="A397" t="s">
        <v>2045</v>
      </c>
      <c r="B397" t="s">
        <v>2046</v>
      </c>
      <c r="C397" s="1" t="str">
        <f t="shared" si="51"/>
        <v>21:0987</v>
      </c>
      <c r="D397" s="1" t="str">
        <f t="shared" si="52"/>
        <v>21:0012</v>
      </c>
      <c r="E397" t="s">
        <v>2047</v>
      </c>
      <c r="F397" t="s">
        <v>2048</v>
      </c>
      <c r="H397">
        <v>66.156347999999994</v>
      </c>
      <c r="I397">
        <v>-112.75508960000001</v>
      </c>
      <c r="J397" s="1" t="str">
        <f t="shared" si="50"/>
        <v>Till</v>
      </c>
      <c r="K397" s="1" t="str">
        <f t="shared" si="49"/>
        <v>HMC separation (Canamera/DIP)</v>
      </c>
      <c r="L397" t="s">
        <v>519</v>
      </c>
      <c r="M397" t="s">
        <v>519</v>
      </c>
      <c r="N397" t="s">
        <v>29</v>
      </c>
      <c r="O397" t="s">
        <v>29</v>
      </c>
      <c r="P397" t="s">
        <v>29</v>
      </c>
      <c r="Q397" t="s">
        <v>29</v>
      </c>
      <c r="R397" t="s">
        <v>33</v>
      </c>
      <c r="S397" t="s">
        <v>29</v>
      </c>
      <c r="T397" t="s">
        <v>33</v>
      </c>
      <c r="U397" t="s">
        <v>519</v>
      </c>
      <c r="V397" t="s">
        <v>519</v>
      </c>
      <c r="W397" t="s">
        <v>31</v>
      </c>
    </row>
    <row r="398" spans="1:23" hidden="1" x14ac:dyDescent="0.3">
      <c r="A398" t="s">
        <v>2049</v>
      </c>
      <c r="B398" t="s">
        <v>2050</v>
      </c>
      <c r="C398" s="1" t="str">
        <f t="shared" si="51"/>
        <v>21:0987</v>
      </c>
      <c r="D398" s="1" t="str">
        <f t="shared" si="52"/>
        <v>21:0012</v>
      </c>
      <c r="E398" t="s">
        <v>2051</v>
      </c>
      <c r="F398" t="s">
        <v>2052</v>
      </c>
      <c r="H398">
        <v>66.899664700000002</v>
      </c>
      <c r="I398">
        <v>-112.9031124</v>
      </c>
      <c r="J398" s="1" t="str">
        <f t="shared" si="50"/>
        <v>Till</v>
      </c>
      <c r="K398" s="1" t="str">
        <f t="shared" ref="K398:K429" si="53">HYPERLINK("http://geochem.nrcan.gc.ca/cdogs/content/kwd/kwd080048_e.htm", "HMC separation (Canamera/DIP)")</f>
        <v>HMC separation (Canamera/DIP)</v>
      </c>
      <c r="L398" t="s">
        <v>519</v>
      </c>
      <c r="M398" t="s">
        <v>519</v>
      </c>
      <c r="N398" t="s">
        <v>29</v>
      </c>
      <c r="O398" t="s">
        <v>29</v>
      </c>
      <c r="P398" t="s">
        <v>29</v>
      </c>
      <c r="Q398" t="s">
        <v>29</v>
      </c>
      <c r="R398" t="s">
        <v>29</v>
      </c>
      <c r="S398" t="s">
        <v>29</v>
      </c>
      <c r="T398" t="s">
        <v>29</v>
      </c>
      <c r="U398" t="s">
        <v>519</v>
      </c>
      <c r="V398" t="s">
        <v>519</v>
      </c>
      <c r="W398" t="s">
        <v>29</v>
      </c>
    </row>
    <row r="399" spans="1:23" hidden="1" x14ac:dyDescent="0.3">
      <c r="A399" t="s">
        <v>2053</v>
      </c>
      <c r="B399" t="s">
        <v>2054</v>
      </c>
      <c r="C399" s="1" t="str">
        <f t="shared" si="51"/>
        <v>21:0987</v>
      </c>
      <c r="D399" s="1" t="str">
        <f t="shared" si="52"/>
        <v>21:0012</v>
      </c>
      <c r="E399" t="s">
        <v>2055</v>
      </c>
      <c r="F399" t="s">
        <v>2056</v>
      </c>
      <c r="H399">
        <v>66.984724</v>
      </c>
      <c r="I399">
        <v>-112.55089769999999</v>
      </c>
      <c r="J399" s="1" t="str">
        <f t="shared" si="50"/>
        <v>Till</v>
      </c>
      <c r="K399" s="1" t="str">
        <f t="shared" si="53"/>
        <v>HMC separation (Canamera/DIP)</v>
      </c>
      <c r="L399" t="s">
        <v>519</v>
      </c>
      <c r="M399" t="s">
        <v>519</v>
      </c>
      <c r="N399" t="s">
        <v>29</v>
      </c>
      <c r="O399" t="s">
        <v>29</v>
      </c>
      <c r="P399" t="s">
        <v>29</v>
      </c>
      <c r="Q399" t="s">
        <v>29</v>
      </c>
      <c r="R399" t="s">
        <v>33</v>
      </c>
      <c r="S399" t="s">
        <v>29</v>
      </c>
      <c r="T399" t="s">
        <v>57</v>
      </c>
      <c r="U399" t="s">
        <v>519</v>
      </c>
      <c r="V399" t="s">
        <v>519</v>
      </c>
      <c r="W399" t="s">
        <v>169</v>
      </c>
    </row>
    <row r="400" spans="1:23" hidden="1" x14ac:dyDescent="0.3">
      <c r="A400" t="s">
        <v>2057</v>
      </c>
      <c r="B400" t="s">
        <v>2058</v>
      </c>
      <c r="C400" s="1" t="str">
        <f t="shared" si="51"/>
        <v>21:0987</v>
      </c>
      <c r="D400" s="1" t="str">
        <f t="shared" si="52"/>
        <v>21:0012</v>
      </c>
      <c r="E400" t="s">
        <v>2059</v>
      </c>
      <c r="F400" t="s">
        <v>2060</v>
      </c>
      <c r="H400">
        <v>66.811573800000005</v>
      </c>
      <c r="I400">
        <v>-112.5681816</v>
      </c>
      <c r="J400" s="1" t="str">
        <f t="shared" si="50"/>
        <v>Till</v>
      </c>
      <c r="K400" s="1" t="str">
        <f t="shared" si="53"/>
        <v>HMC separation (Canamera/DIP)</v>
      </c>
      <c r="L400" t="s">
        <v>519</v>
      </c>
      <c r="M400" t="s">
        <v>519</v>
      </c>
      <c r="N400" t="s">
        <v>29</v>
      </c>
      <c r="O400" t="s">
        <v>29</v>
      </c>
      <c r="P400" t="s">
        <v>29</v>
      </c>
      <c r="Q400" t="s">
        <v>29</v>
      </c>
      <c r="R400" t="s">
        <v>29</v>
      </c>
      <c r="S400" t="s">
        <v>29</v>
      </c>
      <c r="T400" t="s">
        <v>29</v>
      </c>
      <c r="U400" t="s">
        <v>519</v>
      </c>
      <c r="V400" t="s">
        <v>519</v>
      </c>
      <c r="W400" t="s">
        <v>29</v>
      </c>
    </row>
    <row r="401" spans="1:23" hidden="1" x14ac:dyDescent="0.3">
      <c r="A401" t="s">
        <v>2061</v>
      </c>
      <c r="B401" t="s">
        <v>2062</v>
      </c>
      <c r="C401" s="1" t="str">
        <f t="shared" si="51"/>
        <v>21:0987</v>
      </c>
      <c r="D401" s="1" t="str">
        <f t="shared" si="52"/>
        <v>21:0012</v>
      </c>
      <c r="E401" t="s">
        <v>2063</v>
      </c>
      <c r="F401" t="s">
        <v>2064</v>
      </c>
      <c r="H401">
        <v>66.730923799999999</v>
      </c>
      <c r="I401">
        <v>-112.7594606</v>
      </c>
      <c r="J401" s="1" t="str">
        <f t="shared" si="50"/>
        <v>Till</v>
      </c>
      <c r="K401" s="1" t="str">
        <f t="shared" si="53"/>
        <v>HMC separation (Canamera/DIP)</v>
      </c>
      <c r="L401" t="s">
        <v>519</v>
      </c>
      <c r="M401" t="s">
        <v>519</v>
      </c>
      <c r="N401" t="s">
        <v>29</v>
      </c>
      <c r="O401" t="s">
        <v>29</v>
      </c>
      <c r="P401" t="s">
        <v>29</v>
      </c>
      <c r="Q401" t="s">
        <v>29</v>
      </c>
      <c r="R401" t="s">
        <v>29</v>
      </c>
      <c r="S401" t="s">
        <v>29</v>
      </c>
      <c r="T401" t="s">
        <v>29</v>
      </c>
      <c r="U401" t="s">
        <v>519</v>
      </c>
      <c r="V401" t="s">
        <v>519</v>
      </c>
      <c r="W401" t="s">
        <v>29</v>
      </c>
    </row>
    <row r="402" spans="1:23" hidden="1" x14ac:dyDescent="0.3">
      <c r="A402" t="s">
        <v>2065</v>
      </c>
      <c r="B402" t="s">
        <v>2066</v>
      </c>
      <c r="C402" s="1" t="str">
        <f t="shared" si="51"/>
        <v>21:0987</v>
      </c>
      <c r="D402" s="1" t="str">
        <f t="shared" si="52"/>
        <v>21:0012</v>
      </c>
      <c r="E402" t="s">
        <v>2067</v>
      </c>
      <c r="F402" t="s">
        <v>2068</v>
      </c>
      <c r="H402">
        <v>66.985496999999995</v>
      </c>
      <c r="I402">
        <v>-112.09324530000001</v>
      </c>
      <c r="J402" s="1" t="str">
        <f t="shared" si="50"/>
        <v>Till</v>
      </c>
      <c r="K402" s="1" t="str">
        <f t="shared" si="53"/>
        <v>HMC separation (Canamera/DIP)</v>
      </c>
      <c r="L402" t="s">
        <v>519</v>
      </c>
      <c r="M402" t="s">
        <v>519</v>
      </c>
      <c r="N402" t="s">
        <v>29</v>
      </c>
      <c r="O402" t="s">
        <v>29</v>
      </c>
      <c r="P402" t="s">
        <v>29</v>
      </c>
      <c r="Q402" t="s">
        <v>29</v>
      </c>
      <c r="R402" t="s">
        <v>29</v>
      </c>
      <c r="S402" t="s">
        <v>29</v>
      </c>
      <c r="T402" t="s">
        <v>29</v>
      </c>
      <c r="U402" t="s">
        <v>519</v>
      </c>
      <c r="V402" t="s">
        <v>519</v>
      </c>
      <c r="W402" t="s">
        <v>29</v>
      </c>
    </row>
    <row r="403" spans="1:23" hidden="1" x14ac:dyDescent="0.3">
      <c r="A403" t="s">
        <v>2069</v>
      </c>
      <c r="B403" t="s">
        <v>2070</v>
      </c>
      <c r="C403" s="1" t="str">
        <f t="shared" si="51"/>
        <v>21:0987</v>
      </c>
      <c r="D403" s="1" t="str">
        <f t="shared" si="52"/>
        <v>21:0012</v>
      </c>
      <c r="E403" t="s">
        <v>2071</v>
      </c>
      <c r="F403" t="s">
        <v>2072</v>
      </c>
      <c r="H403">
        <v>66.899428099999994</v>
      </c>
      <c r="I403">
        <v>-112.38725789999999</v>
      </c>
      <c r="J403" s="1" t="str">
        <f t="shared" si="50"/>
        <v>Till</v>
      </c>
      <c r="K403" s="1" t="str">
        <f t="shared" si="53"/>
        <v>HMC separation (Canamera/DIP)</v>
      </c>
      <c r="L403" t="s">
        <v>519</v>
      </c>
      <c r="M403" t="s">
        <v>519</v>
      </c>
      <c r="N403" t="s">
        <v>29</v>
      </c>
      <c r="O403" t="s">
        <v>29</v>
      </c>
      <c r="P403" t="s">
        <v>29</v>
      </c>
      <c r="Q403" t="s">
        <v>29</v>
      </c>
      <c r="R403" t="s">
        <v>29</v>
      </c>
      <c r="S403" t="s">
        <v>29</v>
      </c>
      <c r="T403" t="s">
        <v>29</v>
      </c>
      <c r="U403" t="s">
        <v>519</v>
      </c>
      <c r="V403" t="s">
        <v>519</v>
      </c>
      <c r="W403" t="s">
        <v>29</v>
      </c>
    </row>
    <row r="404" spans="1:23" hidden="1" x14ac:dyDescent="0.3">
      <c r="A404" t="s">
        <v>2073</v>
      </c>
      <c r="B404" t="s">
        <v>2074</v>
      </c>
      <c r="C404" s="1" t="str">
        <f t="shared" si="51"/>
        <v>21:0987</v>
      </c>
      <c r="D404" s="1" t="str">
        <f t="shared" si="52"/>
        <v>21:0012</v>
      </c>
      <c r="E404" t="s">
        <v>2075</v>
      </c>
      <c r="F404" t="s">
        <v>2076</v>
      </c>
      <c r="H404">
        <v>66.769979199999995</v>
      </c>
      <c r="I404">
        <v>-112.06795990000001</v>
      </c>
      <c r="J404" s="1" t="str">
        <f t="shared" si="50"/>
        <v>Till</v>
      </c>
      <c r="K404" s="1" t="str">
        <f t="shared" si="53"/>
        <v>HMC separation (Canamera/DIP)</v>
      </c>
      <c r="L404" t="s">
        <v>519</v>
      </c>
      <c r="M404" t="s">
        <v>519</v>
      </c>
      <c r="N404" t="s">
        <v>29</v>
      </c>
      <c r="O404" t="s">
        <v>29</v>
      </c>
      <c r="P404" t="s">
        <v>29</v>
      </c>
      <c r="Q404" t="s">
        <v>29</v>
      </c>
      <c r="R404" t="s">
        <v>29</v>
      </c>
      <c r="S404" t="s">
        <v>29</v>
      </c>
      <c r="T404" t="s">
        <v>29</v>
      </c>
      <c r="U404" t="s">
        <v>519</v>
      </c>
      <c r="V404" t="s">
        <v>519</v>
      </c>
      <c r="W404" t="s">
        <v>29</v>
      </c>
    </row>
    <row r="405" spans="1:23" hidden="1" x14ac:dyDescent="0.3">
      <c r="A405" t="s">
        <v>2077</v>
      </c>
      <c r="B405" t="s">
        <v>2078</v>
      </c>
      <c r="C405" s="1" t="str">
        <f t="shared" si="51"/>
        <v>21:0987</v>
      </c>
      <c r="D405" s="1" t="str">
        <f t="shared" si="52"/>
        <v>21:0012</v>
      </c>
      <c r="E405" t="s">
        <v>2079</v>
      </c>
      <c r="F405" t="s">
        <v>2080</v>
      </c>
      <c r="H405">
        <v>66.664283699999999</v>
      </c>
      <c r="I405">
        <v>-112.4014569</v>
      </c>
      <c r="J405" s="1" t="str">
        <f t="shared" si="50"/>
        <v>Till</v>
      </c>
      <c r="K405" s="1" t="str">
        <f t="shared" si="53"/>
        <v>HMC separation (Canamera/DIP)</v>
      </c>
      <c r="L405" t="s">
        <v>519</v>
      </c>
      <c r="M405" t="s">
        <v>519</v>
      </c>
      <c r="N405" t="s">
        <v>29</v>
      </c>
      <c r="O405" t="s">
        <v>29</v>
      </c>
      <c r="P405" t="s">
        <v>29</v>
      </c>
      <c r="Q405" t="s">
        <v>29</v>
      </c>
      <c r="R405" t="s">
        <v>29</v>
      </c>
      <c r="S405" t="s">
        <v>29</v>
      </c>
      <c r="T405" t="s">
        <v>29</v>
      </c>
      <c r="U405" t="s">
        <v>519</v>
      </c>
      <c r="V405" t="s">
        <v>519</v>
      </c>
      <c r="W405" t="s">
        <v>29</v>
      </c>
    </row>
    <row r="406" spans="1:23" hidden="1" x14ac:dyDescent="0.3">
      <c r="A406" t="s">
        <v>2081</v>
      </c>
      <c r="B406" t="s">
        <v>2082</v>
      </c>
      <c r="C406" s="1" t="str">
        <f t="shared" si="51"/>
        <v>21:0987</v>
      </c>
      <c r="D406" s="1" t="str">
        <f t="shared" si="52"/>
        <v>21:0012</v>
      </c>
      <c r="E406" t="s">
        <v>2083</v>
      </c>
      <c r="F406" t="s">
        <v>2084</v>
      </c>
      <c r="H406">
        <v>66.270514599999998</v>
      </c>
      <c r="I406">
        <v>-112.6277333</v>
      </c>
      <c r="J406" s="1" t="str">
        <f t="shared" si="50"/>
        <v>Till</v>
      </c>
      <c r="K406" s="1" t="str">
        <f t="shared" si="53"/>
        <v>HMC separation (Canamera/DIP)</v>
      </c>
      <c r="L406" t="s">
        <v>519</v>
      </c>
      <c r="M406" t="s">
        <v>519</v>
      </c>
      <c r="N406" t="s">
        <v>29</v>
      </c>
      <c r="O406" t="s">
        <v>29</v>
      </c>
      <c r="P406" t="s">
        <v>29</v>
      </c>
      <c r="Q406" t="s">
        <v>29</v>
      </c>
      <c r="R406" t="s">
        <v>33</v>
      </c>
      <c r="S406" t="s">
        <v>29</v>
      </c>
      <c r="T406" t="s">
        <v>29</v>
      </c>
      <c r="U406" t="s">
        <v>519</v>
      </c>
      <c r="V406" t="s">
        <v>519</v>
      </c>
      <c r="W406" t="s">
        <v>33</v>
      </c>
    </row>
    <row r="407" spans="1:23" hidden="1" x14ac:dyDescent="0.3">
      <c r="A407" t="s">
        <v>2085</v>
      </c>
      <c r="B407" t="s">
        <v>2086</v>
      </c>
      <c r="C407" s="1" t="str">
        <f t="shared" si="51"/>
        <v>21:0987</v>
      </c>
      <c r="D407" s="1" t="str">
        <f t="shared" si="52"/>
        <v>21:0012</v>
      </c>
      <c r="E407" t="s">
        <v>2087</v>
      </c>
      <c r="F407" t="s">
        <v>2088</v>
      </c>
      <c r="H407">
        <v>66.456152700000004</v>
      </c>
      <c r="I407">
        <v>-112.79028959999999</v>
      </c>
      <c r="J407" s="1" t="str">
        <f t="shared" si="50"/>
        <v>Till</v>
      </c>
      <c r="K407" s="1" t="str">
        <f t="shared" si="53"/>
        <v>HMC separation (Canamera/DIP)</v>
      </c>
      <c r="L407" t="s">
        <v>519</v>
      </c>
      <c r="M407" t="s">
        <v>519</v>
      </c>
      <c r="N407" t="s">
        <v>29</v>
      </c>
      <c r="O407" t="s">
        <v>29</v>
      </c>
      <c r="P407" t="s">
        <v>29</v>
      </c>
      <c r="Q407" t="s">
        <v>29</v>
      </c>
      <c r="R407" t="s">
        <v>29</v>
      </c>
      <c r="S407" t="s">
        <v>29</v>
      </c>
      <c r="T407" t="s">
        <v>29</v>
      </c>
      <c r="U407" t="s">
        <v>519</v>
      </c>
      <c r="V407" t="s">
        <v>519</v>
      </c>
      <c r="W407" t="s">
        <v>29</v>
      </c>
    </row>
    <row r="408" spans="1:23" hidden="1" x14ac:dyDescent="0.3">
      <c r="A408" t="s">
        <v>2089</v>
      </c>
      <c r="B408" t="s">
        <v>2090</v>
      </c>
      <c r="C408" s="1" t="str">
        <f t="shared" si="51"/>
        <v>21:0987</v>
      </c>
      <c r="D408" s="1" t="str">
        <f t="shared" si="52"/>
        <v>21:0012</v>
      </c>
      <c r="E408" t="s">
        <v>2091</v>
      </c>
      <c r="F408" t="s">
        <v>2092</v>
      </c>
      <c r="H408">
        <v>66.531289999999998</v>
      </c>
      <c r="I408">
        <v>-112.5777607</v>
      </c>
      <c r="J408" s="1" t="str">
        <f t="shared" si="50"/>
        <v>Till</v>
      </c>
      <c r="K408" s="1" t="str">
        <f t="shared" si="53"/>
        <v>HMC separation (Canamera/DIP)</v>
      </c>
      <c r="L408" t="s">
        <v>519</v>
      </c>
      <c r="M408" t="s">
        <v>519</v>
      </c>
      <c r="N408" t="s">
        <v>29</v>
      </c>
      <c r="O408" t="s">
        <v>29</v>
      </c>
      <c r="P408" t="s">
        <v>29</v>
      </c>
      <c r="Q408" t="s">
        <v>29</v>
      </c>
      <c r="R408" t="s">
        <v>29</v>
      </c>
      <c r="S408" t="s">
        <v>29</v>
      </c>
      <c r="T408" t="s">
        <v>29</v>
      </c>
      <c r="U408" t="s">
        <v>519</v>
      </c>
      <c r="V408" t="s">
        <v>519</v>
      </c>
      <c r="W408" t="s">
        <v>29</v>
      </c>
    </row>
    <row r="409" spans="1:23" hidden="1" x14ac:dyDescent="0.3">
      <c r="A409" t="s">
        <v>2093</v>
      </c>
      <c r="B409" t="s">
        <v>2094</v>
      </c>
      <c r="C409" s="1" t="str">
        <f t="shared" si="51"/>
        <v>21:0987</v>
      </c>
      <c r="D409" s="1" t="str">
        <f t="shared" si="52"/>
        <v>21:0012</v>
      </c>
      <c r="E409" t="s">
        <v>2095</v>
      </c>
      <c r="F409" t="s">
        <v>2096</v>
      </c>
      <c r="H409">
        <v>66.599814800000004</v>
      </c>
      <c r="I409">
        <v>-112.9320902</v>
      </c>
      <c r="J409" s="1" t="str">
        <f t="shared" ref="J409:J440" si="54">HYPERLINK("http://geochem.nrcan.gc.ca/cdogs/content/kwd/kwd020044_e.htm", "Till")</f>
        <v>Till</v>
      </c>
      <c r="K409" s="1" t="str">
        <f t="shared" si="53"/>
        <v>HMC separation (Canamera/DIP)</v>
      </c>
      <c r="L409" t="s">
        <v>519</v>
      </c>
      <c r="M409" t="s">
        <v>519</v>
      </c>
      <c r="N409" t="s">
        <v>29</v>
      </c>
      <c r="O409" t="s">
        <v>29</v>
      </c>
      <c r="P409" t="s">
        <v>29</v>
      </c>
      <c r="Q409" t="s">
        <v>29</v>
      </c>
      <c r="R409" t="s">
        <v>29</v>
      </c>
      <c r="S409" t="s">
        <v>29</v>
      </c>
      <c r="T409" t="s">
        <v>29</v>
      </c>
      <c r="U409" t="s">
        <v>519</v>
      </c>
      <c r="V409" t="s">
        <v>519</v>
      </c>
      <c r="W409" t="s">
        <v>29</v>
      </c>
    </row>
    <row r="410" spans="1:23" hidden="1" x14ac:dyDescent="0.3">
      <c r="A410" t="s">
        <v>2097</v>
      </c>
      <c r="B410" t="s">
        <v>2098</v>
      </c>
      <c r="C410" s="1" t="str">
        <f t="shared" si="51"/>
        <v>21:0987</v>
      </c>
      <c r="D410" s="1" t="str">
        <f t="shared" si="52"/>
        <v>21:0012</v>
      </c>
      <c r="E410" t="s">
        <v>2099</v>
      </c>
      <c r="F410" t="s">
        <v>2100</v>
      </c>
      <c r="H410">
        <v>66.319790800000007</v>
      </c>
      <c r="I410">
        <v>-112.1008207</v>
      </c>
      <c r="J410" s="1" t="str">
        <f t="shared" si="54"/>
        <v>Till</v>
      </c>
      <c r="K410" s="1" t="str">
        <f t="shared" si="53"/>
        <v>HMC separation (Canamera/DIP)</v>
      </c>
      <c r="L410" t="s">
        <v>519</v>
      </c>
      <c r="M410" t="s">
        <v>519</v>
      </c>
      <c r="N410" t="s">
        <v>29</v>
      </c>
      <c r="O410" t="s">
        <v>29</v>
      </c>
      <c r="P410" t="s">
        <v>29</v>
      </c>
      <c r="Q410" t="s">
        <v>29</v>
      </c>
      <c r="R410" t="s">
        <v>29</v>
      </c>
      <c r="S410" t="s">
        <v>29</v>
      </c>
      <c r="T410" t="s">
        <v>29</v>
      </c>
      <c r="U410" t="s">
        <v>519</v>
      </c>
      <c r="V410" t="s">
        <v>519</v>
      </c>
      <c r="W410" t="s">
        <v>29</v>
      </c>
    </row>
    <row r="411" spans="1:23" hidden="1" x14ac:dyDescent="0.3">
      <c r="A411" t="s">
        <v>2101</v>
      </c>
      <c r="B411" t="s">
        <v>2102</v>
      </c>
      <c r="C411" s="1" t="str">
        <f t="shared" si="51"/>
        <v>21:0987</v>
      </c>
      <c r="D411" s="1" t="str">
        <f t="shared" si="52"/>
        <v>21:0012</v>
      </c>
      <c r="E411" t="s">
        <v>2103</v>
      </c>
      <c r="F411" t="s">
        <v>2104</v>
      </c>
      <c r="H411">
        <v>66.421695600000007</v>
      </c>
      <c r="I411">
        <v>-112.04520890000001</v>
      </c>
      <c r="J411" s="1" t="str">
        <f t="shared" si="54"/>
        <v>Till</v>
      </c>
      <c r="K411" s="1" t="str">
        <f t="shared" si="53"/>
        <v>HMC separation (Canamera/DIP)</v>
      </c>
      <c r="L411" t="s">
        <v>519</v>
      </c>
      <c r="M411" t="s">
        <v>519</v>
      </c>
      <c r="N411" t="s">
        <v>29</v>
      </c>
      <c r="O411" t="s">
        <v>29</v>
      </c>
      <c r="P411" t="s">
        <v>29</v>
      </c>
      <c r="Q411" t="s">
        <v>29</v>
      </c>
      <c r="R411" t="s">
        <v>29</v>
      </c>
      <c r="S411" t="s">
        <v>29</v>
      </c>
      <c r="T411" t="s">
        <v>29</v>
      </c>
      <c r="U411" t="s">
        <v>519</v>
      </c>
      <c r="V411" t="s">
        <v>519</v>
      </c>
      <c r="W411" t="s">
        <v>29</v>
      </c>
    </row>
    <row r="412" spans="1:23" hidden="1" x14ac:dyDescent="0.3">
      <c r="A412" t="s">
        <v>2105</v>
      </c>
      <c r="B412" t="s">
        <v>2106</v>
      </c>
      <c r="C412" s="1" t="str">
        <f t="shared" si="51"/>
        <v>21:0987</v>
      </c>
      <c r="D412" s="1" t="str">
        <f t="shared" si="52"/>
        <v>21:0012</v>
      </c>
      <c r="E412" t="s">
        <v>2107</v>
      </c>
      <c r="F412" t="s">
        <v>2108</v>
      </c>
      <c r="H412">
        <v>66.427473399999997</v>
      </c>
      <c r="I412">
        <v>-112.39826290000001</v>
      </c>
      <c r="J412" s="1" t="str">
        <f t="shared" si="54"/>
        <v>Till</v>
      </c>
      <c r="K412" s="1" t="str">
        <f t="shared" si="53"/>
        <v>HMC separation (Canamera/DIP)</v>
      </c>
      <c r="L412" t="s">
        <v>519</v>
      </c>
      <c r="M412" t="s">
        <v>519</v>
      </c>
      <c r="N412" t="s">
        <v>29</v>
      </c>
      <c r="O412" t="s">
        <v>29</v>
      </c>
      <c r="P412" t="s">
        <v>29</v>
      </c>
      <c r="Q412" t="s">
        <v>29</v>
      </c>
      <c r="R412" t="s">
        <v>29</v>
      </c>
      <c r="S412" t="s">
        <v>29</v>
      </c>
      <c r="T412" t="s">
        <v>29</v>
      </c>
      <c r="U412" t="s">
        <v>519</v>
      </c>
      <c r="V412" t="s">
        <v>519</v>
      </c>
      <c r="W412" t="s">
        <v>29</v>
      </c>
    </row>
    <row r="413" spans="1:23" hidden="1" x14ac:dyDescent="0.3">
      <c r="A413" t="s">
        <v>2109</v>
      </c>
      <c r="B413" t="s">
        <v>2110</v>
      </c>
      <c r="C413" s="1" t="str">
        <f t="shared" si="51"/>
        <v>21:0987</v>
      </c>
      <c r="D413" s="1" t="str">
        <f t="shared" si="52"/>
        <v>21:0012</v>
      </c>
      <c r="E413" t="s">
        <v>2111</v>
      </c>
      <c r="F413" t="s">
        <v>2112</v>
      </c>
      <c r="H413">
        <v>66.524163000000001</v>
      </c>
      <c r="I413">
        <v>-112.0630302</v>
      </c>
      <c r="J413" s="1" t="str">
        <f t="shared" si="54"/>
        <v>Till</v>
      </c>
      <c r="K413" s="1" t="str">
        <f t="shared" si="53"/>
        <v>HMC separation (Canamera/DIP)</v>
      </c>
      <c r="L413" t="s">
        <v>519</v>
      </c>
      <c r="M413" t="s">
        <v>519</v>
      </c>
      <c r="N413" t="s">
        <v>29</v>
      </c>
      <c r="O413" t="s">
        <v>29</v>
      </c>
      <c r="P413" t="s">
        <v>29</v>
      </c>
      <c r="Q413" t="s">
        <v>29</v>
      </c>
      <c r="R413" t="s">
        <v>29</v>
      </c>
      <c r="S413" t="s">
        <v>29</v>
      </c>
      <c r="T413" t="s">
        <v>31</v>
      </c>
      <c r="U413" t="s">
        <v>519</v>
      </c>
      <c r="V413" t="s">
        <v>519</v>
      </c>
      <c r="W413" t="s">
        <v>31</v>
      </c>
    </row>
    <row r="414" spans="1:23" hidden="1" x14ac:dyDescent="0.3">
      <c r="A414" t="s">
        <v>2113</v>
      </c>
      <c r="B414" t="s">
        <v>2114</v>
      </c>
      <c r="C414" s="1" t="str">
        <f t="shared" si="51"/>
        <v>21:0987</v>
      </c>
      <c r="D414" s="1" t="str">
        <f t="shared" si="52"/>
        <v>21:0012</v>
      </c>
      <c r="E414" t="s">
        <v>2115</v>
      </c>
      <c r="F414" t="s">
        <v>2116</v>
      </c>
      <c r="H414">
        <v>66.647541000000004</v>
      </c>
      <c r="I414">
        <v>-112.0383003</v>
      </c>
      <c r="J414" s="1" t="str">
        <f t="shared" si="54"/>
        <v>Till</v>
      </c>
      <c r="K414" s="1" t="str">
        <f t="shared" si="53"/>
        <v>HMC separation (Canamera/DIP)</v>
      </c>
      <c r="L414" t="s">
        <v>519</v>
      </c>
      <c r="M414" t="s">
        <v>519</v>
      </c>
      <c r="N414" t="s">
        <v>29</v>
      </c>
      <c r="O414" t="s">
        <v>29</v>
      </c>
      <c r="P414" t="s">
        <v>29</v>
      </c>
      <c r="Q414" t="s">
        <v>29</v>
      </c>
      <c r="R414" t="s">
        <v>29</v>
      </c>
      <c r="S414" t="s">
        <v>29</v>
      </c>
      <c r="T414" t="s">
        <v>29</v>
      </c>
      <c r="U414" t="s">
        <v>519</v>
      </c>
      <c r="V414" t="s">
        <v>519</v>
      </c>
      <c r="W414" t="s">
        <v>29</v>
      </c>
    </row>
    <row r="415" spans="1:23" hidden="1" x14ac:dyDescent="0.3">
      <c r="A415" t="s">
        <v>2117</v>
      </c>
      <c r="B415" t="s">
        <v>2118</v>
      </c>
      <c r="C415" s="1" t="str">
        <f t="shared" si="51"/>
        <v>21:0987</v>
      </c>
      <c r="D415" s="1" t="str">
        <f t="shared" si="52"/>
        <v>21:0012</v>
      </c>
      <c r="E415" t="s">
        <v>2119</v>
      </c>
      <c r="F415" t="s">
        <v>2120</v>
      </c>
      <c r="H415">
        <v>66.3000835</v>
      </c>
      <c r="I415">
        <v>-113.1039511</v>
      </c>
      <c r="J415" s="1" t="str">
        <f t="shared" si="54"/>
        <v>Till</v>
      </c>
      <c r="K415" s="1" t="str">
        <f t="shared" si="53"/>
        <v>HMC separation (Canamera/DIP)</v>
      </c>
      <c r="L415" t="s">
        <v>519</v>
      </c>
      <c r="M415" t="s">
        <v>519</v>
      </c>
      <c r="N415" t="s">
        <v>29</v>
      </c>
      <c r="O415" t="s">
        <v>29</v>
      </c>
      <c r="P415" t="s">
        <v>29</v>
      </c>
      <c r="Q415" t="s">
        <v>29</v>
      </c>
      <c r="R415" t="s">
        <v>33</v>
      </c>
      <c r="S415" t="s">
        <v>29</v>
      </c>
      <c r="T415" t="s">
        <v>29</v>
      </c>
      <c r="U415" t="s">
        <v>519</v>
      </c>
      <c r="V415" t="s">
        <v>519</v>
      </c>
      <c r="W415" t="s">
        <v>33</v>
      </c>
    </row>
    <row r="416" spans="1:23" hidden="1" x14ac:dyDescent="0.3">
      <c r="A416" t="s">
        <v>2121</v>
      </c>
      <c r="B416" t="s">
        <v>2122</v>
      </c>
      <c r="C416" s="1" t="str">
        <f t="shared" si="51"/>
        <v>21:0987</v>
      </c>
      <c r="D416" s="1" t="str">
        <f t="shared" si="52"/>
        <v>21:0012</v>
      </c>
      <c r="E416" t="s">
        <v>2123</v>
      </c>
      <c r="F416" t="s">
        <v>2124</v>
      </c>
      <c r="H416">
        <v>66.466635499999995</v>
      </c>
      <c r="I416">
        <v>-113.3982283</v>
      </c>
      <c r="J416" s="1" t="str">
        <f t="shared" si="54"/>
        <v>Till</v>
      </c>
      <c r="K416" s="1" t="str">
        <f t="shared" si="53"/>
        <v>HMC separation (Canamera/DIP)</v>
      </c>
      <c r="L416" t="s">
        <v>519</v>
      </c>
      <c r="M416" t="s">
        <v>519</v>
      </c>
      <c r="N416" t="s">
        <v>29</v>
      </c>
      <c r="O416" t="s">
        <v>29</v>
      </c>
      <c r="P416" t="s">
        <v>29</v>
      </c>
      <c r="Q416" t="s">
        <v>29</v>
      </c>
      <c r="R416" t="s">
        <v>29</v>
      </c>
      <c r="S416" t="s">
        <v>29</v>
      </c>
      <c r="T416" t="s">
        <v>29</v>
      </c>
      <c r="U416" t="s">
        <v>519</v>
      </c>
      <c r="V416" t="s">
        <v>519</v>
      </c>
      <c r="W416" t="s">
        <v>29</v>
      </c>
    </row>
    <row r="417" spans="1:23" hidden="1" x14ac:dyDescent="0.3">
      <c r="A417" t="s">
        <v>2125</v>
      </c>
      <c r="B417" t="s">
        <v>2126</v>
      </c>
      <c r="C417" s="1" t="str">
        <f t="shared" si="51"/>
        <v>21:0987</v>
      </c>
      <c r="D417" s="1" t="str">
        <f t="shared" si="52"/>
        <v>21:0012</v>
      </c>
      <c r="E417" t="s">
        <v>2127</v>
      </c>
      <c r="F417" t="s">
        <v>2128</v>
      </c>
      <c r="H417">
        <v>66.522542900000005</v>
      </c>
      <c r="I417">
        <v>-113.10081219999999</v>
      </c>
      <c r="J417" s="1" t="str">
        <f t="shared" si="54"/>
        <v>Till</v>
      </c>
      <c r="K417" s="1" t="str">
        <f t="shared" si="53"/>
        <v>HMC separation (Canamera/DIP)</v>
      </c>
      <c r="L417" t="s">
        <v>519</v>
      </c>
      <c r="M417" t="s">
        <v>519</v>
      </c>
      <c r="N417" t="s">
        <v>29</v>
      </c>
      <c r="O417" t="s">
        <v>29</v>
      </c>
      <c r="P417" t="s">
        <v>29</v>
      </c>
      <c r="Q417" t="s">
        <v>29</v>
      </c>
      <c r="R417" t="s">
        <v>31</v>
      </c>
      <c r="S417" t="s">
        <v>29</v>
      </c>
      <c r="T417" t="s">
        <v>31</v>
      </c>
      <c r="U417" t="s">
        <v>519</v>
      </c>
      <c r="V417" t="s">
        <v>519</v>
      </c>
      <c r="W417" t="s">
        <v>90</v>
      </c>
    </row>
    <row r="418" spans="1:23" hidden="1" x14ac:dyDescent="0.3">
      <c r="A418" t="s">
        <v>2129</v>
      </c>
      <c r="B418" t="s">
        <v>2130</v>
      </c>
      <c r="C418" s="1" t="str">
        <f t="shared" si="51"/>
        <v>21:0987</v>
      </c>
      <c r="D418" s="1" t="str">
        <f t="shared" si="52"/>
        <v>21:0012</v>
      </c>
      <c r="E418" t="s">
        <v>2131</v>
      </c>
      <c r="F418" t="s">
        <v>2132</v>
      </c>
      <c r="H418">
        <v>66.643899000000005</v>
      </c>
      <c r="I418">
        <v>-113.4322409</v>
      </c>
      <c r="J418" s="1" t="str">
        <f t="shared" si="54"/>
        <v>Till</v>
      </c>
      <c r="K418" s="1" t="str">
        <f t="shared" si="53"/>
        <v>HMC separation (Canamera/DIP)</v>
      </c>
      <c r="L418" t="s">
        <v>519</v>
      </c>
      <c r="M418" t="s">
        <v>519</v>
      </c>
      <c r="N418" t="s">
        <v>29</v>
      </c>
      <c r="O418" t="s">
        <v>29</v>
      </c>
      <c r="P418" t="s">
        <v>29</v>
      </c>
      <c r="Q418" t="s">
        <v>29</v>
      </c>
      <c r="R418" t="s">
        <v>29</v>
      </c>
      <c r="S418" t="s">
        <v>29</v>
      </c>
      <c r="T418" t="s">
        <v>29</v>
      </c>
      <c r="U418" t="s">
        <v>519</v>
      </c>
      <c r="V418" t="s">
        <v>519</v>
      </c>
      <c r="W418" t="s">
        <v>29</v>
      </c>
    </row>
    <row r="419" spans="1:23" hidden="1" x14ac:dyDescent="0.3">
      <c r="A419" t="s">
        <v>2133</v>
      </c>
      <c r="B419" t="s">
        <v>2134</v>
      </c>
      <c r="C419" s="1" t="str">
        <f t="shared" si="51"/>
        <v>21:0987</v>
      </c>
      <c r="D419" s="1" t="str">
        <f t="shared" si="52"/>
        <v>21:0012</v>
      </c>
      <c r="E419" t="s">
        <v>2135</v>
      </c>
      <c r="F419" t="s">
        <v>2136</v>
      </c>
      <c r="H419">
        <v>66.666792700000002</v>
      </c>
      <c r="I419">
        <v>-113.1339761</v>
      </c>
      <c r="J419" s="1" t="str">
        <f t="shared" si="54"/>
        <v>Till</v>
      </c>
      <c r="K419" s="1" t="str">
        <f t="shared" si="53"/>
        <v>HMC separation (Canamera/DIP)</v>
      </c>
      <c r="L419" t="s">
        <v>519</v>
      </c>
      <c r="M419" t="s">
        <v>519</v>
      </c>
      <c r="N419" t="s">
        <v>29</v>
      </c>
      <c r="O419" t="s">
        <v>29</v>
      </c>
      <c r="P419" t="s">
        <v>29</v>
      </c>
      <c r="Q419" t="s">
        <v>29</v>
      </c>
      <c r="R419" t="s">
        <v>29</v>
      </c>
      <c r="S419" t="s">
        <v>29</v>
      </c>
      <c r="T419" t="s">
        <v>29</v>
      </c>
      <c r="U419" t="s">
        <v>519</v>
      </c>
      <c r="V419" t="s">
        <v>519</v>
      </c>
      <c r="W419" t="s">
        <v>29</v>
      </c>
    </row>
    <row r="420" spans="1:23" hidden="1" x14ac:dyDescent="0.3">
      <c r="A420" t="s">
        <v>2137</v>
      </c>
      <c r="B420" t="s">
        <v>2138</v>
      </c>
      <c r="C420" s="1" t="str">
        <f t="shared" si="51"/>
        <v>21:0987</v>
      </c>
      <c r="D420" s="1" t="str">
        <f t="shared" si="52"/>
        <v>21:0012</v>
      </c>
      <c r="E420" t="s">
        <v>2139</v>
      </c>
      <c r="F420" t="s">
        <v>2140</v>
      </c>
      <c r="H420">
        <v>66.269741499999995</v>
      </c>
      <c r="I420">
        <v>-113.64540119999999</v>
      </c>
      <c r="J420" s="1" t="str">
        <f t="shared" si="54"/>
        <v>Till</v>
      </c>
      <c r="K420" s="1" t="str">
        <f t="shared" si="53"/>
        <v>HMC separation (Canamera/DIP)</v>
      </c>
      <c r="L420" t="s">
        <v>519</v>
      </c>
      <c r="M420" t="s">
        <v>519</v>
      </c>
      <c r="N420" t="s">
        <v>29</v>
      </c>
      <c r="O420" t="s">
        <v>29</v>
      </c>
      <c r="P420" t="s">
        <v>29</v>
      </c>
      <c r="Q420" t="s">
        <v>29</v>
      </c>
      <c r="R420" t="s">
        <v>29</v>
      </c>
      <c r="S420" t="s">
        <v>29</v>
      </c>
      <c r="T420" t="s">
        <v>29</v>
      </c>
      <c r="U420" t="s">
        <v>519</v>
      </c>
      <c r="V420" t="s">
        <v>519</v>
      </c>
      <c r="W420" t="s">
        <v>29</v>
      </c>
    </row>
    <row r="421" spans="1:23" hidden="1" x14ac:dyDescent="0.3">
      <c r="A421" t="s">
        <v>2141</v>
      </c>
      <c r="B421" t="s">
        <v>2142</v>
      </c>
      <c r="C421" s="1" t="str">
        <f t="shared" si="51"/>
        <v>21:0987</v>
      </c>
      <c r="D421" s="1" t="str">
        <f t="shared" si="52"/>
        <v>21:0012</v>
      </c>
      <c r="E421" t="s">
        <v>2143</v>
      </c>
      <c r="F421" t="s">
        <v>2144</v>
      </c>
      <c r="H421">
        <v>66.330599100000001</v>
      </c>
      <c r="I421">
        <v>-113.92529759999999</v>
      </c>
      <c r="J421" s="1" t="str">
        <f t="shared" si="54"/>
        <v>Till</v>
      </c>
      <c r="K421" s="1" t="str">
        <f t="shared" si="53"/>
        <v>HMC separation (Canamera/DIP)</v>
      </c>
      <c r="L421" t="s">
        <v>519</v>
      </c>
      <c r="M421" t="s">
        <v>519</v>
      </c>
      <c r="N421" t="s">
        <v>29</v>
      </c>
      <c r="O421" t="s">
        <v>29</v>
      </c>
      <c r="P421" t="s">
        <v>29</v>
      </c>
      <c r="Q421" t="s">
        <v>29</v>
      </c>
      <c r="R421" t="s">
        <v>29</v>
      </c>
      <c r="S421" t="s">
        <v>29</v>
      </c>
      <c r="T421" t="s">
        <v>29</v>
      </c>
      <c r="U421" t="s">
        <v>519</v>
      </c>
      <c r="V421" t="s">
        <v>519</v>
      </c>
      <c r="W421" t="s">
        <v>29</v>
      </c>
    </row>
    <row r="422" spans="1:23" hidden="1" x14ac:dyDescent="0.3">
      <c r="A422" t="s">
        <v>2145</v>
      </c>
      <c r="B422" t="s">
        <v>2146</v>
      </c>
      <c r="C422" s="1" t="str">
        <f t="shared" si="51"/>
        <v>21:0987</v>
      </c>
      <c r="D422" s="1" t="str">
        <f t="shared" si="52"/>
        <v>21:0012</v>
      </c>
      <c r="E422" t="s">
        <v>2147</v>
      </c>
      <c r="F422" t="s">
        <v>2148</v>
      </c>
      <c r="H422">
        <v>66.410509399999995</v>
      </c>
      <c r="I422">
        <v>-113.6943363</v>
      </c>
      <c r="J422" s="1" t="str">
        <f t="shared" si="54"/>
        <v>Till</v>
      </c>
      <c r="K422" s="1" t="str">
        <f t="shared" si="53"/>
        <v>HMC separation (Canamera/DIP)</v>
      </c>
      <c r="L422" t="s">
        <v>519</v>
      </c>
      <c r="M422" t="s">
        <v>519</v>
      </c>
      <c r="N422" t="s">
        <v>29</v>
      </c>
      <c r="O422" t="s">
        <v>33</v>
      </c>
      <c r="P422" t="s">
        <v>29</v>
      </c>
      <c r="Q422" t="s">
        <v>33</v>
      </c>
      <c r="R422" t="s">
        <v>29</v>
      </c>
      <c r="S422" t="s">
        <v>29</v>
      </c>
      <c r="T422" t="s">
        <v>48</v>
      </c>
      <c r="U422" t="s">
        <v>519</v>
      </c>
      <c r="V422" t="s">
        <v>519</v>
      </c>
      <c r="W422" t="s">
        <v>90</v>
      </c>
    </row>
    <row r="423" spans="1:23" hidden="1" x14ac:dyDescent="0.3">
      <c r="A423" t="s">
        <v>2149</v>
      </c>
      <c r="B423" t="s">
        <v>2150</v>
      </c>
      <c r="C423" s="1" t="str">
        <f t="shared" si="51"/>
        <v>21:0987</v>
      </c>
      <c r="D423" s="1" t="str">
        <f t="shared" si="52"/>
        <v>21:0012</v>
      </c>
      <c r="E423" t="s">
        <v>2151</v>
      </c>
      <c r="F423" t="s">
        <v>2152</v>
      </c>
      <c r="H423">
        <v>66.502680100000006</v>
      </c>
      <c r="I423">
        <v>-113.5312663</v>
      </c>
      <c r="J423" s="1" t="str">
        <f t="shared" si="54"/>
        <v>Till</v>
      </c>
      <c r="K423" s="1" t="str">
        <f t="shared" si="53"/>
        <v>HMC separation (Canamera/DIP)</v>
      </c>
      <c r="L423" t="s">
        <v>519</v>
      </c>
      <c r="M423" t="s">
        <v>519</v>
      </c>
      <c r="N423" t="s">
        <v>29</v>
      </c>
      <c r="O423" t="s">
        <v>29</v>
      </c>
      <c r="P423" t="s">
        <v>29</v>
      </c>
      <c r="Q423" t="s">
        <v>29</v>
      </c>
      <c r="R423" t="s">
        <v>29</v>
      </c>
      <c r="S423" t="s">
        <v>29</v>
      </c>
      <c r="T423" t="s">
        <v>29</v>
      </c>
      <c r="U423" t="s">
        <v>519</v>
      </c>
      <c r="V423" t="s">
        <v>519</v>
      </c>
      <c r="W423" t="s">
        <v>29</v>
      </c>
    </row>
    <row r="424" spans="1:23" hidden="1" x14ac:dyDescent="0.3">
      <c r="A424" t="s">
        <v>2153</v>
      </c>
      <c r="B424" t="s">
        <v>2154</v>
      </c>
      <c r="C424" s="1" t="str">
        <f t="shared" si="51"/>
        <v>21:0987</v>
      </c>
      <c r="D424" s="1" t="str">
        <f t="shared" si="52"/>
        <v>21:0012</v>
      </c>
      <c r="E424" t="s">
        <v>2155</v>
      </c>
      <c r="F424" t="s">
        <v>2156</v>
      </c>
      <c r="H424">
        <v>66.533421500000003</v>
      </c>
      <c r="I424">
        <v>-113.9395117</v>
      </c>
      <c r="J424" s="1" t="str">
        <f t="shared" si="54"/>
        <v>Till</v>
      </c>
      <c r="K424" s="1" t="str">
        <f t="shared" si="53"/>
        <v>HMC separation (Canamera/DIP)</v>
      </c>
      <c r="L424" t="s">
        <v>519</v>
      </c>
      <c r="M424" t="s">
        <v>519</v>
      </c>
      <c r="N424" t="s">
        <v>29</v>
      </c>
      <c r="O424" t="s">
        <v>29</v>
      </c>
      <c r="P424" t="s">
        <v>29</v>
      </c>
      <c r="Q424" t="s">
        <v>29</v>
      </c>
      <c r="R424" t="s">
        <v>29</v>
      </c>
      <c r="S424" t="s">
        <v>29</v>
      </c>
      <c r="T424" t="s">
        <v>29</v>
      </c>
      <c r="U424" t="s">
        <v>519</v>
      </c>
      <c r="V424" t="s">
        <v>519</v>
      </c>
      <c r="W424" t="s">
        <v>29</v>
      </c>
    </row>
    <row r="425" spans="1:23" hidden="1" x14ac:dyDescent="0.3">
      <c r="A425" t="s">
        <v>2157</v>
      </c>
      <c r="B425" t="s">
        <v>2158</v>
      </c>
      <c r="C425" s="1" t="str">
        <f t="shared" si="51"/>
        <v>21:0987</v>
      </c>
      <c r="D425" s="1" t="str">
        <f t="shared" si="52"/>
        <v>21:0012</v>
      </c>
      <c r="E425" t="s">
        <v>2159</v>
      </c>
      <c r="F425" t="s">
        <v>2160</v>
      </c>
      <c r="H425">
        <v>66.186864700000001</v>
      </c>
      <c r="I425">
        <v>-113.94254100000001</v>
      </c>
      <c r="J425" s="1" t="str">
        <f t="shared" si="54"/>
        <v>Till</v>
      </c>
      <c r="K425" s="1" t="str">
        <f t="shared" si="53"/>
        <v>HMC separation (Canamera/DIP)</v>
      </c>
      <c r="L425" t="s">
        <v>519</v>
      </c>
      <c r="M425" t="s">
        <v>519</v>
      </c>
      <c r="N425" t="s">
        <v>29</v>
      </c>
      <c r="O425" t="s">
        <v>29</v>
      </c>
      <c r="P425" t="s">
        <v>29</v>
      </c>
      <c r="Q425" t="s">
        <v>29</v>
      </c>
      <c r="R425" t="s">
        <v>29</v>
      </c>
      <c r="S425" t="s">
        <v>29</v>
      </c>
      <c r="T425" t="s">
        <v>29</v>
      </c>
      <c r="U425" t="s">
        <v>519</v>
      </c>
      <c r="V425" t="s">
        <v>519</v>
      </c>
      <c r="W425" t="s">
        <v>29</v>
      </c>
    </row>
    <row r="426" spans="1:23" hidden="1" x14ac:dyDescent="0.3">
      <c r="A426" t="s">
        <v>2161</v>
      </c>
      <c r="B426" t="s">
        <v>2162</v>
      </c>
      <c r="C426" s="1" t="str">
        <f t="shared" si="51"/>
        <v>21:0987</v>
      </c>
      <c r="D426" s="1" t="str">
        <f t="shared" si="52"/>
        <v>21:0012</v>
      </c>
      <c r="E426" t="s">
        <v>2163</v>
      </c>
      <c r="F426" t="s">
        <v>2164</v>
      </c>
      <c r="H426">
        <v>66.103525399999995</v>
      </c>
      <c r="I426">
        <v>-113.5742128</v>
      </c>
      <c r="J426" s="1" t="str">
        <f t="shared" si="54"/>
        <v>Till</v>
      </c>
      <c r="K426" s="1" t="str">
        <f t="shared" si="53"/>
        <v>HMC separation (Canamera/DIP)</v>
      </c>
      <c r="L426" t="s">
        <v>519</v>
      </c>
      <c r="M426" t="s">
        <v>519</v>
      </c>
      <c r="N426" t="s">
        <v>29</v>
      </c>
      <c r="O426" t="s">
        <v>29</v>
      </c>
      <c r="P426" t="s">
        <v>29</v>
      </c>
      <c r="Q426" t="s">
        <v>29</v>
      </c>
      <c r="R426" t="s">
        <v>29</v>
      </c>
      <c r="S426" t="s">
        <v>29</v>
      </c>
      <c r="T426" t="s">
        <v>29</v>
      </c>
      <c r="U426" t="s">
        <v>519</v>
      </c>
      <c r="V426" t="s">
        <v>519</v>
      </c>
      <c r="W426" t="s">
        <v>29</v>
      </c>
    </row>
    <row r="427" spans="1:23" hidden="1" x14ac:dyDescent="0.3">
      <c r="A427" t="s">
        <v>2165</v>
      </c>
      <c r="B427" t="s">
        <v>2166</v>
      </c>
      <c r="C427" s="1" t="str">
        <f t="shared" si="51"/>
        <v>21:0987</v>
      </c>
      <c r="D427" s="1" t="str">
        <f t="shared" si="52"/>
        <v>21:0012</v>
      </c>
      <c r="E427" t="s">
        <v>2167</v>
      </c>
      <c r="F427" t="s">
        <v>2168</v>
      </c>
      <c r="H427">
        <v>66.020445899999999</v>
      </c>
      <c r="I427">
        <v>-113.88811699999999</v>
      </c>
      <c r="J427" s="1" t="str">
        <f t="shared" si="54"/>
        <v>Till</v>
      </c>
      <c r="K427" s="1" t="str">
        <f t="shared" si="53"/>
        <v>HMC separation (Canamera/DIP)</v>
      </c>
      <c r="L427" t="s">
        <v>519</v>
      </c>
      <c r="M427" t="s">
        <v>519</v>
      </c>
      <c r="N427" t="s">
        <v>29</v>
      </c>
      <c r="O427" t="s">
        <v>29</v>
      </c>
      <c r="P427" t="s">
        <v>29</v>
      </c>
      <c r="Q427" t="s">
        <v>29</v>
      </c>
      <c r="R427" t="s">
        <v>29</v>
      </c>
      <c r="S427" t="s">
        <v>29</v>
      </c>
      <c r="T427" t="s">
        <v>29</v>
      </c>
      <c r="U427" t="s">
        <v>519</v>
      </c>
      <c r="V427" t="s">
        <v>519</v>
      </c>
      <c r="W427" t="s">
        <v>29</v>
      </c>
    </row>
    <row r="428" spans="1:23" hidden="1" x14ac:dyDescent="0.3">
      <c r="A428" t="s">
        <v>2169</v>
      </c>
      <c r="B428" t="s">
        <v>2170</v>
      </c>
      <c r="C428" s="1" t="str">
        <f t="shared" si="51"/>
        <v>21:0987</v>
      </c>
      <c r="D428" s="1" t="str">
        <f t="shared" si="52"/>
        <v>21:0012</v>
      </c>
      <c r="E428" t="s">
        <v>2171</v>
      </c>
      <c r="F428" t="s">
        <v>2172</v>
      </c>
      <c r="H428">
        <v>66.154217700000004</v>
      </c>
      <c r="I428">
        <v>-113.35236260000001</v>
      </c>
      <c r="J428" s="1" t="str">
        <f t="shared" si="54"/>
        <v>Till</v>
      </c>
      <c r="K428" s="1" t="str">
        <f t="shared" si="53"/>
        <v>HMC separation (Canamera/DIP)</v>
      </c>
      <c r="L428" t="s">
        <v>519</v>
      </c>
      <c r="M428" t="s">
        <v>519</v>
      </c>
      <c r="N428" t="s">
        <v>29</v>
      </c>
      <c r="O428" t="s">
        <v>29</v>
      </c>
      <c r="P428" t="s">
        <v>29</v>
      </c>
      <c r="Q428" t="s">
        <v>29</v>
      </c>
      <c r="R428" t="s">
        <v>29</v>
      </c>
      <c r="S428" t="s">
        <v>29</v>
      </c>
      <c r="T428" t="s">
        <v>29</v>
      </c>
      <c r="U428" t="s">
        <v>519</v>
      </c>
      <c r="V428" t="s">
        <v>519</v>
      </c>
      <c r="W428" t="s">
        <v>29</v>
      </c>
    </row>
    <row r="429" spans="1:23" hidden="1" x14ac:dyDescent="0.3">
      <c r="A429" t="s">
        <v>2173</v>
      </c>
      <c r="B429" t="s">
        <v>2174</v>
      </c>
      <c r="C429" s="1" t="str">
        <f t="shared" si="51"/>
        <v>21:0987</v>
      </c>
      <c r="D429" s="1" t="str">
        <f t="shared" si="52"/>
        <v>21:0012</v>
      </c>
      <c r="E429" t="s">
        <v>2175</v>
      </c>
      <c r="F429" t="s">
        <v>2176</v>
      </c>
      <c r="H429">
        <v>66.015092499999994</v>
      </c>
      <c r="I429">
        <v>-113.3952438</v>
      </c>
      <c r="J429" s="1" t="str">
        <f t="shared" si="54"/>
        <v>Till</v>
      </c>
      <c r="K429" s="1" t="str">
        <f t="shared" si="53"/>
        <v>HMC separation (Canamera/DIP)</v>
      </c>
      <c r="L429" t="s">
        <v>519</v>
      </c>
      <c r="M429" t="s">
        <v>519</v>
      </c>
      <c r="N429" t="s">
        <v>29</v>
      </c>
      <c r="O429" t="s">
        <v>29</v>
      </c>
      <c r="P429" t="s">
        <v>29</v>
      </c>
      <c r="Q429" t="s">
        <v>29</v>
      </c>
      <c r="R429" t="s">
        <v>29</v>
      </c>
      <c r="S429" t="s">
        <v>29</v>
      </c>
      <c r="T429" t="s">
        <v>29</v>
      </c>
      <c r="U429" t="s">
        <v>519</v>
      </c>
      <c r="V429" t="s">
        <v>519</v>
      </c>
      <c r="W429" t="s">
        <v>29</v>
      </c>
    </row>
    <row r="430" spans="1:23" hidden="1" x14ac:dyDescent="0.3">
      <c r="A430" t="s">
        <v>2177</v>
      </c>
      <c r="B430" t="s">
        <v>2178</v>
      </c>
      <c r="C430" s="1" t="str">
        <f t="shared" si="51"/>
        <v>21:0987</v>
      </c>
      <c r="D430" s="1" t="str">
        <f t="shared" si="52"/>
        <v>21:0012</v>
      </c>
      <c r="E430" t="s">
        <v>2179</v>
      </c>
      <c r="F430" t="s">
        <v>2180</v>
      </c>
      <c r="H430">
        <v>66.0390254</v>
      </c>
      <c r="I430">
        <v>-113.1434139</v>
      </c>
      <c r="J430" s="1" t="str">
        <f t="shared" si="54"/>
        <v>Till</v>
      </c>
      <c r="K430" s="1" t="str">
        <f t="shared" ref="K430:K435" si="55">HYPERLINK("http://geochem.nrcan.gc.ca/cdogs/content/kwd/kwd080048_e.htm", "HMC separation (Canamera/DIP)")</f>
        <v>HMC separation (Canamera/DIP)</v>
      </c>
      <c r="L430" t="s">
        <v>519</v>
      </c>
      <c r="M430" t="s">
        <v>519</v>
      </c>
      <c r="N430" t="s">
        <v>29</v>
      </c>
      <c r="O430" t="s">
        <v>29</v>
      </c>
      <c r="P430" t="s">
        <v>29</v>
      </c>
      <c r="Q430" t="s">
        <v>29</v>
      </c>
      <c r="R430" t="s">
        <v>29</v>
      </c>
      <c r="S430" t="s">
        <v>29</v>
      </c>
      <c r="T430" t="s">
        <v>31</v>
      </c>
      <c r="U430" t="s">
        <v>519</v>
      </c>
      <c r="V430" t="s">
        <v>519</v>
      </c>
      <c r="W430" t="s">
        <v>31</v>
      </c>
    </row>
    <row r="431" spans="1:23" hidden="1" x14ac:dyDescent="0.3">
      <c r="A431" t="s">
        <v>2181</v>
      </c>
      <c r="B431" t="s">
        <v>2182</v>
      </c>
      <c r="C431" s="1" t="str">
        <f t="shared" si="51"/>
        <v>21:0987</v>
      </c>
      <c r="D431" s="1" t="str">
        <f t="shared" si="52"/>
        <v>21:0012</v>
      </c>
      <c r="E431" t="s">
        <v>2183</v>
      </c>
      <c r="F431" t="s">
        <v>2184</v>
      </c>
      <c r="H431">
        <v>66.008891000000006</v>
      </c>
      <c r="I431">
        <v>-112.9045928</v>
      </c>
      <c r="J431" s="1" t="str">
        <f t="shared" si="54"/>
        <v>Till</v>
      </c>
      <c r="K431" s="1" t="str">
        <f t="shared" si="55"/>
        <v>HMC separation (Canamera/DIP)</v>
      </c>
      <c r="L431" t="s">
        <v>519</v>
      </c>
      <c r="M431" t="s">
        <v>519</v>
      </c>
      <c r="N431" t="s">
        <v>29</v>
      </c>
      <c r="O431" t="s">
        <v>29</v>
      </c>
      <c r="P431" t="s">
        <v>29</v>
      </c>
      <c r="Q431" t="s">
        <v>29</v>
      </c>
      <c r="R431" t="s">
        <v>29</v>
      </c>
      <c r="S431" t="s">
        <v>29</v>
      </c>
      <c r="T431" t="s">
        <v>29</v>
      </c>
      <c r="U431" t="s">
        <v>519</v>
      </c>
      <c r="V431" t="s">
        <v>519</v>
      </c>
      <c r="W431" t="s">
        <v>29</v>
      </c>
    </row>
    <row r="432" spans="1:23" hidden="1" x14ac:dyDescent="0.3">
      <c r="A432" t="s">
        <v>2185</v>
      </c>
      <c r="B432" t="s">
        <v>2186</v>
      </c>
      <c r="C432" s="1" t="str">
        <f t="shared" si="51"/>
        <v>21:0987</v>
      </c>
      <c r="D432" s="1" t="str">
        <f t="shared" si="52"/>
        <v>21:0012</v>
      </c>
      <c r="E432" t="s">
        <v>2187</v>
      </c>
      <c r="F432" t="s">
        <v>2188</v>
      </c>
      <c r="H432">
        <v>66.038956600000006</v>
      </c>
      <c r="I432">
        <v>-112.5506609</v>
      </c>
      <c r="J432" s="1" t="str">
        <f t="shared" si="54"/>
        <v>Till</v>
      </c>
      <c r="K432" s="1" t="str">
        <f t="shared" si="55"/>
        <v>HMC separation (Canamera/DIP)</v>
      </c>
      <c r="L432" t="s">
        <v>519</v>
      </c>
      <c r="M432" t="s">
        <v>519</v>
      </c>
      <c r="N432" t="s">
        <v>29</v>
      </c>
      <c r="O432" t="s">
        <v>29</v>
      </c>
      <c r="P432" t="s">
        <v>29</v>
      </c>
      <c r="Q432" t="s">
        <v>29</v>
      </c>
      <c r="R432" t="s">
        <v>29</v>
      </c>
      <c r="S432" t="s">
        <v>29</v>
      </c>
      <c r="T432" t="s">
        <v>29</v>
      </c>
      <c r="U432" t="s">
        <v>519</v>
      </c>
      <c r="V432" t="s">
        <v>519</v>
      </c>
      <c r="W432" t="s">
        <v>29</v>
      </c>
    </row>
    <row r="433" spans="1:23" hidden="1" x14ac:dyDescent="0.3">
      <c r="A433" t="s">
        <v>2189</v>
      </c>
      <c r="B433" t="s">
        <v>2190</v>
      </c>
      <c r="C433" s="1" t="str">
        <f t="shared" si="51"/>
        <v>21:0987</v>
      </c>
      <c r="D433" s="1" t="str">
        <f t="shared" si="52"/>
        <v>21:0012</v>
      </c>
      <c r="E433" t="s">
        <v>2191</v>
      </c>
      <c r="F433" t="s">
        <v>2192</v>
      </c>
      <c r="H433">
        <v>66.198245200000002</v>
      </c>
      <c r="I433">
        <v>-112.4151193</v>
      </c>
      <c r="J433" s="1" t="str">
        <f t="shared" si="54"/>
        <v>Till</v>
      </c>
      <c r="K433" s="1" t="str">
        <f t="shared" si="55"/>
        <v>HMC separation (Canamera/DIP)</v>
      </c>
      <c r="L433" t="s">
        <v>519</v>
      </c>
      <c r="M433" t="s">
        <v>519</v>
      </c>
      <c r="N433" t="s">
        <v>29</v>
      </c>
      <c r="O433" t="s">
        <v>29</v>
      </c>
      <c r="P433" t="s">
        <v>29</v>
      </c>
      <c r="Q433" t="s">
        <v>29</v>
      </c>
      <c r="R433" t="s">
        <v>90</v>
      </c>
      <c r="S433" t="s">
        <v>29</v>
      </c>
      <c r="T433" t="s">
        <v>296</v>
      </c>
      <c r="U433" t="s">
        <v>519</v>
      </c>
      <c r="V433" t="s">
        <v>519</v>
      </c>
      <c r="W433" t="s">
        <v>100</v>
      </c>
    </row>
    <row r="434" spans="1:23" hidden="1" x14ac:dyDescent="0.3">
      <c r="A434" t="s">
        <v>2193</v>
      </c>
      <c r="B434" t="s">
        <v>2194</v>
      </c>
      <c r="C434" s="1" t="str">
        <f t="shared" si="51"/>
        <v>21:0987</v>
      </c>
      <c r="D434" s="1" t="str">
        <f t="shared" si="52"/>
        <v>21:0012</v>
      </c>
      <c r="E434" t="s">
        <v>2195</v>
      </c>
      <c r="F434" t="s">
        <v>2196</v>
      </c>
      <c r="H434">
        <v>66.150424099999995</v>
      </c>
      <c r="I434">
        <v>-112.03467689999999</v>
      </c>
      <c r="J434" s="1" t="str">
        <f t="shared" si="54"/>
        <v>Till</v>
      </c>
      <c r="K434" s="1" t="str">
        <f t="shared" si="55"/>
        <v>HMC separation (Canamera/DIP)</v>
      </c>
      <c r="L434" t="s">
        <v>519</v>
      </c>
      <c r="M434" t="s">
        <v>519</v>
      </c>
      <c r="N434" t="s">
        <v>29</v>
      </c>
      <c r="O434" t="s">
        <v>29</v>
      </c>
      <c r="P434" t="s">
        <v>29</v>
      </c>
      <c r="Q434" t="s">
        <v>29</v>
      </c>
      <c r="R434" t="s">
        <v>29</v>
      </c>
      <c r="S434" t="s">
        <v>29</v>
      </c>
      <c r="T434" t="s">
        <v>29</v>
      </c>
      <c r="U434" t="s">
        <v>519</v>
      </c>
      <c r="V434" t="s">
        <v>519</v>
      </c>
      <c r="W434" t="s">
        <v>29</v>
      </c>
    </row>
    <row r="435" spans="1:23" hidden="1" x14ac:dyDescent="0.3">
      <c r="A435" t="s">
        <v>2197</v>
      </c>
      <c r="B435" t="s">
        <v>2198</v>
      </c>
      <c r="C435" s="1" t="str">
        <f t="shared" si="51"/>
        <v>21:0987</v>
      </c>
      <c r="D435" s="1" t="str">
        <f t="shared" si="52"/>
        <v>21:0012</v>
      </c>
      <c r="E435" t="s">
        <v>2199</v>
      </c>
      <c r="F435" t="s">
        <v>2200</v>
      </c>
      <c r="H435">
        <v>66.071821900000003</v>
      </c>
      <c r="I435">
        <v>-112.1718679</v>
      </c>
      <c r="J435" s="1" t="str">
        <f t="shared" si="54"/>
        <v>Till</v>
      </c>
      <c r="K435" s="1" t="str">
        <f t="shared" si="55"/>
        <v>HMC separation (Canamera/DIP)</v>
      </c>
      <c r="L435" t="s">
        <v>519</v>
      </c>
      <c r="M435" t="s">
        <v>519</v>
      </c>
      <c r="N435" t="s">
        <v>29</v>
      </c>
      <c r="O435" t="s">
        <v>29</v>
      </c>
      <c r="P435" t="s">
        <v>29</v>
      </c>
      <c r="Q435" t="s">
        <v>29</v>
      </c>
      <c r="R435" t="s">
        <v>29</v>
      </c>
      <c r="S435" t="s">
        <v>29</v>
      </c>
      <c r="T435" t="s">
        <v>29</v>
      </c>
      <c r="U435" t="s">
        <v>519</v>
      </c>
      <c r="V435" t="s">
        <v>519</v>
      </c>
      <c r="W435" t="s">
        <v>29</v>
      </c>
    </row>
    <row r="436" spans="1:23" hidden="1" x14ac:dyDescent="0.3">
      <c r="A436" t="s">
        <v>2201</v>
      </c>
      <c r="B436" t="s">
        <v>2202</v>
      </c>
      <c r="C436" s="1" t="str">
        <f t="shared" ref="C436:C460" si="56">HYPERLINK("http://geochem.nrcan.gc.ca/cdogs/content/bdl/bdl210988_e.htm", "21:0988")</f>
        <v>21:0988</v>
      </c>
      <c r="D436" s="1" t="str">
        <f t="shared" ref="D436:D460" si="57">HYPERLINK("http://geochem.nrcan.gc.ca/cdogs/content/svy/svy210042_e.htm", "21:0042")</f>
        <v>21:0042</v>
      </c>
      <c r="E436" t="s">
        <v>2203</v>
      </c>
      <c r="F436" t="s">
        <v>2204</v>
      </c>
      <c r="H436">
        <v>65.659876600000004</v>
      </c>
      <c r="I436">
        <v>-111.5178298</v>
      </c>
      <c r="J436" s="1" t="str">
        <f t="shared" si="54"/>
        <v>Till</v>
      </c>
      <c r="K436" s="1" t="str">
        <f t="shared" ref="K436:K460" si="58">HYPERLINK("http://geochem.nrcan.gc.ca/cdogs/content/kwd/kwd080035_e.htm", "HMC separation (ODM standard)")</f>
        <v>HMC separation (ODM standard)</v>
      </c>
      <c r="L436" t="s">
        <v>519</v>
      </c>
      <c r="M436" t="s">
        <v>519</v>
      </c>
      <c r="N436" t="s">
        <v>29</v>
      </c>
      <c r="O436" t="s">
        <v>29</v>
      </c>
      <c r="P436" t="s">
        <v>29</v>
      </c>
      <c r="Q436" t="s">
        <v>29</v>
      </c>
      <c r="R436" t="s">
        <v>29</v>
      </c>
      <c r="S436" t="s">
        <v>29</v>
      </c>
      <c r="T436" t="s">
        <v>29</v>
      </c>
      <c r="U436" t="s">
        <v>519</v>
      </c>
      <c r="V436" t="s">
        <v>519</v>
      </c>
      <c r="W436" t="s">
        <v>29</v>
      </c>
    </row>
    <row r="437" spans="1:23" hidden="1" x14ac:dyDescent="0.3">
      <c r="A437" t="s">
        <v>2205</v>
      </c>
      <c r="B437" t="s">
        <v>2206</v>
      </c>
      <c r="C437" s="1" t="str">
        <f t="shared" si="56"/>
        <v>21:0988</v>
      </c>
      <c r="D437" s="1" t="str">
        <f t="shared" si="57"/>
        <v>21:0042</v>
      </c>
      <c r="E437" t="s">
        <v>2207</v>
      </c>
      <c r="F437" t="s">
        <v>2208</v>
      </c>
      <c r="H437">
        <v>65.7641785</v>
      </c>
      <c r="I437">
        <v>-111.5782122</v>
      </c>
      <c r="J437" s="1" t="str">
        <f t="shared" si="54"/>
        <v>Till</v>
      </c>
      <c r="K437" s="1" t="str">
        <f t="shared" si="58"/>
        <v>HMC separation (ODM standard)</v>
      </c>
      <c r="L437" t="s">
        <v>519</v>
      </c>
      <c r="M437" t="s">
        <v>519</v>
      </c>
      <c r="N437" t="s">
        <v>29</v>
      </c>
      <c r="O437" t="s">
        <v>29</v>
      </c>
      <c r="P437" t="s">
        <v>29</v>
      </c>
      <c r="Q437" t="s">
        <v>29</v>
      </c>
      <c r="R437" t="s">
        <v>29</v>
      </c>
      <c r="S437" t="s">
        <v>29</v>
      </c>
      <c r="T437" t="s">
        <v>29</v>
      </c>
      <c r="U437" t="s">
        <v>519</v>
      </c>
      <c r="V437" t="s">
        <v>519</v>
      </c>
      <c r="W437" t="s">
        <v>29</v>
      </c>
    </row>
    <row r="438" spans="1:23" hidden="1" x14ac:dyDescent="0.3">
      <c r="A438" t="s">
        <v>2209</v>
      </c>
      <c r="B438" t="s">
        <v>2210</v>
      </c>
      <c r="C438" s="1" t="str">
        <f t="shared" si="56"/>
        <v>21:0988</v>
      </c>
      <c r="D438" s="1" t="str">
        <f t="shared" si="57"/>
        <v>21:0042</v>
      </c>
      <c r="E438" t="s">
        <v>2211</v>
      </c>
      <c r="F438" t="s">
        <v>2212</v>
      </c>
      <c r="H438">
        <v>65.703717499999996</v>
      </c>
      <c r="I438">
        <v>-110.0267631</v>
      </c>
      <c r="J438" s="1" t="str">
        <f t="shared" si="54"/>
        <v>Till</v>
      </c>
      <c r="K438" s="1" t="str">
        <f t="shared" si="58"/>
        <v>HMC separation (ODM standard)</v>
      </c>
      <c r="L438" t="s">
        <v>519</v>
      </c>
      <c r="M438" t="s">
        <v>519</v>
      </c>
      <c r="N438" t="s">
        <v>519</v>
      </c>
      <c r="O438" t="s">
        <v>519</v>
      </c>
      <c r="P438" t="s">
        <v>519</v>
      </c>
      <c r="Q438" t="s">
        <v>519</v>
      </c>
      <c r="R438" t="s">
        <v>519</v>
      </c>
      <c r="S438" t="s">
        <v>519</v>
      </c>
      <c r="T438" t="s">
        <v>519</v>
      </c>
      <c r="U438" t="s">
        <v>519</v>
      </c>
      <c r="V438" t="s">
        <v>519</v>
      </c>
      <c r="W438" t="s">
        <v>519</v>
      </c>
    </row>
    <row r="439" spans="1:23" hidden="1" x14ac:dyDescent="0.3">
      <c r="A439" t="s">
        <v>2213</v>
      </c>
      <c r="B439" t="s">
        <v>2214</v>
      </c>
      <c r="C439" s="1" t="str">
        <f t="shared" si="56"/>
        <v>21:0988</v>
      </c>
      <c r="D439" s="1" t="str">
        <f t="shared" si="57"/>
        <v>21:0042</v>
      </c>
      <c r="E439" t="s">
        <v>2215</v>
      </c>
      <c r="F439" t="s">
        <v>2216</v>
      </c>
      <c r="H439">
        <v>65.594964399999995</v>
      </c>
      <c r="I439">
        <v>-110.1394415</v>
      </c>
      <c r="J439" s="1" t="str">
        <f t="shared" si="54"/>
        <v>Till</v>
      </c>
      <c r="K439" s="1" t="str">
        <f t="shared" si="58"/>
        <v>HMC separation (ODM standard)</v>
      </c>
      <c r="L439" t="s">
        <v>519</v>
      </c>
      <c r="M439" t="s">
        <v>519</v>
      </c>
      <c r="N439" t="s">
        <v>519</v>
      </c>
      <c r="O439" t="s">
        <v>519</v>
      </c>
      <c r="P439" t="s">
        <v>519</v>
      </c>
      <c r="Q439" t="s">
        <v>519</v>
      </c>
      <c r="R439" t="s">
        <v>519</v>
      </c>
      <c r="S439" t="s">
        <v>519</v>
      </c>
      <c r="T439" t="s">
        <v>519</v>
      </c>
      <c r="U439" t="s">
        <v>519</v>
      </c>
      <c r="V439" t="s">
        <v>519</v>
      </c>
      <c r="W439" t="s">
        <v>519</v>
      </c>
    </row>
    <row r="440" spans="1:23" hidden="1" x14ac:dyDescent="0.3">
      <c r="A440" t="s">
        <v>2217</v>
      </c>
      <c r="B440" t="s">
        <v>2218</v>
      </c>
      <c r="C440" s="1" t="str">
        <f t="shared" si="56"/>
        <v>21:0988</v>
      </c>
      <c r="D440" s="1" t="str">
        <f t="shared" si="57"/>
        <v>21:0042</v>
      </c>
      <c r="E440" t="s">
        <v>2219</v>
      </c>
      <c r="F440" t="s">
        <v>2220</v>
      </c>
      <c r="H440">
        <v>65.552677099999997</v>
      </c>
      <c r="I440">
        <v>-110.3759306</v>
      </c>
      <c r="J440" s="1" t="str">
        <f t="shared" si="54"/>
        <v>Till</v>
      </c>
      <c r="K440" s="1" t="str">
        <f t="shared" si="58"/>
        <v>HMC separation (ODM standard)</v>
      </c>
      <c r="L440" t="s">
        <v>519</v>
      </c>
      <c r="M440" t="s">
        <v>519</v>
      </c>
      <c r="N440" t="s">
        <v>519</v>
      </c>
      <c r="O440" t="s">
        <v>519</v>
      </c>
      <c r="P440" t="s">
        <v>519</v>
      </c>
      <c r="Q440" t="s">
        <v>519</v>
      </c>
      <c r="R440" t="s">
        <v>519</v>
      </c>
      <c r="S440" t="s">
        <v>519</v>
      </c>
      <c r="T440" t="s">
        <v>519</v>
      </c>
      <c r="U440" t="s">
        <v>519</v>
      </c>
      <c r="V440" t="s">
        <v>519</v>
      </c>
      <c r="W440" t="s">
        <v>519</v>
      </c>
    </row>
    <row r="441" spans="1:23" hidden="1" x14ac:dyDescent="0.3">
      <c r="A441" t="s">
        <v>2221</v>
      </c>
      <c r="B441" t="s">
        <v>2222</v>
      </c>
      <c r="C441" s="1" t="str">
        <f t="shared" si="56"/>
        <v>21:0988</v>
      </c>
      <c r="D441" s="1" t="str">
        <f t="shared" si="57"/>
        <v>21:0042</v>
      </c>
      <c r="E441" t="s">
        <v>2223</v>
      </c>
      <c r="F441" t="s">
        <v>2224</v>
      </c>
      <c r="H441">
        <v>65.728138900000005</v>
      </c>
      <c r="I441">
        <v>-110.3456454</v>
      </c>
      <c r="J441" s="1" t="str">
        <f t="shared" ref="J441:J465" si="59">HYPERLINK("http://geochem.nrcan.gc.ca/cdogs/content/kwd/kwd020044_e.htm", "Till")</f>
        <v>Till</v>
      </c>
      <c r="K441" s="1" t="str">
        <f t="shared" si="58"/>
        <v>HMC separation (ODM standard)</v>
      </c>
      <c r="L441" t="s">
        <v>519</v>
      </c>
      <c r="M441" t="s">
        <v>519</v>
      </c>
      <c r="N441" t="s">
        <v>519</v>
      </c>
      <c r="O441" t="s">
        <v>519</v>
      </c>
      <c r="P441" t="s">
        <v>519</v>
      </c>
      <c r="Q441" t="s">
        <v>519</v>
      </c>
      <c r="R441" t="s">
        <v>519</v>
      </c>
      <c r="S441" t="s">
        <v>519</v>
      </c>
      <c r="T441" t="s">
        <v>519</v>
      </c>
      <c r="U441" t="s">
        <v>519</v>
      </c>
      <c r="V441" t="s">
        <v>519</v>
      </c>
      <c r="W441" t="s">
        <v>519</v>
      </c>
    </row>
    <row r="442" spans="1:23" hidden="1" x14ac:dyDescent="0.3">
      <c r="A442" t="s">
        <v>2225</v>
      </c>
      <c r="B442" t="s">
        <v>2226</v>
      </c>
      <c r="C442" s="1" t="str">
        <f t="shared" si="56"/>
        <v>21:0988</v>
      </c>
      <c r="D442" s="1" t="str">
        <f t="shared" si="57"/>
        <v>21:0042</v>
      </c>
      <c r="E442" t="s">
        <v>2227</v>
      </c>
      <c r="F442" t="s">
        <v>2228</v>
      </c>
      <c r="H442">
        <v>65.808011300000004</v>
      </c>
      <c r="I442">
        <v>-110.1507249</v>
      </c>
      <c r="J442" s="1" t="str">
        <f t="shared" si="59"/>
        <v>Till</v>
      </c>
      <c r="K442" s="1" t="str">
        <f t="shared" si="58"/>
        <v>HMC separation (ODM standard)</v>
      </c>
      <c r="L442" t="s">
        <v>519</v>
      </c>
      <c r="M442" t="s">
        <v>519</v>
      </c>
      <c r="N442" t="s">
        <v>519</v>
      </c>
      <c r="O442" t="s">
        <v>519</v>
      </c>
      <c r="P442" t="s">
        <v>519</v>
      </c>
      <c r="Q442" t="s">
        <v>519</v>
      </c>
      <c r="R442" t="s">
        <v>519</v>
      </c>
      <c r="S442" t="s">
        <v>519</v>
      </c>
      <c r="T442" t="s">
        <v>519</v>
      </c>
      <c r="U442" t="s">
        <v>519</v>
      </c>
      <c r="V442" t="s">
        <v>519</v>
      </c>
      <c r="W442" t="s">
        <v>519</v>
      </c>
    </row>
    <row r="443" spans="1:23" hidden="1" x14ac:dyDescent="0.3">
      <c r="A443" t="s">
        <v>2229</v>
      </c>
      <c r="B443" t="s">
        <v>2230</v>
      </c>
      <c r="C443" s="1" t="str">
        <f t="shared" si="56"/>
        <v>21:0988</v>
      </c>
      <c r="D443" s="1" t="str">
        <f t="shared" si="57"/>
        <v>21:0042</v>
      </c>
      <c r="E443" t="s">
        <v>2231</v>
      </c>
      <c r="F443" t="s">
        <v>2232</v>
      </c>
      <c r="H443">
        <v>65.866920899999997</v>
      </c>
      <c r="I443">
        <v>-110.4258913</v>
      </c>
      <c r="J443" s="1" t="str">
        <f t="shared" si="59"/>
        <v>Till</v>
      </c>
      <c r="K443" s="1" t="str">
        <f t="shared" si="58"/>
        <v>HMC separation (ODM standard)</v>
      </c>
      <c r="L443" t="s">
        <v>519</v>
      </c>
      <c r="M443" t="s">
        <v>519</v>
      </c>
      <c r="N443" t="s">
        <v>519</v>
      </c>
      <c r="O443" t="s">
        <v>519</v>
      </c>
      <c r="P443" t="s">
        <v>519</v>
      </c>
      <c r="Q443" t="s">
        <v>519</v>
      </c>
      <c r="R443" t="s">
        <v>519</v>
      </c>
      <c r="S443" t="s">
        <v>519</v>
      </c>
      <c r="T443" t="s">
        <v>519</v>
      </c>
      <c r="U443" t="s">
        <v>519</v>
      </c>
      <c r="V443" t="s">
        <v>519</v>
      </c>
      <c r="W443" t="s">
        <v>519</v>
      </c>
    </row>
    <row r="444" spans="1:23" hidden="1" x14ac:dyDescent="0.3">
      <c r="A444" t="s">
        <v>2233</v>
      </c>
      <c r="B444" t="s">
        <v>2234</v>
      </c>
      <c r="C444" s="1" t="str">
        <f t="shared" si="56"/>
        <v>21:0988</v>
      </c>
      <c r="D444" s="1" t="str">
        <f t="shared" si="57"/>
        <v>21:0042</v>
      </c>
      <c r="E444" t="s">
        <v>2235</v>
      </c>
      <c r="F444" t="s">
        <v>2236</v>
      </c>
      <c r="H444">
        <v>65.920487300000005</v>
      </c>
      <c r="I444">
        <v>-110.13105299999999</v>
      </c>
      <c r="J444" s="1" t="str">
        <f t="shared" si="59"/>
        <v>Till</v>
      </c>
      <c r="K444" s="1" t="str">
        <f t="shared" si="58"/>
        <v>HMC separation (ODM standard)</v>
      </c>
      <c r="L444" t="s">
        <v>519</v>
      </c>
      <c r="M444" t="s">
        <v>519</v>
      </c>
      <c r="N444" t="s">
        <v>29</v>
      </c>
      <c r="O444" t="s">
        <v>29</v>
      </c>
      <c r="P444" t="s">
        <v>29</v>
      </c>
      <c r="Q444" t="s">
        <v>29</v>
      </c>
      <c r="R444" t="s">
        <v>29</v>
      </c>
      <c r="S444" t="s">
        <v>29</v>
      </c>
      <c r="T444" t="s">
        <v>48</v>
      </c>
      <c r="U444" t="s">
        <v>519</v>
      </c>
      <c r="V444" t="s">
        <v>519</v>
      </c>
      <c r="W444" t="s">
        <v>48</v>
      </c>
    </row>
    <row r="445" spans="1:23" hidden="1" x14ac:dyDescent="0.3">
      <c r="A445" t="s">
        <v>2237</v>
      </c>
      <c r="B445" t="s">
        <v>2238</v>
      </c>
      <c r="C445" s="1" t="str">
        <f t="shared" si="56"/>
        <v>21:0988</v>
      </c>
      <c r="D445" s="1" t="str">
        <f t="shared" si="57"/>
        <v>21:0042</v>
      </c>
      <c r="E445" t="s">
        <v>2239</v>
      </c>
      <c r="F445" t="s">
        <v>2240</v>
      </c>
      <c r="H445">
        <v>65.994160100000002</v>
      </c>
      <c r="I445">
        <v>-110.4138482</v>
      </c>
      <c r="J445" s="1" t="str">
        <f t="shared" si="59"/>
        <v>Till</v>
      </c>
      <c r="K445" s="1" t="str">
        <f t="shared" si="58"/>
        <v>HMC separation (ODM standard)</v>
      </c>
      <c r="L445" t="s">
        <v>519</v>
      </c>
      <c r="M445" t="s">
        <v>519</v>
      </c>
      <c r="N445" t="s">
        <v>519</v>
      </c>
      <c r="O445" t="s">
        <v>519</v>
      </c>
      <c r="P445" t="s">
        <v>519</v>
      </c>
      <c r="Q445" t="s">
        <v>519</v>
      </c>
      <c r="R445" t="s">
        <v>519</v>
      </c>
      <c r="S445" t="s">
        <v>519</v>
      </c>
      <c r="T445" t="s">
        <v>519</v>
      </c>
      <c r="U445" t="s">
        <v>519</v>
      </c>
      <c r="V445" t="s">
        <v>519</v>
      </c>
      <c r="W445" t="s">
        <v>519</v>
      </c>
    </row>
    <row r="446" spans="1:23" hidden="1" x14ac:dyDescent="0.3">
      <c r="A446" t="s">
        <v>2241</v>
      </c>
      <c r="B446" t="s">
        <v>2242</v>
      </c>
      <c r="C446" s="1" t="str">
        <f t="shared" si="56"/>
        <v>21:0988</v>
      </c>
      <c r="D446" s="1" t="str">
        <f t="shared" si="57"/>
        <v>21:0042</v>
      </c>
      <c r="E446" t="s">
        <v>2243</v>
      </c>
      <c r="F446" t="s">
        <v>2244</v>
      </c>
      <c r="H446">
        <v>65.9103444</v>
      </c>
      <c r="I446">
        <v>-111.6455112</v>
      </c>
      <c r="J446" s="1" t="str">
        <f t="shared" si="59"/>
        <v>Till</v>
      </c>
      <c r="K446" s="1" t="str">
        <f t="shared" si="58"/>
        <v>HMC separation (ODM standard)</v>
      </c>
      <c r="L446" t="s">
        <v>519</v>
      </c>
      <c r="M446" t="s">
        <v>519</v>
      </c>
      <c r="N446" t="s">
        <v>519</v>
      </c>
      <c r="O446" t="s">
        <v>519</v>
      </c>
      <c r="P446" t="s">
        <v>519</v>
      </c>
      <c r="Q446" t="s">
        <v>519</v>
      </c>
      <c r="R446" t="s">
        <v>519</v>
      </c>
      <c r="S446" t="s">
        <v>519</v>
      </c>
      <c r="T446" t="s">
        <v>519</v>
      </c>
      <c r="U446" t="s">
        <v>519</v>
      </c>
      <c r="V446" t="s">
        <v>519</v>
      </c>
      <c r="W446" t="s">
        <v>519</v>
      </c>
    </row>
    <row r="447" spans="1:23" hidden="1" x14ac:dyDescent="0.3">
      <c r="A447" t="s">
        <v>2245</v>
      </c>
      <c r="B447" t="s">
        <v>2246</v>
      </c>
      <c r="C447" s="1" t="str">
        <f t="shared" si="56"/>
        <v>21:0988</v>
      </c>
      <c r="D447" s="1" t="str">
        <f t="shared" si="57"/>
        <v>21:0042</v>
      </c>
      <c r="E447" t="s">
        <v>2247</v>
      </c>
      <c r="F447" t="s">
        <v>2248</v>
      </c>
      <c r="H447">
        <v>65.989664500000003</v>
      </c>
      <c r="I447">
        <v>-111.87510279999999</v>
      </c>
      <c r="J447" s="1" t="str">
        <f t="shared" si="59"/>
        <v>Till</v>
      </c>
      <c r="K447" s="1" t="str">
        <f t="shared" si="58"/>
        <v>HMC separation (ODM standard)</v>
      </c>
      <c r="L447" t="s">
        <v>519</v>
      </c>
      <c r="M447" t="s">
        <v>519</v>
      </c>
      <c r="N447" t="s">
        <v>29</v>
      </c>
      <c r="O447" t="s">
        <v>57</v>
      </c>
      <c r="P447" t="s">
        <v>29</v>
      </c>
      <c r="Q447" t="s">
        <v>57</v>
      </c>
      <c r="R447" t="s">
        <v>34</v>
      </c>
      <c r="S447" t="s">
        <v>29</v>
      </c>
      <c r="T447" t="s">
        <v>31</v>
      </c>
      <c r="U447" t="s">
        <v>519</v>
      </c>
      <c r="V447" t="s">
        <v>519</v>
      </c>
      <c r="W447" t="s">
        <v>308</v>
      </c>
    </row>
    <row r="448" spans="1:23" hidden="1" x14ac:dyDescent="0.3">
      <c r="A448" t="s">
        <v>2249</v>
      </c>
      <c r="B448" t="s">
        <v>2250</v>
      </c>
      <c r="C448" s="1" t="str">
        <f t="shared" si="56"/>
        <v>21:0988</v>
      </c>
      <c r="D448" s="1" t="str">
        <f t="shared" si="57"/>
        <v>21:0042</v>
      </c>
      <c r="E448" t="s">
        <v>2251</v>
      </c>
      <c r="F448" t="s">
        <v>2252</v>
      </c>
      <c r="H448">
        <v>65.521854399999995</v>
      </c>
      <c r="I448">
        <v>-110.66745179999999</v>
      </c>
      <c r="J448" s="1" t="str">
        <f t="shared" si="59"/>
        <v>Till</v>
      </c>
      <c r="K448" s="1" t="str">
        <f t="shared" si="58"/>
        <v>HMC separation (ODM standard)</v>
      </c>
      <c r="L448" t="s">
        <v>519</v>
      </c>
      <c r="M448" t="s">
        <v>519</v>
      </c>
      <c r="N448" t="s">
        <v>29</v>
      </c>
      <c r="O448" t="s">
        <v>29</v>
      </c>
      <c r="P448" t="s">
        <v>29</v>
      </c>
      <c r="Q448" t="s">
        <v>29</v>
      </c>
      <c r="R448" t="s">
        <v>29</v>
      </c>
      <c r="S448" t="s">
        <v>29</v>
      </c>
      <c r="T448" t="s">
        <v>33</v>
      </c>
      <c r="U448" t="s">
        <v>519</v>
      </c>
      <c r="V448" t="s">
        <v>519</v>
      </c>
      <c r="W448" t="s">
        <v>33</v>
      </c>
    </row>
    <row r="449" spans="1:23" hidden="1" x14ac:dyDescent="0.3">
      <c r="A449" t="s">
        <v>2253</v>
      </c>
      <c r="B449" t="s">
        <v>2254</v>
      </c>
      <c r="C449" s="1" t="str">
        <f t="shared" si="56"/>
        <v>21:0988</v>
      </c>
      <c r="D449" s="1" t="str">
        <f t="shared" si="57"/>
        <v>21:0042</v>
      </c>
      <c r="E449" t="s">
        <v>2255</v>
      </c>
      <c r="F449" t="s">
        <v>2256</v>
      </c>
      <c r="H449">
        <v>65.609784099999999</v>
      </c>
      <c r="I449">
        <v>-110.8311549</v>
      </c>
      <c r="J449" s="1" t="str">
        <f t="shared" si="59"/>
        <v>Till</v>
      </c>
      <c r="K449" s="1" t="str">
        <f t="shared" si="58"/>
        <v>HMC separation (ODM standard)</v>
      </c>
      <c r="L449" t="s">
        <v>519</v>
      </c>
      <c r="M449" t="s">
        <v>519</v>
      </c>
      <c r="N449" t="s">
        <v>519</v>
      </c>
      <c r="O449" t="s">
        <v>519</v>
      </c>
      <c r="P449" t="s">
        <v>519</v>
      </c>
      <c r="Q449" t="s">
        <v>519</v>
      </c>
      <c r="R449" t="s">
        <v>519</v>
      </c>
      <c r="S449" t="s">
        <v>519</v>
      </c>
      <c r="T449" t="s">
        <v>519</v>
      </c>
      <c r="U449" t="s">
        <v>519</v>
      </c>
      <c r="V449" t="s">
        <v>519</v>
      </c>
      <c r="W449" t="s">
        <v>519</v>
      </c>
    </row>
    <row r="450" spans="1:23" hidden="1" x14ac:dyDescent="0.3">
      <c r="A450" t="s">
        <v>2257</v>
      </c>
      <c r="B450" t="s">
        <v>2258</v>
      </c>
      <c r="C450" s="1" t="str">
        <f t="shared" si="56"/>
        <v>21:0988</v>
      </c>
      <c r="D450" s="1" t="str">
        <f t="shared" si="57"/>
        <v>21:0042</v>
      </c>
      <c r="E450" t="s">
        <v>2259</v>
      </c>
      <c r="F450" t="s">
        <v>2260</v>
      </c>
      <c r="H450">
        <v>65.694024799999994</v>
      </c>
      <c r="I450">
        <v>-110.6731465</v>
      </c>
      <c r="J450" s="1" t="str">
        <f t="shared" si="59"/>
        <v>Till</v>
      </c>
      <c r="K450" s="1" t="str">
        <f t="shared" si="58"/>
        <v>HMC separation (ODM standard)</v>
      </c>
      <c r="L450" t="s">
        <v>519</v>
      </c>
      <c r="M450" t="s">
        <v>519</v>
      </c>
      <c r="N450" t="s">
        <v>29</v>
      </c>
      <c r="O450" t="s">
        <v>29</v>
      </c>
      <c r="P450" t="s">
        <v>29</v>
      </c>
      <c r="Q450" t="s">
        <v>29</v>
      </c>
      <c r="R450" t="s">
        <v>29</v>
      </c>
      <c r="S450" t="s">
        <v>29</v>
      </c>
      <c r="T450" t="s">
        <v>29</v>
      </c>
      <c r="U450" t="s">
        <v>519</v>
      </c>
      <c r="V450" t="s">
        <v>519</v>
      </c>
      <c r="W450" t="s">
        <v>29</v>
      </c>
    </row>
    <row r="451" spans="1:23" hidden="1" x14ac:dyDescent="0.3">
      <c r="A451" t="s">
        <v>2261</v>
      </c>
      <c r="B451" t="s">
        <v>2262</v>
      </c>
      <c r="C451" s="1" t="str">
        <f t="shared" si="56"/>
        <v>21:0988</v>
      </c>
      <c r="D451" s="1" t="str">
        <f t="shared" si="57"/>
        <v>21:0042</v>
      </c>
      <c r="E451" t="s">
        <v>2263</v>
      </c>
      <c r="F451" t="s">
        <v>2264</v>
      </c>
      <c r="H451">
        <v>65.772049300000006</v>
      </c>
      <c r="I451">
        <v>-110.9114417</v>
      </c>
      <c r="J451" s="1" t="str">
        <f t="shared" si="59"/>
        <v>Till</v>
      </c>
      <c r="K451" s="1" t="str">
        <f t="shared" si="58"/>
        <v>HMC separation (ODM standard)</v>
      </c>
      <c r="L451" t="s">
        <v>519</v>
      </c>
      <c r="M451" t="s">
        <v>519</v>
      </c>
      <c r="N451" t="s">
        <v>519</v>
      </c>
      <c r="O451" t="s">
        <v>519</v>
      </c>
      <c r="P451" t="s">
        <v>519</v>
      </c>
      <c r="Q451" t="s">
        <v>519</v>
      </c>
      <c r="R451" t="s">
        <v>519</v>
      </c>
      <c r="S451" t="s">
        <v>519</v>
      </c>
      <c r="T451" t="s">
        <v>519</v>
      </c>
      <c r="U451" t="s">
        <v>519</v>
      </c>
      <c r="V451" t="s">
        <v>519</v>
      </c>
      <c r="W451" t="s">
        <v>519</v>
      </c>
    </row>
    <row r="452" spans="1:23" hidden="1" x14ac:dyDescent="0.3">
      <c r="A452" t="s">
        <v>2265</v>
      </c>
      <c r="B452" t="s">
        <v>2266</v>
      </c>
      <c r="C452" s="1" t="str">
        <f t="shared" si="56"/>
        <v>21:0988</v>
      </c>
      <c r="D452" s="1" t="str">
        <f t="shared" si="57"/>
        <v>21:0042</v>
      </c>
      <c r="E452" t="s">
        <v>2267</v>
      </c>
      <c r="F452" t="s">
        <v>2268</v>
      </c>
      <c r="H452">
        <v>65.786478500000001</v>
      </c>
      <c r="I452">
        <v>-110.543099</v>
      </c>
      <c r="J452" s="1" t="str">
        <f t="shared" si="59"/>
        <v>Till</v>
      </c>
      <c r="K452" s="1" t="str">
        <f t="shared" si="58"/>
        <v>HMC separation (ODM standard)</v>
      </c>
      <c r="L452" t="s">
        <v>519</v>
      </c>
      <c r="M452" t="s">
        <v>519</v>
      </c>
      <c r="N452" t="s">
        <v>29</v>
      </c>
      <c r="O452" t="s">
        <v>29</v>
      </c>
      <c r="P452" t="s">
        <v>29</v>
      </c>
      <c r="Q452" t="s">
        <v>29</v>
      </c>
      <c r="R452" t="s">
        <v>29</v>
      </c>
      <c r="S452" t="s">
        <v>29</v>
      </c>
      <c r="T452" t="s">
        <v>29</v>
      </c>
      <c r="U452" t="s">
        <v>519</v>
      </c>
      <c r="V452" t="s">
        <v>519</v>
      </c>
      <c r="W452" t="s">
        <v>29</v>
      </c>
    </row>
    <row r="453" spans="1:23" hidden="1" x14ac:dyDescent="0.3">
      <c r="A453" t="s">
        <v>2269</v>
      </c>
      <c r="B453" t="s">
        <v>2270</v>
      </c>
      <c r="C453" s="1" t="str">
        <f t="shared" si="56"/>
        <v>21:0988</v>
      </c>
      <c r="D453" s="1" t="str">
        <f t="shared" si="57"/>
        <v>21:0042</v>
      </c>
      <c r="E453" t="s">
        <v>2271</v>
      </c>
      <c r="F453" t="s">
        <v>2272</v>
      </c>
      <c r="H453">
        <v>65.923990200000006</v>
      </c>
      <c r="I453">
        <v>-110.8495411</v>
      </c>
      <c r="J453" s="1" t="str">
        <f t="shared" si="59"/>
        <v>Till</v>
      </c>
      <c r="K453" s="1" t="str">
        <f t="shared" si="58"/>
        <v>HMC separation (ODM standard)</v>
      </c>
      <c r="L453" t="s">
        <v>519</v>
      </c>
      <c r="M453" t="s">
        <v>519</v>
      </c>
      <c r="N453" t="s">
        <v>29</v>
      </c>
      <c r="O453" t="s">
        <v>29</v>
      </c>
      <c r="P453" t="s">
        <v>29</v>
      </c>
      <c r="Q453" t="s">
        <v>29</v>
      </c>
      <c r="R453" t="s">
        <v>29</v>
      </c>
      <c r="S453" t="s">
        <v>29</v>
      </c>
      <c r="T453" t="s">
        <v>29</v>
      </c>
      <c r="U453" t="s">
        <v>519</v>
      </c>
      <c r="V453" t="s">
        <v>519</v>
      </c>
      <c r="W453" t="s">
        <v>29</v>
      </c>
    </row>
    <row r="454" spans="1:23" hidden="1" x14ac:dyDescent="0.3">
      <c r="A454" t="s">
        <v>2273</v>
      </c>
      <c r="B454" t="s">
        <v>2274</v>
      </c>
      <c r="C454" s="1" t="str">
        <f t="shared" si="56"/>
        <v>21:0988</v>
      </c>
      <c r="D454" s="1" t="str">
        <f t="shared" si="57"/>
        <v>21:0042</v>
      </c>
      <c r="E454" t="s">
        <v>2275</v>
      </c>
      <c r="F454" t="s">
        <v>2276</v>
      </c>
      <c r="H454">
        <v>65.5560689</v>
      </c>
      <c r="I454">
        <v>-111.233051</v>
      </c>
      <c r="J454" s="1" t="str">
        <f t="shared" si="59"/>
        <v>Till</v>
      </c>
      <c r="K454" s="1" t="str">
        <f t="shared" si="58"/>
        <v>HMC separation (ODM standard)</v>
      </c>
      <c r="L454" t="s">
        <v>519</v>
      </c>
      <c r="M454" t="s">
        <v>519</v>
      </c>
      <c r="N454" t="s">
        <v>29</v>
      </c>
      <c r="O454" t="s">
        <v>29</v>
      </c>
      <c r="P454" t="s">
        <v>29</v>
      </c>
      <c r="Q454" t="s">
        <v>29</v>
      </c>
      <c r="R454" t="s">
        <v>29</v>
      </c>
      <c r="S454" t="s">
        <v>29</v>
      </c>
      <c r="T454" t="s">
        <v>33</v>
      </c>
      <c r="U454" t="s">
        <v>519</v>
      </c>
      <c r="V454" t="s">
        <v>519</v>
      </c>
      <c r="W454" t="s">
        <v>33</v>
      </c>
    </row>
    <row r="455" spans="1:23" hidden="1" x14ac:dyDescent="0.3">
      <c r="A455" t="s">
        <v>2277</v>
      </c>
      <c r="B455" t="s">
        <v>2278</v>
      </c>
      <c r="C455" s="1" t="str">
        <f t="shared" si="56"/>
        <v>21:0988</v>
      </c>
      <c r="D455" s="1" t="str">
        <f t="shared" si="57"/>
        <v>21:0042</v>
      </c>
      <c r="E455" t="s">
        <v>2279</v>
      </c>
      <c r="F455" t="s">
        <v>2280</v>
      </c>
      <c r="H455">
        <v>65.6323984</v>
      </c>
      <c r="I455">
        <v>-111.0255183</v>
      </c>
      <c r="J455" s="1" t="str">
        <f t="shared" si="59"/>
        <v>Till</v>
      </c>
      <c r="K455" s="1" t="str">
        <f t="shared" si="58"/>
        <v>HMC separation (ODM standard)</v>
      </c>
      <c r="L455" t="s">
        <v>519</v>
      </c>
      <c r="M455" t="s">
        <v>519</v>
      </c>
      <c r="N455" t="s">
        <v>519</v>
      </c>
      <c r="O455" t="s">
        <v>519</v>
      </c>
      <c r="P455" t="s">
        <v>519</v>
      </c>
      <c r="Q455" t="s">
        <v>519</v>
      </c>
      <c r="R455" t="s">
        <v>519</v>
      </c>
      <c r="S455" t="s">
        <v>519</v>
      </c>
      <c r="T455" t="s">
        <v>519</v>
      </c>
      <c r="U455" t="s">
        <v>519</v>
      </c>
      <c r="V455" t="s">
        <v>519</v>
      </c>
      <c r="W455" t="s">
        <v>519</v>
      </c>
    </row>
    <row r="456" spans="1:23" hidden="1" x14ac:dyDescent="0.3">
      <c r="A456" t="s">
        <v>2281</v>
      </c>
      <c r="B456" t="s">
        <v>2282</v>
      </c>
      <c r="C456" s="1" t="str">
        <f t="shared" si="56"/>
        <v>21:0988</v>
      </c>
      <c r="D456" s="1" t="str">
        <f t="shared" si="57"/>
        <v>21:0042</v>
      </c>
      <c r="E456" t="s">
        <v>2283</v>
      </c>
      <c r="F456" t="s">
        <v>2284</v>
      </c>
      <c r="H456">
        <v>65.7080062</v>
      </c>
      <c r="I456">
        <v>-111.2424335</v>
      </c>
      <c r="J456" s="1" t="str">
        <f t="shared" si="59"/>
        <v>Till</v>
      </c>
      <c r="K456" s="1" t="str">
        <f t="shared" si="58"/>
        <v>HMC separation (ODM standard)</v>
      </c>
      <c r="L456" t="s">
        <v>519</v>
      </c>
      <c r="M456" t="s">
        <v>519</v>
      </c>
      <c r="N456" t="s">
        <v>29</v>
      </c>
      <c r="O456" t="s">
        <v>29</v>
      </c>
      <c r="P456" t="s">
        <v>29</v>
      </c>
      <c r="Q456" t="s">
        <v>29</v>
      </c>
      <c r="R456" t="s">
        <v>29</v>
      </c>
      <c r="S456" t="s">
        <v>29</v>
      </c>
      <c r="T456" t="s">
        <v>31</v>
      </c>
      <c r="U456" t="s">
        <v>519</v>
      </c>
      <c r="V456" t="s">
        <v>519</v>
      </c>
      <c r="W456" t="s">
        <v>31</v>
      </c>
    </row>
    <row r="457" spans="1:23" hidden="1" x14ac:dyDescent="0.3">
      <c r="A457" t="s">
        <v>2285</v>
      </c>
      <c r="B457" t="s">
        <v>2286</v>
      </c>
      <c r="C457" s="1" t="str">
        <f t="shared" si="56"/>
        <v>21:0988</v>
      </c>
      <c r="D457" s="1" t="str">
        <f t="shared" si="57"/>
        <v>21:0042</v>
      </c>
      <c r="E457" t="s">
        <v>2287</v>
      </c>
      <c r="F457" t="s">
        <v>2288</v>
      </c>
      <c r="H457">
        <v>65.9946719</v>
      </c>
      <c r="I457">
        <v>-111.0551797</v>
      </c>
      <c r="J457" s="1" t="str">
        <f t="shared" si="59"/>
        <v>Till</v>
      </c>
      <c r="K457" s="1" t="str">
        <f t="shared" si="58"/>
        <v>HMC separation (ODM standard)</v>
      </c>
      <c r="L457" t="s">
        <v>519</v>
      </c>
      <c r="M457" t="s">
        <v>519</v>
      </c>
      <c r="N457" t="s">
        <v>519</v>
      </c>
      <c r="O457" t="s">
        <v>519</v>
      </c>
      <c r="P457" t="s">
        <v>519</v>
      </c>
      <c r="Q457" t="s">
        <v>519</v>
      </c>
      <c r="R457" t="s">
        <v>519</v>
      </c>
      <c r="S457" t="s">
        <v>519</v>
      </c>
      <c r="T457" t="s">
        <v>519</v>
      </c>
      <c r="U457" t="s">
        <v>519</v>
      </c>
      <c r="V457" t="s">
        <v>519</v>
      </c>
      <c r="W457" t="s">
        <v>519</v>
      </c>
    </row>
    <row r="458" spans="1:23" hidden="1" x14ac:dyDescent="0.3">
      <c r="A458" t="s">
        <v>2289</v>
      </c>
      <c r="B458" t="s">
        <v>2290</v>
      </c>
      <c r="C458" s="1" t="str">
        <f t="shared" si="56"/>
        <v>21:0988</v>
      </c>
      <c r="D458" s="1" t="str">
        <f t="shared" si="57"/>
        <v>21:0042</v>
      </c>
      <c r="E458" t="s">
        <v>2291</v>
      </c>
      <c r="F458" t="s">
        <v>2292</v>
      </c>
      <c r="H458">
        <v>65.891110900000001</v>
      </c>
      <c r="I458">
        <v>-111.192714</v>
      </c>
      <c r="J458" s="1" t="str">
        <f t="shared" si="59"/>
        <v>Till</v>
      </c>
      <c r="K458" s="1" t="str">
        <f t="shared" si="58"/>
        <v>HMC separation (ODM standard)</v>
      </c>
      <c r="L458" t="s">
        <v>519</v>
      </c>
      <c r="M458" t="s">
        <v>519</v>
      </c>
      <c r="N458" t="s">
        <v>29</v>
      </c>
      <c r="O458" t="s">
        <v>29</v>
      </c>
      <c r="P458" t="s">
        <v>29</v>
      </c>
      <c r="Q458" t="s">
        <v>29</v>
      </c>
      <c r="R458" t="s">
        <v>29</v>
      </c>
      <c r="S458" t="s">
        <v>29</v>
      </c>
      <c r="T458" t="s">
        <v>31</v>
      </c>
      <c r="U458" t="s">
        <v>519</v>
      </c>
      <c r="V458" t="s">
        <v>519</v>
      </c>
      <c r="W458" t="s">
        <v>31</v>
      </c>
    </row>
    <row r="459" spans="1:23" hidden="1" x14ac:dyDescent="0.3">
      <c r="A459" t="s">
        <v>2293</v>
      </c>
      <c r="B459" t="s">
        <v>2294</v>
      </c>
      <c r="C459" s="1" t="str">
        <f t="shared" si="56"/>
        <v>21:0988</v>
      </c>
      <c r="D459" s="1" t="str">
        <f t="shared" si="57"/>
        <v>21:0042</v>
      </c>
      <c r="E459" t="s">
        <v>2295</v>
      </c>
      <c r="F459" t="s">
        <v>2296</v>
      </c>
      <c r="H459">
        <v>65.810217199999997</v>
      </c>
      <c r="I459">
        <v>-111.2678025</v>
      </c>
      <c r="J459" s="1" t="str">
        <f t="shared" si="59"/>
        <v>Till</v>
      </c>
      <c r="K459" s="1" t="str">
        <f t="shared" si="58"/>
        <v>HMC separation (ODM standard)</v>
      </c>
      <c r="L459" t="s">
        <v>519</v>
      </c>
      <c r="M459" t="s">
        <v>519</v>
      </c>
      <c r="N459" t="s">
        <v>519</v>
      </c>
      <c r="O459" t="s">
        <v>519</v>
      </c>
      <c r="P459" t="s">
        <v>519</v>
      </c>
      <c r="Q459" t="s">
        <v>519</v>
      </c>
      <c r="R459" t="s">
        <v>519</v>
      </c>
      <c r="S459" t="s">
        <v>519</v>
      </c>
      <c r="T459" t="s">
        <v>519</v>
      </c>
      <c r="U459" t="s">
        <v>519</v>
      </c>
      <c r="V459" t="s">
        <v>519</v>
      </c>
      <c r="W459" t="s">
        <v>519</v>
      </c>
    </row>
    <row r="460" spans="1:23" hidden="1" x14ac:dyDescent="0.3">
      <c r="A460" t="s">
        <v>2297</v>
      </c>
      <c r="B460" t="s">
        <v>2298</v>
      </c>
      <c r="C460" s="1" t="str">
        <f t="shared" si="56"/>
        <v>21:0988</v>
      </c>
      <c r="D460" s="1" t="str">
        <f t="shared" si="57"/>
        <v>21:0042</v>
      </c>
      <c r="E460" t="s">
        <v>2299</v>
      </c>
      <c r="F460" t="s">
        <v>2300</v>
      </c>
      <c r="H460">
        <v>66.014326199999999</v>
      </c>
      <c r="I460">
        <v>-111.4960234</v>
      </c>
      <c r="J460" s="1" t="str">
        <f t="shared" si="59"/>
        <v>Till</v>
      </c>
      <c r="K460" s="1" t="str">
        <f t="shared" si="58"/>
        <v>HMC separation (ODM standard)</v>
      </c>
      <c r="L460" t="s">
        <v>519</v>
      </c>
      <c r="M460" t="s">
        <v>519</v>
      </c>
      <c r="N460" t="s">
        <v>29</v>
      </c>
      <c r="O460" t="s">
        <v>168</v>
      </c>
      <c r="P460" t="s">
        <v>29</v>
      </c>
      <c r="Q460" t="s">
        <v>168</v>
      </c>
      <c r="R460" t="s">
        <v>33</v>
      </c>
      <c r="S460" t="s">
        <v>29</v>
      </c>
      <c r="T460" t="s">
        <v>90</v>
      </c>
      <c r="U460" t="s">
        <v>519</v>
      </c>
      <c r="V460" t="s">
        <v>519</v>
      </c>
      <c r="W460" t="s">
        <v>34</v>
      </c>
    </row>
    <row r="461" spans="1:23" hidden="1" x14ac:dyDescent="0.3">
      <c r="A461" t="s">
        <v>2301</v>
      </c>
      <c r="B461" t="s">
        <v>2302</v>
      </c>
      <c r="C461" s="1" t="str">
        <f t="shared" ref="C461:C492" si="60">HYPERLINK("http://geochem.nrcan.gc.ca/cdogs/content/bdl/bdl310003_e.htm", "31:0003")</f>
        <v>31:0003</v>
      </c>
      <c r="D461" s="1" t="str">
        <f t="shared" ref="D461:D492" si="61">HYPERLINK("http://geochem.nrcan.gc.ca/cdogs/content/svy/svy310001_e.htm", "31:0001")</f>
        <v>31:0001</v>
      </c>
      <c r="E461" t="s">
        <v>2303</v>
      </c>
      <c r="F461" t="s">
        <v>2304</v>
      </c>
      <c r="H461">
        <v>68.114433599999998</v>
      </c>
      <c r="I461">
        <v>-90.591309800000005</v>
      </c>
      <c r="J461" s="1" t="str">
        <f t="shared" si="59"/>
        <v>Till</v>
      </c>
      <c r="K461" s="1" t="str">
        <f t="shared" ref="K461:K492" si="62">HYPERLINK("http://geochem.nrcan.gc.ca/cdogs/content/kwd/kwd080046_e.htm", "HMC separation (KIDD grouping)")</f>
        <v>HMC separation (KIDD grouping)</v>
      </c>
      <c r="L461" t="s">
        <v>839</v>
      </c>
      <c r="M461" t="s">
        <v>2305</v>
      </c>
      <c r="N461" t="s">
        <v>29</v>
      </c>
      <c r="O461" t="s">
        <v>29</v>
      </c>
      <c r="P461" t="s">
        <v>29</v>
      </c>
      <c r="Q461" t="s">
        <v>29</v>
      </c>
      <c r="R461" t="s">
        <v>29</v>
      </c>
      <c r="S461" t="s">
        <v>33</v>
      </c>
      <c r="T461" t="s">
        <v>29</v>
      </c>
      <c r="U461" t="s">
        <v>29</v>
      </c>
      <c r="V461" t="s">
        <v>29</v>
      </c>
      <c r="W461" t="s">
        <v>33</v>
      </c>
    </row>
    <row r="462" spans="1:23" hidden="1" x14ac:dyDescent="0.3">
      <c r="A462" t="s">
        <v>2306</v>
      </c>
      <c r="B462" t="s">
        <v>2307</v>
      </c>
      <c r="C462" s="1" t="str">
        <f t="shared" si="60"/>
        <v>31:0003</v>
      </c>
      <c r="D462" s="1" t="str">
        <f t="shared" si="61"/>
        <v>31:0001</v>
      </c>
      <c r="E462" t="s">
        <v>2308</v>
      </c>
      <c r="F462" t="s">
        <v>2309</v>
      </c>
      <c r="H462">
        <v>68.1164342</v>
      </c>
      <c r="I462">
        <v>-90.614170900000005</v>
      </c>
      <c r="J462" s="1" t="str">
        <f t="shared" si="59"/>
        <v>Till</v>
      </c>
      <c r="K462" s="1" t="str">
        <f t="shared" si="62"/>
        <v>HMC separation (KIDD grouping)</v>
      </c>
      <c r="L462" t="s">
        <v>465</v>
      </c>
      <c r="M462" t="s">
        <v>170</v>
      </c>
      <c r="N462" t="s">
        <v>29</v>
      </c>
      <c r="O462" t="s">
        <v>33</v>
      </c>
      <c r="P462" t="s">
        <v>29</v>
      </c>
      <c r="Q462" t="s">
        <v>33</v>
      </c>
      <c r="R462" t="s">
        <v>29</v>
      </c>
      <c r="S462" t="s">
        <v>31</v>
      </c>
      <c r="T462" t="s">
        <v>33</v>
      </c>
      <c r="U462" t="s">
        <v>29</v>
      </c>
      <c r="V462" t="s">
        <v>33</v>
      </c>
      <c r="W462" t="s">
        <v>296</v>
      </c>
    </row>
    <row r="463" spans="1:23" hidden="1" x14ac:dyDescent="0.3">
      <c r="A463" t="s">
        <v>2310</v>
      </c>
      <c r="B463" t="s">
        <v>2311</v>
      </c>
      <c r="C463" s="1" t="str">
        <f t="shared" si="60"/>
        <v>31:0003</v>
      </c>
      <c r="D463" s="1" t="str">
        <f t="shared" si="61"/>
        <v>31:0001</v>
      </c>
      <c r="E463" t="s">
        <v>2312</v>
      </c>
      <c r="F463" t="s">
        <v>2313</v>
      </c>
      <c r="H463">
        <v>68.100604399999995</v>
      </c>
      <c r="I463">
        <v>-90.530562200000006</v>
      </c>
      <c r="J463" s="1" t="str">
        <f t="shared" si="59"/>
        <v>Till</v>
      </c>
      <c r="K463" s="1" t="str">
        <f t="shared" si="62"/>
        <v>HMC separation (KIDD grouping)</v>
      </c>
      <c r="L463" t="s">
        <v>288</v>
      </c>
      <c r="M463" t="s">
        <v>1390</v>
      </c>
      <c r="N463" t="s">
        <v>29</v>
      </c>
      <c r="O463" t="s">
        <v>29</v>
      </c>
      <c r="P463" t="s">
        <v>29</v>
      </c>
      <c r="Q463" t="s">
        <v>29</v>
      </c>
      <c r="R463" t="s">
        <v>29</v>
      </c>
      <c r="S463" t="s">
        <v>29</v>
      </c>
      <c r="T463" t="s">
        <v>29</v>
      </c>
      <c r="U463" t="s">
        <v>29</v>
      </c>
      <c r="V463" t="s">
        <v>33</v>
      </c>
      <c r="W463" t="s">
        <v>33</v>
      </c>
    </row>
    <row r="464" spans="1:23" hidden="1" x14ac:dyDescent="0.3">
      <c r="A464" t="s">
        <v>2314</v>
      </c>
      <c r="B464" t="s">
        <v>2315</v>
      </c>
      <c r="C464" s="1" t="str">
        <f t="shared" si="60"/>
        <v>31:0003</v>
      </c>
      <c r="D464" s="1" t="str">
        <f t="shared" si="61"/>
        <v>31:0001</v>
      </c>
      <c r="E464" t="s">
        <v>2316</v>
      </c>
      <c r="F464" t="s">
        <v>2317</v>
      </c>
      <c r="H464">
        <v>68.090316999999999</v>
      </c>
      <c r="I464">
        <v>-90.510108799999998</v>
      </c>
      <c r="J464" s="1" t="str">
        <f t="shared" si="59"/>
        <v>Till</v>
      </c>
      <c r="K464" s="1" t="str">
        <f t="shared" si="62"/>
        <v>HMC separation (KIDD grouping)</v>
      </c>
      <c r="L464" t="s">
        <v>2318</v>
      </c>
      <c r="M464" t="s">
        <v>1128</v>
      </c>
      <c r="N464" t="s">
        <v>29</v>
      </c>
      <c r="O464" t="s">
        <v>29</v>
      </c>
      <c r="P464" t="s">
        <v>29</v>
      </c>
      <c r="Q464" t="s">
        <v>29</v>
      </c>
      <c r="R464" t="s">
        <v>29</v>
      </c>
      <c r="S464" t="s">
        <v>29</v>
      </c>
      <c r="T464" t="s">
        <v>33</v>
      </c>
      <c r="U464" t="s">
        <v>29</v>
      </c>
      <c r="V464" t="s">
        <v>29</v>
      </c>
      <c r="W464" t="s">
        <v>33</v>
      </c>
    </row>
    <row r="465" spans="1:23" hidden="1" x14ac:dyDescent="0.3">
      <c r="A465" t="s">
        <v>2319</v>
      </c>
      <c r="B465" t="s">
        <v>2320</v>
      </c>
      <c r="C465" s="1" t="str">
        <f t="shared" si="60"/>
        <v>31:0003</v>
      </c>
      <c r="D465" s="1" t="str">
        <f t="shared" si="61"/>
        <v>31:0001</v>
      </c>
      <c r="E465" t="s">
        <v>2321</v>
      </c>
      <c r="F465" t="s">
        <v>2322</v>
      </c>
      <c r="H465">
        <v>68.176231900000005</v>
      </c>
      <c r="I465">
        <v>-89.499876799999996</v>
      </c>
      <c r="J465" s="1" t="str">
        <f t="shared" si="59"/>
        <v>Till</v>
      </c>
      <c r="K465" s="1" t="str">
        <f t="shared" si="62"/>
        <v>HMC separation (KIDD grouping)</v>
      </c>
      <c r="L465" t="s">
        <v>1137</v>
      </c>
      <c r="M465" t="s">
        <v>2323</v>
      </c>
      <c r="N465" t="s">
        <v>29</v>
      </c>
      <c r="O465" t="s">
        <v>29</v>
      </c>
      <c r="P465" t="s">
        <v>33</v>
      </c>
      <c r="Q465" t="s">
        <v>33</v>
      </c>
      <c r="R465" t="s">
        <v>29</v>
      </c>
      <c r="S465" t="s">
        <v>29</v>
      </c>
      <c r="T465" t="s">
        <v>33</v>
      </c>
      <c r="U465" t="s">
        <v>29</v>
      </c>
      <c r="V465" t="s">
        <v>33</v>
      </c>
      <c r="W465" t="s">
        <v>48</v>
      </c>
    </row>
    <row r="466" spans="1:23" hidden="1" x14ac:dyDescent="0.3">
      <c r="A466" t="s">
        <v>2324</v>
      </c>
      <c r="B466" t="s">
        <v>2325</v>
      </c>
      <c r="C466" s="1" t="str">
        <f t="shared" si="60"/>
        <v>31:0003</v>
      </c>
      <c r="D466" s="1" t="str">
        <f t="shared" si="61"/>
        <v>31:0001</v>
      </c>
      <c r="E466" t="s">
        <v>2326</v>
      </c>
      <c r="F466" t="s">
        <v>2327</v>
      </c>
      <c r="H466">
        <v>68.326235400000002</v>
      </c>
      <c r="I466">
        <v>-92.182035499999998</v>
      </c>
      <c r="J466" s="1" t="str">
        <f>HYPERLINK("http://geochem.nrcan.gc.ca/cdogs/content/kwd/kwd020073_e.htm", "Esker")</f>
        <v>Esker</v>
      </c>
      <c r="K466" s="1" t="str">
        <f t="shared" si="62"/>
        <v>HMC separation (KIDD grouping)</v>
      </c>
      <c r="L466" t="s">
        <v>958</v>
      </c>
      <c r="M466" t="s">
        <v>2328</v>
      </c>
      <c r="N466" t="s">
        <v>29</v>
      </c>
      <c r="O466" t="s">
        <v>29</v>
      </c>
      <c r="P466" t="s">
        <v>29</v>
      </c>
      <c r="Q466" t="s">
        <v>29</v>
      </c>
      <c r="R466" t="s">
        <v>29</v>
      </c>
      <c r="S466" t="s">
        <v>29</v>
      </c>
      <c r="T466" t="s">
        <v>29</v>
      </c>
      <c r="U466" t="s">
        <v>29</v>
      </c>
      <c r="V466" t="s">
        <v>29</v>
      </c>
      <c r="W466" t="s">
        <v>29</v>
      </c>
    </row>
    <row r="467" spans="1:23" hidden="1" x14ac:dyDescent="0.3">
      <c r="A467" t="s">
        <v>2329</v>
      </c>
      <c r="B467" t="s">
        <v>2330</v>
      </c>
      <c r="C467" s="1" t="str">
        <f t="shared" si="60"/>
        <v>31:0003</v>
      </c>
      <c r="D467" s="1" t="str">
        <f t="shared" si="61"/>
        <v>31:0001</v>
      </c>
      <c r="E467" t="s">
        <v>2331</v>
      </c>
      <c r="F467" t="s">
        <v>2332</v>
      </c>
      <c r="H467">
        <v>68.537642399999996</v>
      </c>
      <c r="I467">
        <v>-92.092028600000006</v>
      </c>
      <c r="J467" s="1" t="str">
        <f>HYPERLINK("http://geochem.nrcan.gc.ca/cdogs/content/kwd/kwd020073_e.htm", "Esker")</f>
        <v>Esker</v>
      </c>
      <c r="K467" s="1" t="str">
        <f t="shared" si="62"/>
        <v>HMC separation (KIDD grouping)</v>
      </c>
      <c r="L467" t="s">
        <v>529</v>
      </c>
      <c r="M467" t="s">
        <v>2333</v>
      </c>
      <c r="N467" t="s">
        <v>29</v>
      </c>
      <c r="O467" t="s">
        <v>29</v>
      </c>
      <c r="P467" t="s">
        <v>29</v>
      </c>
      <c r="Q467" t="s">
        <v>29</v>
      </c>
      <c r="R467" t="s">
        <v>29</v>
      </c>
      <c r="S467" t="s">
        <v>29</v>
      </c>
      <c r="T467" t="s">
        <v>33</v>
      </c>
      <c r="U467" t="s">
        <v>29</v>
      </c>
      <c r="V467" t="s">
        <v>29</v>
      </c>
      <c r="W467" t="s">
        <v>33</v>
      </c>
    </row>
    <row r="468" spans="1:23" hidden="1" x14ac:dyDescent="0.3">
      <c r="A468" t="s">
        <v>2334</v>
      </c>
      <c r="B468" t="s">
        <v>2335</v>
      </c>
      <c r="C468" s="1" t="str">
        <f t="shared" si="60"/>
        <v>31:0003</v>
      </c>
      <c r="D468" s="1" t="str">
        <f t="shared" si="61"/>
        <v>31:0001</v>
      </c>
      <c r="E468" t="s">
        <v>2336</v>
      </c>
      <c r="F468" t="s">
        <v>2337</v>
      </c>
      <c r="H468">
        <v>68.694263500000005</v>
      </c>
      <c r="I468">
        <v>-91.864261099999993</v>
      </c>
      <c r="J468" s="1" t="str">
        <f>HYPERLINK("http://geochem.nrcan.gc.ca/cdogs/content/kwd/kwd020073_e.htm", "Esker")</f>
        <v>Esker</v>
      </c>
      <c r="K468" s="1" t="str">
        <f t="shared" si="62"/>
        <v>HMC separation (KIDD grouping)</v>
      </c>
      <c r="L468" t="s">
        <v>1005</v>
      </c>
      <c r="M468" t="s">
        <v>1959</v>
      </c>
      <c r="N468" t="s">
        <v>29</v>
      </c>
      <c r="O468" t="s">
        <v>29</v>
      </c>
      <c r="P468" t="s">
        <v>29</v>
      </c>
      <c r="Q468" t="s">
        <v>29</v>
      </c>
      <c r="R468" t="s">
        <v>33</v>
      </c>
      <c r="S468" t="s">
        <v>29</v>
      </c>
      <c r="T468" t="s">
        <v>29</v>
      </c>
      <c r="U468" t="s">
        <v>29</v>
      </c>
      <c r="V468" t="s">
        <v>29</v>
      </c>
      <c r="W468" t="s">
        <v>33</v>
      </c>
    </row>
    <row r="469" spans="1:23" hidden="1" x14ac:dyDescent="0.3">
      <c r="A469" t="s">
        <v>2338</v>
      </c>
      <c r="B469" t="s">
        <v>2339</v>
      </c>
      <c r="C469" s="1" t="str">
        <f t="shared" si="60"/>
        <v>31:0003</v>
      </c>
      <c r="D469" s="1" t="str">
        <f t="shared" si="61"/>
        <v>31:0001</v>
      </c>
      <c r="E469" t="s">
        <v>2340</v>
      </c>
      <c r="F469" t="s">
        <v>2341</v>
      </c>
      <c r="H469">
        <v>69.060979099999997</v>
      </c>
      <c r="I469">
        <v>-93.102072500000006</v>
      </c>
      <c r="J469" s="1" t="str">
        <f>HYPERLINK("http://geochem.nrcan.gc.ca/cdogs/content/kwd/kwd020073_e.htm", "Esker")</f>
        <v>Esker</v>
      </c>
      <c r="K469" s="1" t="str">
        <f t="shared" si="62"/>
        <v>HMC separation (KIDD grouping)</v>
      </c>
      <c r="L469" t="s">
        <v>1042</v>
      </c>
      <c r="M469" t="s">
        <v>1128</v>
      </c>
      <c r="N469" t="s">
        <v>29</v>
      </c>
      <c r="O469" t="s">
        <v>29</v>
      </c>
      <c r="P469" t="s">
        <v>29</v>
      </c>
      <c r="Q469" t="s">
        <v>29</v>
      </c>
      <c r="R469" t="s">
        <v>29</v>
      </c>
      <c r="S469" t="s">
        <v>29</v>
      </c>
      <c r="T469" t="s">
        <v>29</v>
      </c>
      <c r="U469" t="s">
        <v>29</v>
      </c>
      <c r="V469" t="s">
        <v>29</v>
      </c>
      <c r="W469" t="s">
        <v>29</v>
      </c>
    </row>
    <row r="470" spans="1:23" hidden="1" x14ac:dyDescent="0.3">
      <c r="A470" t="s">
        <v>2342</v>
      </c>
      <c r="B470" t="s">
        <v>2343</v>
      </c>
      <c r="C470" s="1" t="str">
        <f t="shared" si="60"/>
        <v>31:0003</v>
      </c>
      <c r="D470" s="1" t="str">
        <f t="shared" si="61"/>
        <v>31:0001</v>
      </c>
      <c r="E470" t="s">
        <v>2344</v>
      </c>
      <c r="F470" t="s">
        <v>2345</v>
      </c>
      <c r="H470">
        <v>68.940300699999995</v>
      </c>
      <c r="I470">
        <v>-92.614312799999993</v>
      </c>
      <c r="J470" s="1" t="str">
        <f>HYPERLINK("http://geochem.nrcan.gc.ca/cdogs/content/kwd/kwd020044_e.htm", "Till")</f>
        <v>Till</v>
      </c>
      <c r="K470" s="1" t="str">
        <f t="shared" si="62"/>
        <v>HMC separation (KIDD grouping)</v>
      </c>
      <c r="L470" t="s">
        <v>988</v>
      </c>
      <c r="M470" t="s">
        <v>266</v>
      </c>
      <c r="N470" t="s">
        <v>29</v>
      </c>
      <c r="O470" t="s">
        <v>29</v>
      </c>
      <c r="P470" t="s">
        <v>29</v>
      </c>
      <c r="Q470" t="s">
        <v>29</v>
      </c>
      <c r="R470" t="s">
        <v>29</v>
      </c>
      <c r="S470" t="s">
        <v>29</v>
      </c>
      <c r="T470" t="s">
        <v>29</v>
      </c>
      <c r="U470" t="s">
        <v>29</v>
      </c>
      <c r="V470" t="s">
        <v>29</v>
      </c>
      <c r="W470" t="s">
        <v>29</v>
      </c>
    </row>
    <row r="471" spans="1:23" hidden="1" x14ac:dyDescent="0.3">
      <c r="A471" t="s">
        <v>2346</v>
      </c>
      <c r="B471" t="s">
        <v>2347</v>
      </c>
      <c r="C471" s="1" t="str">
        <f t="shared" si="60"/>
        <v>31:0003</v>
      </c>
      <c r="D471" s="1" t="str">
        <f t="shared" si="61"/>
        <v>31:0001</v>
      </c>
      <c r="E471" t="s">
        <v>2348</v>
      </c>
      <c r="F471" t="s">
        <v>2349</v>
      </c>
      <c r="H471">
        <v>68.703662699999995</v>
      </c>
      <c r="I471">
        <v>-91.349065499999995</v>
      </c>
      <c r="J471" s="1" t="str">
        <f>HYPERLINK("http://geochem.nrcan.gc.ca/cdogs/content/kwd/kwd020073_e.htm", "Esker")</f>
        <v>Esker</v>
      </c>
      <c r="K471" s="1" t="str">
        <f t="shared" si="62"/>
        <v>HMC separation (KIDD grouping)</v>
      </c>
      <c r="L471" t="s">
        <v>2350</v>
      </c>
      <c r="M471" t="s">
        <v>1027</v>
      </c>
      <c r="N471" t="s">
        <v>29</v>
      </c>
      <c r="O471" t="s">
        <v>29</v>
      </c>
      <c r="P471" t="s">
        <v>29</v>
      </c>
      <c r="Q471" t="s">
        <v>29</v>
      </c>
      <c r="R471" t="s">
        <v>29</v>
      </c>
      <c r="S471" t="s">
        <v>29</v>
      </c>
      <c r="T471" t="s">
        <v>29</v>
      </c>
      <c r="U471" t="s">
        <v>29</v>
      </c>
      <c r="V471" t="s">
        <v>29</v>
      </c>
      <c r="W471" t="s">
        <v>29</v>
      </c>
    </row>
    <row r="472" spans="1:23" hidden="1" x14ac:dyDescent="0.3">
      <c r="A472" t="s">
        <v>2351</v>
      </c>
      <c r="B472" t="s">
        <v>2352</v>
      </c>
      <c r="C472" s="1" t="str">
        <f t="shared" si="60"/>
        <v>31:0003</v>
      </c>
      <c r="D472" s="1" t="str">
        <f t="shared" si="61"/>
        <v>31:0001</v>
      </c>
      <c r="E472" t="s">
        <v>2353</v>
      </c>
      <c r="F472" t="s">
        <v>2354</v>
      </c>
      <c r="H472">
        <v>68.101027099999996</v>
      </c>
      <c r="I472">
        <v>-92.1865253</v>
      </c>
      <c r="J472" s="1" t="str">
        <f>HYPERLINK("http://geochem.nrcan.gc.ca/cdogs/content/kwd/kwd020073_e.htm", "Esker")</f>
        <v>Esker</v>
      </c>
      <c r="K472" s="1" t="str">
        <f t="shared" si="62"/>
        <v>HMC separation (KIDD grouping)</v>
      </c>
      <c r="L472" t="s">
        <v>983</v>
      </c>
      <c r="M472" t="s">
        <v>2355</v>
      </c>
      <c r="N472" t="s">
        <v>29</v>
      </c>
      <c r="O472" t="s">
        <v>29</v>
      </c>
      <c r="P472" t="s">
        <v>29</v>
      </c>
      <c r="Q472" t="s">
        <v>29</v>
      </c>
      <c r="R472" t="s">
        <v>29</v>
      </c>
      <c r="S472" t="s">
        <v>29</v>
      </c>
      <c r="T472" t="s">
        <v>33</v>
      </c>
      <c r="U472" t="s">
        <v>29</v>
      </c>
      <c r="V472" t="s">
        <v>29</v>
      </c>
      <c r="W472" t="s">
        <v>33</v>
      </c>
    </row>
    <row r="473" spans="1:23" hidden="1" x14ac:dyDescent="0.3">
      <c r="A473" t="s">
        <v>2356</v>
      </c>
      <c r="B473" t="s">
        <v>2357</v>
      </c>
      <c r="C473" s="1" t="str">
        <f t="shared" si="60"/>
        <v>31:0003</v>
      </c>
      <c r="D473" s="1" t="str">
        <f t="shared" si="61"/>
        <v>31:0001</v>
      </c>
      <c r="E473" t="s">
        <v>2358</v>
      </c>
      <c r="F473" t="s">
        <v>2359</v>
      </c>
      <c r="H473">
        <v>68.647319800000005</v>
      </c>
      <c r="I473">
        <v>-90.538192899999999</v>
      </c>
      <c r="J473" s="1" t="str">
        <f>HYPERLINK("http://geochem.nrcan.gc.ca/cdogs/content/kwd/kwd020073_e.htm", "Esker")</f>
        <v>Esker</v>
      </c>
      <c r="K473" s="1" t="str">
        <f t="shared" si="62"/>
        <v>HMC separation (KIDD grouping)</v>
      </c>
      <c r="L473" t="s">
        <v>1070</v>
      </c>
      <c r="M473" t="s">
        <v>2323</v>
      </c>
      <c r="N473" t="s">
        <v>29</v>
      </c>
      <c r="O473" t="s">
        <v>29</v>
      </c>
      <c r="P473" t="s">
        <v>29</v>
      </c>
      <c r="Q473" t="s">
        <v>29</v>
      </c>
      <c r="R473" t="s">
        <v>29</v>
      </c>
      <c r="S473" t="s">
        <v>29</v>
      </c>
      <c r="T473" t="s">
        <v>33</v>
      </c>
      <c r="U473" t="s">
        <v>29</v>
      </c>
      <c r="V473" t="s">
        <v>29</v>
      </c>
      <c r="W473" t="s">
        <v>33</v>
      </c>
    </row>
    <row r="474" spans="1:23" hidden="1" x14ac:dyDescent="0.3">
      <c r="A474" t="s">
        <v>2360</v>
      </c>
      <c r="B474" t="s">
        <v>2361</v>
      </c>
      <c r="C474" s="1" t="str">
        <f t="shared" si="60"/>
        <v>31:0003</v>
      </c>
      <c r="D474" s="1" t="str">
        <f t="shared" si="61"/>
        <v>31:0001</v>
      </c>
      <c r="E474" t="s">
        <v>2362</v>
      </c>
      <c r="F474" t="s">
        <v>2363</v>
      </c>
      <c r="H474">
        <v>68.542634100000001</v>
      </c>
      <c r="I474">
        <v>-91.186992000000004</v>
      </c>
      <c r="J474" s="1" t="str">
        <f>HYPERLINK("http://geochem.nrcan.gc.ca/cdogs/content/kwd/kwd020073_e.htm", "Esker")</f>
        <v>Esker</v>
      </c>
      <c r="K474" s="1" t="str">
        <f t="shared" si="62"/>
        <v>HMC separation (KIDD grouping)</v>
      </c>
      <c r="L474" t="s">
        <v>1085</v>
      </c>
      <c r="M474" t="s">
        <v>2364</v>
      </c>
      <c r="N474" t="s">
        <v>29</v>
      </c>
      <c r="O474" t="s">
        <v>29</v>
      </c>
      <c r="P474" t="s">
        <v>29</v>
      </c>
      <c r="Q474" t="s">
        <v>29</v>
      </c>
      <c r="R474" t="s">
        <v>29</v>
      </c>
      <c r="S474" t="s">
        <v>29</v>
      </c>
      <c r="T474" t="s">
        <v>29</v>
      </c>
      <c r="U474" t="s">
        <v>29</v>
      </c>
      <c r="V474" t="s">
        <v>29</v>
      </c>
      <c r="W474" t="s">
        <v>29</v>
      </c>
    </row>
    <row r="475" spans="1:23" hidden="1" x14ac:dyDescent="0.3">
      <c r="A475" t="s">
        <v>2365</v>
      </c>
      <c r="B475" t="s">
        <v>2366</v>
      </c>
      <c r="C475" s="1" t="str">
        <f t="shared" si="60"/>
        <v>31:0003</v>
      </c>
      <c r="D475" s="1" t="str">
        <f t="shared" si="61"/>
        <v>31:0001</v>
      </c>
      <c r="E475" t="s">
        <v>2367</v>
      </c>
      <c r="F475" t="s">
        <v>2368</v>
      </c>
      <c r="H475">
        <v>68.093067700000006</v>
      </c>
      <c r="I475">
        <v>-90.510989300000006</v>
      </c>
      <c r="J475" s="1" t="str">
        <f>HYPERLINK("http://geochem.nrcan.gc.ca/cdogs/content/kwd/kwd020044_e.htm", "Till")</f>
        <v>Till</v>
      </c>
      <c r="K475" s="1" t="str">
        <f t="shared" si="62"/>
        <v>HMC separation (KIDD grouping)</v>
      </c>
      <c r="L475" t="s">
        <v>519</v>
      </c>
      <c r="M475" t="s">
        <v>519</v>
      </c>
      <c r="N475" t="s">
        <v>29</v>
      </c>
      <c r="O475" t="s">
        <v>33</v>
      </c>
      <c r="P475" t="s">
        <v>29</v>
      </c>
      <c r="Q475" t="s">
        <v>33</v>
      </c>
      <c r="R475" t="s">
        <v>29</v>
      </c>
      <c r="S475" t="s">
        <v>33</v>
      </c>
      <c r="T475" t="s">
        <v>2369</v>
      </c>
      <c r="U475" t="s">
        <v>29</v>
      </c>
      <c r="V475" t="s">
        <v>33</v>
      </c>
      <c r="W475" t="s">
        <v>2370</v>
      </c>
    </row>
    <row r="476" spans="1:23" hidden="1" x14ac:dyDescent="0.3">
      <c r="A476" t="s">
        <v>2371</v>
      </c>
      <c r="B476" t="s">
        <v>2372</v>
      </c>
      <c r="C476" s="1" t="str">
        <f t="shared" si="60"/>
        <v>31:0003</v>
      </c>
      <c r="D476" s="1" t="str">
        <f t="shared" si="61"/>
        <v>31:0001</v>
      </c>
      <c r="E476" t="s">
        <v>2373</v>
      </c>
      <c r="F476" t="s">
        <v>2374</v>
      </c>
      <c r="H476">
        <v>68.104180799999995</v>
      </c>
      <c r="I476">
        <v>-92.862170800000001</v>
      </c>
      <c r="J476" s="1" t="str">
        <f t="shared" ref="J476:J486" si="63">HYPERLINK("http://geochem.nrcan.gc.ca/cdogs/content/kwd/kwd020073_e.htm", "Esker")</f>
        <v>Esker</v>
      </c>
      <c r="K476" s="1" t="str">
        <f t="shared" si="62"/>
        <v>HMC separation (KIDD grouping)</v>
      </c>
      <c r="L476" t="s">
        <v>1676</v>
      </c>
      <c r="M476" t="s">
        <v>1157</v>
      </c>
      <c r="N476" t="s">
        <v>29</v>
      </c>
      <c r="O476" t="s">
        <v>29</v>
      </c>
      <c r="P476" t="s">
        <v>29</v>
      </c>
      <c r="Q476" t="s">
        <v>29</v>
      </c>
      <c r="R476" t="s">
        <v>29</v>
      </c>
      <c r="S476" t="s">
        <v>29</v>
      </c>
      <c r="T476" t="s">
        <v>29</v>
      </c>
      <c r="U476" t="s">
        <v>29</v>
      </c>
      <c r="V476" t="s">
        <v>29</v>
      </c>
      <c r="W476" t="s">
        <v>29</v>
      </c>
    </row>
    <row r="477" spans="1:23" hidden="1" x14ac:dyDescent="0.3">
      <c r="A477" t="s">
        <v>2375</v>
      </c>
      <c r="B477" t="s">
        <v>2376</v>
      </c>
      <c r="C477" s="1" t="str">
        <f t="shared" si="60"/>
        <v>31:0003</v>
      </c>
      <c r="D477" s="1" t="str">
        <f t="shared" si="61"/>
        <v>31:0001</v>
      </c>
      <c r="E477" t="s">
        <v>2377</v>
      </c>
      <c r="F477" t="s">
        <v>2378</v>
      </c>
      <c r="H477">
        <v>68.073196899999999</v>
      </c>
      <c r="I477">
        <v>-93.364652899999996</v>
      </c>
      <c r="J477" s="1" t="str">
        <f t="shared" si="63"/>
        <v>Esker</v>
      </c>
      <c r="K477" s="1" t="str">
        <f t="shared" si="62"/>
        <v>HMC separation (KIDD grouping)</v>
      </c>
      <c r="L477" t="s">
        <v>1637</v>
      </c>
      <c r="M477" t="s">
        <v>1446</v>
      </c>
      <c r="N477" t="s">
        <v>29</v>
      </c>
      <c r="O477" t="s">
        <v>29</v>
      </c>
      <c r="P477" t="s">
        <v>29</v>
      </c>
      <c r="Q477" t="s">
        <v>29</v>
      </c>
      <c r="R477" t="s">
        <v>29</v>
      </c>
      <c r="S477" t="s">
        <v>29</v>
      </c>
      <c r="T477" t="s">
        <v>29</v>
      </c>
      <c r="U477" t="s">
        <v>29</v>
      </c>
      <c r="V477" t="s">
        <v>29</v>
      </c>
      <c r="W477" t="s">
        <v>29</v>
      </c>
    </row>
    <row r="478" spans="1:23" hidden="1" x14ac:dyDescent="0.3">
      <c r="A478" t="s">
        <v>2379</v>
      </c>
      <c r="B478" t="s">
        <v>2380</v>
      </c>
      <c r="C478" s="1" t="str">
        <f t="shared" si="60"/>
        <v>31:0003</v>
      </c>
      <c r="D478" s="1" t="str">
        <f t="shared" si="61"/>
        <v>31:0001</v>
      </c>
      <c r="E478" t="s">
        <v>2381</v>
      </c>
      <c r="F478" t="s">
        <v>2382</v>
      </c>
      <c r="H478">
        <v>68.103317799999999</v>
      </c>
      <c r="I478">
        <v>-93.821845800000006</v>
      </c>
      <c r="J478" s="1" t="str">
        <f t="shared" si="63"/>
        <v>Esker</v>
      </c>
      <c r="K478" s="1" t="str">
        <f t="shared" si="62"/>
        <v>HMC separation (KIDD grouping)</v>
      </c>
      <c r="L478" t="s">
        <v>2383</v>
      </c>
      <c r="M478" t="s">
        <v>1128</v>
      </c>
      <c r="N478" t="s">
        <v>29</v>
      </c>
      <c r="O478" t="s">
        <v>29</v>
      </c>
      <c r="P478" t="s">
        <v>29</v>
      </c>
      <c r="Q478" t="s">
        <v>29</v>
      </c>
      <c r="R478" t="s">
        <v>29</v>
      </c>
      <c r="S478" t="s">
        <v>29</v>
      </c>
      <c r="T478" t="s">
        <v>29</v>
      </c>
      <c r="U478" t="s">
        <v>29</v>
      </c>
      <c r="V478" t="s">
        <v>29</v>
      </c>
      <c r="W478" t="s">
        <v>29</v>
      </c>
    </row>
    <row r="479" spans="1:23" hidden="1" x14ac:dyDescent="0.3">
      <c r="A479" t="s">
        <v>2384</v>
      </c>
      <c r="B479" t="s">
        <v>2385</v>
      </c>
      <c r="C479" s="1" t="str">
        <f t="shared" si="60"/>
        <v>31:0003</v>
      </c>
      <c r="D479" s="1" t="str">
        <f t="shared" si="61"/>
        <v>31:0001</v>
      </c>
      <c r="E479" t="s">
        <v>2386</v>
      </c>
      <c r="F479" t="s">
        <v>2387</v>
      </c>
      <c r="H479">
        <v>68.268730899999994</v>
      </c>
      <c r="I479">
        <v>-93.998742100000001</v>
      </c>
      <c r="J479" s="1" t="str">
        <f t="shared" si="63"/>
        <v>Esker</v>
      </c>
      <c r="K479" s="1" t="str">
        <f t="shared" si="62"/>
        <v>HMC separation (KIDD grouping)</v>
      </c>
      <c r="L479" t="s">
        <v>27</v>
      </c>
      <c r="M479" t="s">
        <v>2388</v>
      </c>
      <c r="N479" t="s">
        <v>29</v>
      </c>
      <c r="O479" t="s">
        <v>29</v>
      </c>
      <c r="P479" t="s">
        <v>29</v>
      </c>
      <c r="Q479" t="s">
        <v>29</v>
      </c>
      <c r="R479" t="s">
        <v>29</v>
      </c>
      <c r="S479" t="s">
        <v>29</v>
      </c>
      <c r="T479" t="s">
        <v>29</v>
      </c>
      <c r="U479" t="s">
        <v>29</v>
      </c>
      <c r="V479" t="s">
        <v>29</v>
      </c>
      <c r="W479" t="s">
        <v>29</v>
      </c>
    </row>
    <row r="480" spans="1:23" hidden="1" x14ac:dyDescent="0.3">
      <c r="A480" t="s">
        <v>2389</v>
      </c>
      <c r="B480" t="s">
        <v>2390</v>
      </c>
      <c r="C480" s="1" t="str">
        <f t="shared" si="60"/>
        <v>31:0003</v>
      </c>
      <c r="D480" s="1" t="str">
        <f t="shared" si="61"/>
        <v>31:0001</v>
      </c>
      <c r="E480" t="s">
        <v>2391</v>
      </c>
      <c r="F480" t="s">
        <v>2392</v>
      </c>
      <c r="H480">
        <v>68.251619099999999</v>
      </c>
      <c r="I480">
        <v>-93.374411600000002</v>
      </c>
      <c r="J480" s="1" t="str">
        <f t="shared" si="63"/>
        <v>Esker</v>
      </c>
      <c r="K480" s="1" t="str">
        <f t="shared" si="62"/>
        <v>HMC separation (KIDD grouping)</v>
      </c>
      <c r="L480" t="s">
        <v>1065</v>
      </c>
      <c r="M480" t="s">
        <v>2393</v>
      </c>
      <c r="N480" t="s">
        <v>29</v>
      </c>
      <c r="O480" t="s">
        <v>29</v>
      </c>
      <c r="P480" t="s">
        <v>29</v>
      </c>
      <c r="Q480" t="s">
        <v>29</v>
      </c>
      <c r="R480" t="s">
        <v>29</v>
      </c>
      <c r="S480" t="s">
        <v>29</v>
      </c>
      <c r="T480" t="s">
        <v>29</v>
      </c>
      <c r="U480" t="s">
        <v>29</v>
      </c>
      <c r="V480" t="s">
        <v>29</v>
      </c>
      <c r="W480" t="s">
        <v>29</v>
      </c>
    </row>
    <row r="481" spans="1:23" hidden="1" x14ac:dyDescent="0.3">
      <c r="A481" t="s">
        <v>2394</v>
      </c>
      <c r="B481" t="s">
        <v>2395</v>
      </c>
      <c r="C481" s="1" t="str">
        <f t="shared" si="60"/>
        <v>31:0003</v>
      </c>
      <c r="D481" s="1" t="str">
        <f t="shared" si="61"/>
        <v>31:0001</v>
      </c>
      <c r="E481" t="s">
        <v>2396</v>
      </c>
      <c r="F481" t="s">
        <v>2397</v>
      </c>
      <c r="H481">
        <v>68.263864299999995</v>
      </c>
      <c r="I481">
        <v>-92.838754399999999</v>
      </c>
      <c r="J481" s="1" t="str">
        <f t="shared" si="63"/>
        <v>Esker</v>
      </c>
      <c r="K481" s="1" t="str">
        <f t="shared" si="62"/>
        <v>HMC separation (KIDD grouping)</v>
      </c>
      <c r="L481" t="s">
        <v>233</v>
      </c>
      <c r="M481" t="s">
        <v>2398</v>
      </c>
      <c r="N481" t="s">
        <v>29</v>
      </c>
      <c r="O481" t="s">
        <v>29</v>
      </c>
      <c r="P481" t="s">
        <v>29</v>
      </c>
      <c r="Q481" t="s">
        <v>29</v>
      </c>
      <c r="R481" t="s">
        <v>29</v>
      </c>
      <c r="S481" t="s">
        <v>29</v>
      </c>
      <c r="T481" t="s">
        <v>29</v>
      </c>
      <c r="U481" t="s">
        <v>29</v>
      </c>
      <c r="V481" t="s">
        <v>29</v>
      </c>
      <c r="W481" t="s">
        <v>29</v>
      </c>
    </row>
    <row r="482" spans="1:23" hidden="1" x14ac:dyDescent="0.3">
      <c r="A482" t="s">
        <v>2399</v>
      </c>
      <c r="B482" t="s">
        <v>2400</v>
      </c>
      <c r="C482" s="1" t="str">
        <f t="shared" si="60"/>
        <v>31:0003</v>
      </c>
      <c r="D482" s="1" t="str">
        <f t="shared" si="61"/>
        <v>31:0001</v>
      </c>
      <c r="E482" t="s">
        <v>2401</v>
      </c>
      <c r="F482" t="s">
        <v>2402</v>
      </c>
      <c r="H482">
        <v>68.077420099999998</v>
      </c>
      <c r="I482">
        <v>-91.408807999999993</v>
      </c>
      <c r="J482" s="1" t="str">
        <f t="shared" si="63"/>
        <v>Esker</v>
      </c>
      <c r="K482" s="1" t="str">
        <f t="shared" si="62"/>
        <v>HMC separation (KIDD grouping)</v>
      </c>
      <c r="L482" t="s">
        <v>1000</v>
      </c>
      <c r="M482" t="s">
        <v>78</v>
      </c>
      <c r="N482" t="s">
        <v>29</v>
      </c>
      <c r="O482" t="s">
        <v>29</v>
      </c>
      <c r="P482" t="s">
        <v>29</v>
      </c>
      <c r="Q482" t="s">
        <v>29</v>
      </c>
      <c r="R482" t="s">
        <v>29</v>
      </c>
      <c r="S482" t="s">
        <v>29</v>
      </c>
      <c r="T482" t="s">
        <v>29</v>
      </c>
      <c r="U482" t="s">
        <v>29</v>
      </c>
      <c r="V482" t="s">
        <v>29</v>
      </c>
      <c r="W482" t="s">
        <v>29</v>
      </c>
    </row>
    <row r="483" spans="1:23" hidden="1" x14ac:dyDescent="0.3">
      <c r="A483" t="s">
        <v>2403</v>
      </c>
      <c r="B483" t="s">
        <v>2404</v>
      </c>
      <c r="C483" s="1" t="str">
        <f t="shared" si="60"/>
        <v>31:0003</v>
      </c>
      <c r="D483" s="1" t="str">
        <f t="shared" si="61"/>
        <v>31:0001</v>
      </c>
      <c r="E483" t="s">
        <v>2405</v>
      </c>
      <c r="F483" t="s">
        <v>2406</v>
      </c>
      <c r="H483">
        <v>68.477830699999998</v>
      </c>
      <c r="I483">
        <v>-93.841374400000007</v>
      </c>
      <c r="J483" s="1" t="str">
        <f t="shared" si="63"/>
        <v>Esker</v>
      </c>
      <c r="K483" s="1" t="str">
        <f t="shared" si="62"/>
        <v>HMC separation (KIDD grouping)</v>
      </c>
      <c r="L483" t="s">
        <v>1048</v>
      </c>
      <c r="M483" t="s">
        <v>1348</v>
      </c>
      <c r="N483" t="s">
        <v>29</v>
      </c>
      <c r="O483" t="s">
        <v>29</v>
      </c>
      <c r="P483" t="s">
        <v>29</v>
      </c>
      <c r="Q483" t="s">
        <v>29</v>
      </c>
      <c r="R483" t="s">
        <v>29</v>
      </c>
      <c r="S483" t="s">
        <v>29</v>
      </c>
      <c r="T483" t="s">
        <v>29</v>
      </c>
      <c r="U483" t="s">
        <v>29</v>
      </c>
      <c r="V483" t="s">
        <v>29</v>
      </c>
      <c r="W483" t="s">
        <v>29</v>
      </c>
    </row>
    <row r="484" spans="1:23" hidden="1" x14ac:dyDescent="0.3">
      <c r="A484" t="s">
        <v>2407</v>
      </c>
      <c r="B484" t="s">
        <v>2408</v>
      </c>
      <c r="C484" s="1" t="str">
        <f t="shared" si="60"/>
        <v>31:0003</v>
      </c>
      <c r="D484" s="1" t="str">
        <f t="shared" si="61"/>
        <v>31:0001</v>
      </c>
      <c r="E484" t="s">
        <v>2409</v>
      </c>
      <c r="F484" t="s">
        <v>2410</v>
      </c>
      <c r="H484">
        <v>68.276718599999995</v>
      </c>
      <c r="I484">
        <v>-91.149605399999999</v>
      </c>
      <c r="J484" s="1" t="str">
        <f t="shared" si="63"/>
        <v>Esker</v>
      </c>
      <c r="K484" s="1" t="str">
        <f t="shared" si="62"/>
        <v>HMC separation (KIDD grouping)</v>
      </c>
      <c r="L484" t="s">
        <v>1042</v>
      </c>
      <c r="M484" t="s">
        <v>2411</v>
      </c>
      <c r="N484" t="s">
        <v>29</v>
      </c>
      <c r="O484" t="s">
        <v>29</v>
      </c>
      <c r="P484" t="s">
        <v>29</v>
      </c>
      <c r="Q484" t="s">
        <v>29</v>
      </c>
      <c r="R484" t="s">
        <v>29</v>
      </c>
      <c r="S484" t="s">
        <v>29</v>
      </c>
      <c r="T484" t="s">
        <v>29</v>
      </c>
      <c r="U484" t="s">
        <v>29</v>
      </c>
      <c r="V484" t="s">
        <v>29</v>
      </c>
      <c r="W484" t="s">
        <v>29</v>
      </c>
    </row>
    <row r="485" spans="1:23" hidden="1" x14ac:dyDescent="0.3">
      <c r="A485" t="s">
        <v>2412</v>
      </c>
      <c r="B485" t="s">
        <v>2413</v>
      </c>
      <c r="C485" s="1" t="str">
        <f t="shared" si="60"/>
        <v>31:0003</v>
      </c>
      <c r="D485" s="1" t="str">
        <f t="shared" si="61"/>
        <v>31:0001</v>
      </c>
      <c r="E485" t="s">
        <v>2414</v>
      </c>
      <c r="F485" t="s">
        <v>2415</v>
      </c>
      <c r="H485">
        <v>68.847071600000007</v>
      </c>
      <c r="I485">
        <v>-90.920049899999995</v>
      </c>
      <c r="J485" s="1" t="str">
        <f t="shared" si="63"/>
        <v>Esker</v>
      </c>
      <c r="K485" s="1" t="str">
        <f t="shared" si="62"/>
        <v>HMC separation (KIDD grouping)</v>
      </c>
      <c r="L485" t="s">
        <v>2350</v>
      </c>
      <c r="M485" t="s">
        <v>882</v>
      </c>
      <c r="N485" t="s">
        <v>29</v>
      </c>
      <c r="O485" t="s">
        <v>29</v>
      </c>
      <c r="P485" t="s">
        <v>29</v>
      </c>
      <c r="Q485" t="s">
        <v>29</v>
      </c>
      <c r="R485" t="s">
        <v>29</v>
      </c>
      <c r="S485" t="s">
        <v>33</v>
      </c>
      <c r="T485" t="s">
        <v>29</v>
      </c>
      <c r="U485" t="s">
        <v>29</v>
      </c>
      <c r="V485" t="s">
        <v>29</v>
      </c>
      <c r="W485" t="s">
        <v>33</v>
      </c>
    </row>
    <row r="486" spans="1:23" hidden="1" x14ac:dyDescent="0.3">
      <c r="A486" t="s">
        <v>2416</v>
      </c>
      <c r="B486" t="s">
        <v>2417</v>
      </c>
      <c r="C486" s="1" t="str">
        <f t="shared" si="60"/>
        <v>31:0003</v>
      </c>
      <c r="D486" s="1" t="str">
        <f t="shared" si="61"/>
        <v>31:0001</v>
      </c>
      <c r="E486" t="s">
        <v>2418</v>
      </c>
      <c r="F486" t="s">
        <v>2419</v>
      </c>
      <c r="H486">
        <v>68.499080599999999</v>
      </c>
      <c r="I486">
        <v>-90.596174700000006</v>
      </c>
      <c r="J486" s="1" t="str">
        <f t="shared" si="63"/>
        <v>Esker</v>
      </c>
      <c r="K486" s="1" t="str">
        <f t="shared" si="62"/>
        <v>HMC separation (KIDD grouping)</v>
      </c>
      <c r="L486" t="s">
        <v>978</v>
      </c>
      <c r="M486" t="s">
        <v>2420</v>
      </c>
      <c r="N486" t="s">
        <v>29</v>
      </c>
      <c r="O486" t="s">
        <v>29</v>
      </c>
      <c r="P486" t="s">
        <v>29</v>
      </c>
      <c r="Q486" t="s">
        <v>29</v>
      </c>
      <c r="R486" t="s">
        <v>33</v>
      </c>
      <c r="S486" t="s">
        <v>29</v>
      </c>
      <c r="T486" t="s">
        <v>90</v>
      </c>
      <c r="U486" t="s">
        <v>29</v>
      </c>
      <c r="V486" t="s">
        <v>31</v>
      </c>
      <c r="W486" t="s">
        <v>57</v>
      </c>
    </row>
    <row r="487" spans="1:23" hidden="1" x14ac:dyDescent="0.3">
      <c r="A487" t="s">
        <v>2421</v>
      </c>
      <c r="B487" t="s">
        <v>2422</v>
      </c>
      <c r="C487" s="1" t="str">
        <f t="shared" si="60"/>
        <v>31:0003</v>
      </c>
      <c r="D487" s="1" t="str">
        <f t="shared" si="61"/>
        <v>31:0001</v>
      </c>
      <c r="E487" t="s">
        <v>2423</v>
      </c>
      <c r="F487" t="s">
        <v>2424</v>
      </c>
      <c r="H487">
        <v>68.191903400000001</v>
      </c>
      <c r="I487">
        <v>-90.491311100000004</v>
      </c>
      <c r="J487" s="1" t="str">
        <f t="shared" ref="J487:J497" si="64">HYPERLINK("http://geochem.nrcan.gc.ca/cdogs/content/kwd/kwd020044_e.htm", "Till")</f>
        <v>Till</v>
      </c>
      <c r="K487" s="1" t="str">
        <f t="shared" si="62"/>
        <v>HMC separation (KIDD grouping)</v>
      </c>
      <c r="L487" t="s">
        <v>978</v>
      </c>
      <c r="M487" t="s">
        <v>2425</v>
      </c>
      <c r="N487" t="s">
        <v>29</v>
      </c>
      <c r="O487" t="s">
        <v>29</v>
      </c>
      <c r="P487" t="s">
        <v>29</v>
      </c>
      <c r="Q487" t="s">
        <v>29</v>
      </c>
      <c r="R487" t="s">
        <v>29</v>
      </c>
      <c r="S487" t="s">
        <v>29</v>
      </c>
      <c r="T487" t="s">
        <v>29</v>
      </c>
      <c r="U487" t="s">
        <v>29</v>
      </c>
      <c r="V487" t="s">
        <v>29</v>
      </c>
      <c r="W487" t="s">
        <v>29</v>
      </c>
    </row>
    <row r="488" spans="1:23" hidden="1" x14ac:dyDescent="0.3">
      <c r="A488" t="s">
        <v>2426</v>
      </c>
      <c r="B488" t="s">
        <v>2427</v>
      </c>
      <c r="C488" s="1" t="str">
        <f t="shared" si="60"/>
        <v>31:0003</v>
      </c>
      <c r="D488" s="1" t="str">
        <f t="shared" si="61"/>
        <v>31:0001</v>
      </c>
      <c r="E488" t="s">
        <v>2428</v>
      </c>
      <c r="F488" t="s">
        <v>2429</v>
      </c>
      <c r="H488">
        <v>68.333350800000005</v>
      </c>
      <c r="I488">
        <v>-89.793139100000005</v>
      </c>
      <c r="J488" s="1" t="str">
        <f t="shared" si="64"/>
        <v>Till</v>
      </c>
      <c r="K488" s="1" t="str">
        <f t="shared" si="62"/>
        <v>HMC separation (KIDD grouping)</v>
      </c>
      <c r="L488" t="s">
        <v>2430</v>
      </c>
      <c r="M488" t="s">
        <v>1901</v>
      </c>
      <c r="N488" t="s">
        <v>29</v>
      </c>
      <c r="O488" t="s">
        <v>29</v>
      </c>
      <c r="P488" t="s">
        <v>33</v>
      </c>
      <c r="Q488" t="s">
        <v>33</v>
      </c>
      <c r="R488" t="s">
        <v>29</v>
      </c>
      <c r="S488" t="s">
        <v>29</v>
      </c>
      <c r="T488" t="s">
        <v>168</v>
      </c>
      <c r="U488" t="s">
        <v>29</v>
      </c>
      <c r="V488" t="s">
        <v>48</v>
      </c>
      <c r="W488" t="s">
        <v>92</v>
      </c>
    </row>
    <row r="489" spans="1:23" hidden="1" x14ac:dyDescent="0.3">
      <c r="A489" t="s">
        <v>2431</v>
      </c>
      <c r="B489" t="s">
        <v>2432</v>
      </c>
      <c r="C489" s="1" t="str">
        <f t="shared" si="60"/>
        <v>31:0003</v>
      </c>
      <c r="D489" s="1" t="str">
        <f t="shared" si="61"/>
        <v>31:0001</v>
      </c>
      <c r="E489" t="s">
        <v>2433</v>
      </c>
      <c r="F489" t="s">
        <v>2434</v>
      </c>
      <c r="H489">
        <v>68.133978900000002</v>
      </c>
      <c r="I489">
        <v>-89.785005900000002</v>
      </c>
      <c r="J489" s="1" t="str">
        <f t="shared" si="64"/>
        <v>Till</v>
      </c>
      <c r="K489" s="1" t="str">
        <f t="shared" si="62"/>
        <v>HMC separation (KIDD grouping)</v>
      </c>
      <c r="L489" t="s">
        <v>2435</v>
      </c>
      <c r="M489" t="s">
        <v>2436</v>
      </c>
      <c r="N489" t="s">
        <v>29</v>
      </c>
      <c r="O489" t="s">
        <v>29</v>
      </c>
      <c r="P489" t="s">
        <v>29</v>
      </c>
      <c r="Q489" t="s">
        <v>29</v>
      </c>
      <c r="R489" t="s">
        <v>29</v>
      </c>
      <c r="S489" t="s">
        <v>48</v>
      </c>
      <c r="T489" t="s">
        <v>33</v>
      </c>
      <c r="U489" t="s">
        <v>29</v>
      </c>
      <c r="V489" t="s">
        <v>33</v>
      </c>
      <c r="W489" t="s">
        <v>296</v>
      </c>
    </row>
    <row r="490" spans="1:23" hidden="1" x14ac:dyDescent="0.3">
      <c r="A490" t="s">
        <v>2437</v>
      </c>
      <c r="B490" t="s">
        <v>2438</v>
      </c>
      <c r="C490" s="1" t="str">
        <f t="shared" si="60"/>
        <v>31:0003</v>
      </c>
      <c r="D490" s="1" t="str">
        <f t="shared" si="61"/>
        <v>31:0001</v>
      </c>
      <c r="E490" t="s">
        <v>2439</v>
      </c>
      <c r="F490" t="s">
        <v>2440</v>
      </c>
      <c r="H490">
        <v>69.029309799999993</v>
      </c>
      <c r="I490">
        <v>-92.013583100000005</v>
      </c>
      <c r="J490" s="1" t="str">
        <f t="shared" si="64"/>
        <v>Till</v>
      </c>
      <c r="K490" s="1" t="str">
        <f t="shared" si="62"/>
        <v>HMC separation (KIDD grouping)</v>
      </c>
      <c r="L490" t="s">
        <v>994</v>
      </c>
      <c r="M490" t="s">
        <v>1338</v>
      </c>
      <c r="N490" t="s">
        <v>29</v>
      </c>
      <c r="O490" t="s">
        <v>29</v>
      </c>
      <c r="P490" t="s">
        <v>29</v>
      </c>
      <c r="Q490" t="s">
        <v>29</v>
      </c>
      <c r="R490" t="s">
        <v>29</v>
      </c>
      <c r="S490" t="s">
        <v>29</v>
      </c>
      <c r="T490" t="s">
        <v>29</v>
      </c>
      <c r="U490" t="s">
        <v>29</v>
      </c>
      <c r="V490" t="s">
        <v>29</v>
      </c>
      <c r="W490" t="s">
        <v>29</v>
      </c>
    </row>
    <row r="491" spans="1:23" hidden="1" x14ac:dyDescent="0.3">
      <c r="A491" t="s">
        <v>2441</v>
      </c>
      <c r="B491" t="s">
        <v>2442</v>
      </c>
      <c r="C491" s="1" t="str">
        <f t="shared" si="60"/>
        <v>31:0003</v>
      </c>
      <c r="D491" s="1" t="str">
        <f t="shared" si="61"/>
        <v>31:0001</v>
      </c>
      <c r="E491" t="s">
        <v>2443</v>
      </c>
      <c r="F491" t="s">
        <v>2444</v>
      </c>
      <c r="H491">
        <v>68.866065599999999</v>
      </c>
      <c r="I491">
        <v>-92.093677200000002</v>
      </c>
      <c r="J491" s="1" t="str">
        <f t="shared" si="64"/>
        <v>Till</v>
      </c>
      <c r="K491" s="1" t="str">
        <f t="shared" si="62"/>
        <v>HMC separation (KIDD grouping)</v>
      </c>
      <c r="L491" t="s">
        <v>978</v>
      </c>
      <c r="M491" t="s">
        <v>1110</v>
      </c>
      <c r="N491" t="s">
        <v>29</v>
      </c>
      <c r="O491" t="s">
        <v>29</v>
      </c>
      <c r="P491" t="s">
        <v>29</v>
      </c>
      <c r="Q491" t="s">
        <v>29</v>
      </c>
      <c r="R491" t="s">
        <v>29</v>
      </c>
      <c r="S491" t="s">
        <v>29</v>
      </c>
      <c r="T491" t="s">
        <v>29</v>
      </c>
      <c r="U491" t="s">
        <v>29</v>
      </c>
      <c r="V491" t="s">
        <v>29</v>
      </c>
      <c r="W491" t="s">
        <v>29</v>
      </c>
    </row>
    <row r="492" spans="1:23" hidden="1" x14ac:dyDescent="0.3">
      <c r="A492" t="s">
        <v>2445</v>
      </c>
      <c r="B492" t="s">
        <v>2446</v>
      </c>
      <c r="C492" s="1" t="str">
        <f t="shared" si="60"/>
        <v>31:0003</v>
      </c>
      <c r="D492" s="1" t="str">
        <f t="shared" si="61"/>
        <v>31:0001</v>
      </c>
      <c r="E492" t="s">
        <v>2447</v>
      </c>
      <c r="F492" t="s">
        <v>2448</v>
      </c>
      <c r="H492">
        <v>68.925015400000007</v>
      </c>
      <c r="I492">
        <v>-91.741029800000007</v>
      </c>
      <c r="J492" s="1" t="str">
        <f t="shared" si="64"/>
        <v>Till</v>
      </c>
      <c r="K492" s="1" t="str">
        <f t="shared" si="62"/>
        <v>HMC separation (KIDD grouping)</v>
      </c>
      <c r="L492" t="s">
        <v>1373</v>
      </c>
      <c r="M492" t="s">
        <v>2012</v>
      </c>
      <c r="N492" t="s">
        <v>29</v>
      </c>
      <c r="O492" t="s">
        <v>29</v>
      </c>
      <c r="P492" t="s">
        <v>29</v>
      </c>
      <c r="Q492" t="s">
        <v>29</v>
      </c>
      <c r="R492" t="s">
        <v>29</v>
      </c>
      <c r="S492" t="s">
        <v>29</v>
      </c>
      <c r="T492" t="s">
        <v>29</v>
      </c>
      <c r="U492" t="s">
        <v>29</v>
      </c>
      <c r="V492" t="s">
        <v>29</v>
      </c>
      <c r="W492" t="s">
        <v>29</v>
      </c>
    </row>
    <row r="493" spans="1:23" hidden="1" x14ac:dyDescent="0.3">
      <c r="A493" t="s">
        <v>2449</v>
      </c>
      <c r="B493" t="s">
        <v>2450</v>
      </c>
      <c r="C493" s="1" t="str">
        <f t="shared" ref="C493:C524" si="65">HYPERLINK("http://geochem.nrcan.gc.ca/cdogs/content/bdl/bdl310003_e.htm", "31:0003")</f>
        <v>31:0003</v>
      </c>
      <c r="D493" s="1" t="str">
        <f t="shared" ref="D493:D524" si="66">HYPERLINK("http://geochem.nrcan.gc.ca/cdogs/content/svy/svy310001_e.htm", "31:0001")</f>
        <v>31:0001</v>
      </c>
      <c r="E493" t="s">
        <v>2451</v>
      </c>
      <c r="F493" t="s">
        <v>2452</v>
      </c>
      <c r="H493">
        <v>68.936584100000005</v>
      </c>
      <c r="I493">
        <v>-91.119542899999999</v>
      </c>
      <c r="J493" s="1" t="str">
        <f t="shared" si="64"/>
        <v>Till</v>
      </c>
      <c r="K493" s="1" t="str">
        <f t="shared" ref="K493:K524" si="67">HYPERLINK("http://geochem.nrcan.gc.ca/cdogs/content/kwd/kwd080046_e.htm", "HMC separation (KIDD grouping)")</f>
        <v>HMC separation (KIDD grouping)</v>
      </c>
      <c r="L493" t="s">
        <v>2453</v>
      </c>
      <c r="M493" t="s">
        <v>1324</v>
      </c>
      <c r="N493" t="s">
        <v>29</v>
      </c>
      <c r="O493" t="s">
        <v>29</v>
      </c>
      <c r="P493" t="s">
        <v>29</v>
      </c>
      <c r="Q493" t="s">
        <v>29</v>
      </c>
      <c r="R493" t="s">
        <v>29</v>
      </c>
      <c r="S493" t="s">
        <v>29</v>
      </c>
      <c r="T493" t="s">
        <v>29</v>
      </c>
      <c r="U493" t="s">
        <v>29</v>
      </c>
      <c r="V493" t="s">
        <v>29</v>
      </c>
      <c r="W493" t="s">
        <v>29</v>
      </c>
    </row>
    <row r="494" spans="1:23" hidden="1" x14ac:dyDescent="0.3">
      <c r="A494" t="s">
        <v>2454</v>
      </c>
      <c r="B494" t="s">
        <v>2455</v>
      </c>
      <c r="C494" s="1" t="str">
        <f t="shared" si="65"/>
        <v>31:0003</v>
      </c>
      <c r="D494" s="1" t="str">
        <f t="shared" si="66"/>
        <v>31:0001</v>
      </c>
      <c r="E494" t="s">
        <v>2456</v>
      </c>
      <c r="F494" t="s">
        <v>2457</v>
      </c>
      <c r="H494">
        <v>68.976644800000003</v>
      </c>
      <c r="I494">
        <v>-90.6130493</v>
      </c>
      <c r="J494" s="1" t="str">
        <f t="shared" si="64"/>
        <v>Till</v>
      </c>
      <c r="K494" s="1" t="str">
        <f t="shared" si="67"/>
        <v>HMC separation (KIDD grouping)</v>
      </c>
      <c r="L494" t="s">
        <v>1137</v>
      </c>
      <c r="M494" t="s">
        <v>1049</v>
      </c>
      <c r="N494" t="s">
        <v>29</v>
      </c>
      <c r="O494" t="s">
        <v>29</v>
      </c>
      <c r="P494" t="s">
        <v>29</v>
      </c>
      <c r="Q494" t="s">
        <v>29</v>
      </c>
      <c r="R494" t="s">
        <v>29</v>
      </c>
      <c r="S494" t="s">
        <v>29</v>
      </c>
      <c r="T494" t="s">
        <v>29</v>
      </c>
      <c r="U494" t="s">
        <v>29</v>
      </c>
      <c r="V494" t="s">
        <v>29</v>
      </c>
      <c r="W494" t="s">
        <v>29</v>
      </c>
    </row>
    <row r="495" spans="1:23" hidden="1" x14ac:dyDescent="0.3">
      <c r="A495" t="s">
        <v>2458</v>
      </c>
      <c r="B495" t="s">
        <v>2459</v>
      </c>
      <c r="C495" s="1" t="str">
        <f t="shared" si="65"/>
        <v>31:0003</v>
      </c>
      <c r="D495" s="1" t="str">
        <f t="shared" si="66"/>
        <v>31:0001</v>
      </c>
      <c r="E495" t="s">
        <v>2460</v>
      </c>
      <c r="F495" t="s">
        <v>2461</v>
      </c>
      <c r="H495">
        <v>69.094714600000003</v>
      </c>
      <c r="I495">
        <v>-90.829963199999995</v>
      </c>
      <c r="J495" s="1" t="str">
        <f t="shared" si="64"/>
        <v>Till</v>
      </c>
      <c r="K495" s="1" t="str">
        <f t="shared" si="67"/>
        <v>HMC separation (KIDD grouping)</v>
      </c>
      <c r="L495" t="s">
        <v>983</v>
      </c>
      <c r="M495" t="s">
        <v>2462</v>
      </c>
      <c r="N495" t="s">
        <v>29</v>
      </c>
      <c r="O495" t="s">
        <v>29</v>
      </c>
      <c r="P495" t="s">
        <v>29</v>
      </c>
      <c r="Q495" t="s">
        <v>29</v>
      </c>
      <c r="R495" t="s">
        <v>29</v>
      </c>
      <c r="S495" t="s">
        <v>29</v>
      </c>
      <c r="T495" t="s">
        <v>29</v>
      </c>
      <c r="U495" t="s">
        <v>29</v>
      </c>
      <c r="V495" t="s">
        <v>29</v>
      </c>
      <c r="W495" t="s">
        <v>29</v>
      </c>
    </row>
    <row r="496" spans="1:23" hidden="1" x14ac:dyDescent="0.3">
      <c r="A496" t="s">
        <v>2463</v>
      </c>
      <c r="B496" t="s">
        <v>2464</v>
      </c>
      <c r="C496" s="1" t="str">
        <f t="shared" si="65"/>
        <v>31:0003</v>
      </c>
      <c r="D496" s="1" t="str">
        <f t="shared" si="66"/>
        <v>31:0001</v>
      </c>
      <c r="E496" t="s">
        <v>2465</v>
      </c>
      <c r="F496" t="s">
        <v>2466</v>
      </c>
      <c r="H496">
        <v>69.284421699999996</v>
      </c>
      <c r="I496">
        <v>-91.628596099999996</v>
      </c>
      <c r="J496" s="1" t="str">
        <f t="shared" si="64"/>
        <v>Till</v>
      </c>
      <c r="K496" s="1" t="str">
        <f t="shared" si="67"/>
        <v>HMC separation (KIDD grouping)</v>
      </c>
      <c r="L496" t="s">
        <v>969</v>
      </c>
      <c r="M496" t="s">
        <v>1302</v>
      </c>
      <c r="N496" t="s">
        <v>29</v>
      </c>
      <c r="O496" t="s">
        <v>29</v>
      </c>
      <c r="P496" t="s">
        <v>29</v>
      </c>
      <c r="Q496" t="s">
        <v>29</v>
      </c>
      <c r="R496" t="s">
        <v>29</v>
      </c>
      <c r="S496" t="s">
        <v>29</v>
      </c>
      <c r="T496" t="s">
        <v>29</v>
      </c>
      <c r="U496" t="s">
        <v>29</v>
      </c>
      <c r="V496" t="s">
        <v>29</v>
      </c>
      <c r="W496" t="s">
        <v>29</v>
      </c>
    </row>
    <row r="497" spans="1:23" hidden="1" x14ac:dyDescent="0.3">
      <c r="A497" t="s">
        <v>2467</v>
      </c>
      <c r="B497" t="s">
        <v>2468</v>
      </c>
      <c r="C497" s="1" t="str">
        <f t="shared" si="65"/>
        <v>31:0003</v>
      </c>
      <c r="D497" s="1" t="str">
        <f t="shared" si="66"/>
        <v>31:0001</v>
      </c>
      <c r="E497" t="s">
        <v>2469</v>
      </c>
      <c r="F497" t="s">
        <v>2470</v>
      </c>
      <c r="H497">
        <v>69.319371399999994</v>
      </c>
      <c r="I497">
        <v>-92.177211799999995</v>
      </c>
      <c r="J497" s="1" t="str">
        <f t="shared" si="64"/>
        <v>Till</v>
      </c>
      <c r="K497" s="1" t="str">
        <f t="shared" si="67"/>
        <v>HMC separation (KIDD grouping)</v>
      </c>
      <c r="L497" t="s">
        <v>983</v>
      </c>
      <c r="M497" t="s">
        <v>970</v>
      </c>
      <c r="N497" t="s">
        <v>29</v>
      </c>
      <c r="O497" t="s">
        <v>29</v>
      </c>
      <c r="P497" t="s">
        <v>29</v>
      </c>
      <c r="Q497" t="s">
        <v>29</v>
      </c>
      <c r="R497" t="s">
        <v>29</v>
      </c>
      <c r="S497" t="s">
        <v>29</v>
      </c>
      <c r="T497" t="s">
        <v>29</v>
      </c>
      <c r="U497" t="s">
        <v>29</v>
      </c>
      <c r="V497" t="s">
        <v>29</v>
      </c>
      <c r="W497" t="s">
        <v>29</v>
      </c>
    </row>
    <row r="498" spans="1:23" hidden="1" x14ac:dyDescent="0.3">
      <c r="A498" t="s">
        <v>2471</v>
      </c>
      <c r="B498" t="s">
        <v>2472</v>
      </c>
      <c r="C498" s="1" t="str">
        <f t="shared" si="65"/>
        <v>31:0003</v>
      </c>
      <c r="D498" s="1" t="str">
        <f t="shared" si="66"/>
        <v>31:0001</v>
      </c>
      <c r="E498" t="s">
        <v>2473</v>
      </c>
      <c r="F498" t="s">
        <v>2474</v>
      </c>
      <c r="H498">
        <v>69.485227399999999</v>
      </c>
      <c r="I498">
        <v>-92.042158599999993</v>
      </c>
      <c r="J498" s="1" t="str">
        <f>HYPERLINK("http://geochem.nrcan.gc.ca/cdogs/content/kwd/kwd020073_e.htm", "Esker")</f>
        <v>Esker</v>
      </c>
      <c r="K498" s="1" t="str">
        <f t="shared" si="67"/>
        <v>HMC separation (KIDD grouping)</v>
      </c>
      <c r="L498" t="s">
        <v>493</v>
      </c>
      <c r="M498" t="s">
        <v>2475</v>
      </c>
      <c r="N498" t="s">
        <v>29</v>
      </c>
      <c r="O498" t="s">
        <v>29</v>
      </c>
      <c r="P498" t="s">
        <v>29</v>
      </c>
      <c r="Q498" t="s">
        <v>29</v>
      </c>
      <c r="R498" t="s">
        <v>29</v>
      </c>
      <c r="S498" t="s">
        <v>29</v>
      </c>
      <c r="T498" t="s">
        <v>29</v>
      </c>
      <c r="U498" t="s">
        <v>29</v>
      </c>
      <c r="V498" t="s">
        <v>29</v>
      </c>
      <c r="W498" t="s">
        <v>29</v>
      </c>
    </row>
    <row r="499" spans="1:23" hidden="1" x14ac:dyDescent="0.3">
      <c r="A499" t="s">
        <v>2476</v>
      </c>
      <c r="B499" t="s">
        <v>2477</v>
      </c>
      <c r="C499" s="1" t="str">
        <f t="shared" si="65"/>
        <v>31:0003</v>
      </c>
      <c r="D499" s="1" t="str">
        <f t="shared" si="66"/>
        <v>31:0001</v>
      </c>
      <c r="E499" t="s">
        <v>2478</v>
      </c>
      <c r="F499" t="s">
        <v>2479</v>
      </c>
      <c r="H499">
        <v>69.507388000000006</v>
      </c>
      <c r="I499">
        <v>-92.366601500000002</v>
      </c>
      <c r="J499" s="1" t="str">
        <f>HYPERLINK("http://geochem.nrcan.gc.ca/cdogs/content/kwd/kwd020073_e.htm", "Esker")</f>
        <v>Esker</v>
      </c>
      <c r="K499" s="1" t="str">
        <f t="shared" si="67"/>
        <v>HMC separation (KIDD grouping)</v>
      </c>
      <c r="L499" t="s">
        <v>239</v>
      </c>
      <c r="M499" t="s">
        <v>2480</v>
      </c>
      <c r="N499" t="s">
        <v>29</v>
      </c>
      <c r="O499" t="s">
        <v>29</v>
      </c>
      <c r="P499" t="s">
        <v>29</v>
      </c>
      <c r="Q499" t="s">
        <v>29</v>
      </c>
      <c r="R499" t="s">
        <v>29</v>
      </c>
      <c r="S499" t="s">
        <v>29</v>
      </c>
      <c r="T499" t="s">
        <v>29</v>
      </c>
      <c r="U499" t="s">
        <v>29</v>
      </c>
      <c r="V499" t="s">
        <v>29</v>
      </c>
      <c r="W499" t="s">
        <v>29</v>
      </c>
    </row>
    <row r="500" spans="1:23" hidden="1" x14ac:dyDescent="0.3">
      <c r="A500" t="s">
        <v>2481</v>
      </c>
      <c r="B500" t="s">
        <v>2482</v>
      </c>
      <c r="C500" s="1" t="str">
        <f t="shared" si="65"/>
        <v>31:0003</v>
      </c>
      <c r="D500" s="1" t="str">
        <f t="shared" si="66"/>
        <v>31:0001</v>
      </c>
      <c r="E500" t="s">
        <v>2483</v>
      </c>
      <c r="F500" t="s">
        <v>2484</v>
      </c>
      <c r="H500">
        <v>69.596383000000003</v>
      </c>
      <c r="I500">
        <v>-92.306282699999997</v>
      </c>
      <c r="J500" s="1" t="str">
        <f>HYPERLINK("http://geochem.nrcan.gc.ca/cdogs/content/kwd/kwd020044_e.htm", "Till")</f>
        <v>Till</v>
      </c>
      <c r="K500" s="1" t="str">
        <f t="shared" si="67"/>
        <v>HMC separation (KIDD grouping)</v>
      </c>
      <c r="L500" t="s">
        <v>2430</v>
      </c>
      <c r="M500" t="s">
        <v>2485</v>
      </c>
      <c r="N500" t="s">
        <v>29</v>
      </c>
      <c r="O500" t="s">
        <v>29</v>
      </c>
      <c r="P500" t="s">
        <v>29</v>
      </c>
      <c r="Q500" t="s">
        <v>29</v>
      </c>
      <c r="R500" t="s">
        <v>29</v>
      </c>
      <c r="S500" t="s">
        <v>29</v>
      </c>
      <c r="T500" t="s">
        <v>29</v>
      </c>
      <c r="U500" t="s">
        <v>29</v>
      </c>
      <c r="V500" t="s">
        <v>48</v>
      </c>
      <c r="W500" t="s">
        <v>48</v>
      </c>
    </row>
    <row r="501" spans="1:23" hidden="1" x14ac:dyDescent="0.3">
      <c r="A501" t="s">
        <v>2486</v>
      </c>
      <c r="B501" t="s">
        <v>2487</v>
      </c>
      <c r="C501" s="1" t="str">
        <f t="shared" si="65"/>
        <v>31:0003</v>
      </c>
      <c r="D501" s="1" t="str">
        <f t="shared" si="66"/>
        <v>31:0001</v>
      </c>
      <c r="E501" t="s">
        <v>2488</v>
      </c>
      <c r="F501" t="s">
        <v>2489</v>
      </c>
      <c r="H501">
        <v>69.631608200000002</v>
      </c>
      <c r="I501">
        <v>-92.644784700000002</v>
      </c>
      <c r="J501" s="1" t="str">
        <f>HYPERLINK("http://geochem.nrcan.gc.ca/cdogs/content/kwd/kwd020044_e.htm", "Till")</f>
        <v>Till</v>
      </c>
      <c r="K501" s="1" t="str">
        <f t="shared" si="67"/>
        <v>HMC separation (KIDD grouping)</v>
      </c>
      <c r="L501" t="s">
        <v>630</v>
      </c>
      <c r="M501" t="s">
        <v>1054</v>
      </c>
      <c r="N501" t="s">
        <v>29</v>
      </c>
      <c r="O501" t="s">
        <v>29</v>
      </c>
      <c r="P501" t="s">
        <v>29</v>
      </c>
      <c r="Q501" t="s">
        <v>29</v>
      </c>
      <c r="R501" t="s">
        <v>29</v>
      </c>
      <c r="S501" t="s">
        <v>29</v>
      </c>
      <c r="T501" t="s">
        <v>29</v>
      </c>
      <c r="U501" t="s">
        <v>29</v>
      </c>
      <c r="V501" t="s">
        <v>29</v>
      </c>
      <c r="W501" t="s">
        <v>29</v>
      </c>
    </row>
    <row r="502" spans="1:23" hidden="1" x14ac:dyDescent="0.3">
      <c r="A502" t="s">
        <v>2490</v>
      </c>
      <c r="B502" t="s">
        <v>2491</v>
      </c>
      <c r="C502" s="1" t="str">
        <f t="shared" si="65"/>
        <v>31:0003</v>
      </c>
      <c r="D502" s="1" t="str">
        <f t="shared" si="66"/>
        <v>31:0001</v>
      </c>
      <c r="E502" t="s">
        <v>2492</v>
      </c>
      <c r="F502" t="s">
        <v>2493</v>
      </c>
      <c r="H502">
        <v>69.685701899999998</v>
      </c>
      <c r="I502">
        <v>-93.158289400000001</v>
      </c>
      <c r="J502" s="1" t="str">
        <f>HYPERLINK("http://geochem.nrcan.gc.ca/cdogs/content/kwd/kwd020073_e.htm", "Esker")</f>
        <v>Esker</v>
      </c>
      <c r="K502" s="1" t="str">
        <f t="shared" si="67"/>
        <v>HMC separation (KIDD grouping)</v>
      </c>
      <c r="L502" t="s">
        <v>1085</v>
      </c>
      <c r="M502" t="s">
        <v>1049</v>
      </c>
      <c r="N502" t="s">
        <v>29</v>
      </c>
      <c r="O502" t="s">
        <v>29</v>
      </c>
      <c r="P502" t="s">
        <v>29</v>
      </c>
      <c r="Q502" t="s">
        <v>29</v>
      </c>
      <c r="R502" t="s">
        <v>29</v>
      </c>
      <c r="S502" t="s">
        <v>29</v>
      </c>
      <c r="T502" t="s">
        <v>29</v>
      </c>
      <c r="U502" t="s">
        <v>29</v>
      </c>
      <c r="V502" t="s">
        <v>29</v>
      </c>
      <c r="W502" t="s">
        <v>29</v>
      </c>
    </row>
    <row r="503" spans="1:23" hidden="1" x14ac:dyDescent="0.3">
      <c r="A503" t="s">
        <v>2494</v>
      </c>
      <c r="B503" t="s">
        <v>2495</v>
      </c>
      <c r="C503" s="1" t="str">
        <f t="shared" si="65"/>
        <v>31:0003</v>
      </c>
      <c r="D503" s="1" t="str">
        <f t="shared" si="66"/>
        <v>31:0001</v>
      </c>
      <c r="E503" t="s">
        <v>2496</v>
      </c>
      <c r="F503" t="s">
        <v>2497</v>
      </c>
      <c r="H503">
        <v>69.525868399999993</v>
      </c>
      <c r="I503">
        <v>-93.298076399999999</v>
      </c>
      <c r="J503" s="1" t="str">
        <f>HYPERLINK("http://geochem.nrcan.gc.ca/cdogs/content/kwd/kwd020073_e.htm", "Esker")</f>
        <v>Esker</v>
      </c>
      <c r="K503" s="1" t="str">
        <f t="shared" si="67"/>
        <v>HMC separation (KIDD grouping)</v>
      </c>
      <c r="L503" t="s">
        <v>465</v>
      </c>
      <c r="M503" t="s">
        <v>1390</v>
      </c>
      <c r="N503" t="s">
        <v>29</v>
      </c>
      <c r="O503" t="s">
        <v>29</v>
      </c>
      <c r="P503" t="s">
        <v>29</v>
      </c>
      <c r="Q503" t="s">
        <v>29</v>
      </c>
      <c r="R503" t="s">
        <v>29</v>
      </c>
      <c r="S503" t="s">
        <v>29</v>
      </c>
      <c r="T503" t="s">
        <v>29</v>
      </c>
      <c r="U503" t="s">
        <v>29</v>
      </c>
      <c r="V503" t="s">
        <v>29</v>
      </c>
      <c r="W503" t="s">
        <v>29</v>
      </c>
    </row>
    <row r="504" spans="1:23" hidden="1" x14ac:dyDescent="0.3">
      <c r="A504" t="s">
        <v>2498</v>
      </c>
      <c r="B504" t="s">
        <v>2499</v>
      </c>
      <c r="C504" s="1" t="str">
        <f t="shared" si="65"/>
        <v>31:0003</v>
      </c>
      <c r="D504" s="1" t="str">
        <f t="shared" si="66"/>
        <v>31:0001</v>
      </c>
      <c r="E504" t="s">
        <v>2500</v>
      </c>
      <c r="F504" t="s">
        <v>2501</v>
      </c>
      <c r="H504">
        <v>69.421604099999996</v>
      </c>
      <c r="I504">
        <v>-93.243097599999999</v>
      </c>
      <c r="J504" s="1" t="str">
        <f>HYPERLINK("http://geochem.nrcan.gc.ca/cdogs/content/kwd/kwd020073_e.htm", "Esker")</f>
        <v>Esker</v>
      </c>
      <c r="K504" s="1" t="str">
        <f t="shared" si="67"/>
        <v>HMC separation (KIDD grouping)</v>
      </c>
      <c r="L504" t="s">
        <v>650</v>
      </c>
      <c r="M504" t="s">
        <v>1187</v>
      </c>
      <c r="N504" t="s">
        <v>29</v>
      </c>
      <c r="O504" t="s">
        <v>29</v>
      </c>
      <c r="P504" t="s">
        <v>29</v>
      </c>
      <c r="Q504" t="s">
        <v>29</v>
      </c>
      <c r="R504" t="s">
        <v>29</v>
      </c>
      <c r="S504" t="s">
        <v>29</v>
      </c>
      <c r="T504" t="s">
        <v>29</v>
      </c>
      <c r="U504" t="s">
        <v>29</v>
      </c>
      <c r="V504" t="s">
        <v>29</v>
      </c>
      <c r="W504" t="s">
        <v>29</v>
      </c>
    </row>
    <row r="505" spans="1:23" hidden="1" x14ac:dyDescent="0.3">
      <c r="A505" t="s">
        <v>2502</v>
      </c>
      <c r="B505" t="s">
        <v>2503</v>
      </c>
      <c r="C505" s="1" t="str">
        <f t="shared" si="65"/>
        <v>31:0003</v>
      </c>
      <c r="D505" s="1" t="str">
        <f t="shared" si="66"/>
        <v>31:0001</v>
      </c>
      <c r="E505" t="s">
        <v>2504</v>
      </c>
      <c r="F505" t="s">
        <v>2505</v>
      </c>
      <c r="H505">
        <v>69.422689700000006</v>
      </c>
      <c r="I505">
        <v>-92.660752000000002</v>
      </c>
      <c r="J505" s="1" t="str">
        <f>HYPERLINK("http://geochem.nrcan.gc.ca/cdogs/content/kwd/kwd020073_e.htm", "Esker")</f>
        <v>Esker</v>
      </c>
      <c r="K505" s="1" t="str">
        <f t="shared" si="67"/>
        <v>HMC separation (KIDD grouping)</v>
      </c>
      <c r="L505" t="s">
        <v>983</v>
      </c>
      <c r="M505" t="s">
        <v>1021</v>
      </c>
      <c r="N505" t="s">
        <v>29</v>
      </c>
      <c r="O505" t="s">
        <v>29</v>
      </c>
      <c r="P505" t="s">
        <v>29</v>
      </c>
      <c r="Q505" t="s">
        <v>29</v>
      </c>
      <c r="R505" t="s">
        <v>29</v>
      </c>
      <c r="S505" t="s">
        <v>29</v>
      </c>
      <c r="T505" t="s">
        <v>29</v>
      </c>
      <c r="U505" t="s">
        <v>29</v>
      </c>
      <c r="V505" t="s">
        <v>29</v>
      </c>
      <c r="W505" t="s">
        <v>29</v>
      </c>
    </row>
    <row r="506" spans="1:23" hidden="1" x14ac:dyDescent="0.3">
      <c r="A506" t="s">
        <v>2506</v>
      </c>
      <c r="B506" t="s">
        <v>2507</v>
      </c>
      <c r="C506" s="1" t="str">
        <f t="shared" si="65"/>
        <v>31:0003</v>
      </c>
      <c r="D506" s="1" t="str">
        <f t="shared" si="66"/>
        <v>31:0001</v>
      </c>
      <c r="E506" t="s">
        <v>2508</v>
      </c>
      <c r="F506" t="s">
        <v>2509</v>
      </c>
      <c r="H506">
        <v>69.425380500000003</v>
      </c>
      <c r="I506">
        <v>-91.262049300000001</v>
      </c>
      <c r="J506" s="1" t="str">
        <f>HYPERLINK("http://geochem.nrcan.gc.ca/cdogs/content/kwd/kwd020044_e.htm", "Till")</f>
        <v>Till</v>
      </c>
      <c r="K506" s="1" t="str">
        <f t="shared" si="67"/>
        <v>HMC separation (KIDD grouping)</v>
      </c>
      <c r="L506" t="s">
        <v>650</v>
      </c>
      <c r="M506" t="s">
        <v>1116</v>
      </c>
      <c r="N506" t="s">
        <v>29</v>
      </c>
      <c r="O506" t="s">
        <v>29</v>
      </c>
      <c r="P506" t="s">
        <v>29</v>
      </c>
      <c r="Q506" t="s">
        <v>29</v>
      </c>
      <c r="R506" t="s">
        <v>29</v>
      </c>
      <c r="S506" t="s">
        <v>29</v>
      </c>
      <c r="T506" t="s">
        <v>29</v>
      </c>
      <c r="U506" t="s">
        <v>29</v>
      </c>
      <c r="V506" t="s">
        <v>29</v>
      </c>
      <c r="W506" t="s">
        <v>29</v>
      </c>
    </row>
    <row r="507" spans="1:23" hidden="1" x14ac:dyDescent="0.3">
      <c r="A507" t="s">
        <v>2510</v>
      </c>
      <c r="B507" t="s">
        <v>2511</v>
      </c>
      <c r="C507" s="1" t="str">
        <f t="shared" si="65"/>
        <v>31:0003</v>
      </c>
      <c r="D507" s="1" t="str">
        <f t="shared" si="66"/>
        <v>31:0001</v>
      </c>
      <c r="E507" t="s">
        <v>2512</v>
      </c>
      <c r="F507" t="s">
        <v>2513</v>
      </c>
      <c r="H507">
        <v>69.350748100000004</v>
      </c>
      <c r="I507">
        <v>-90.152859699999993</v>
      </c>
      <c r="J507" s="1" t="str">
        <f>HYPERLINK("http://geochem.nrcan.gc.ca/cdogs/content/kwd/kwd020044_e.htm", "Till")</f>
        <v>Till</v>
      </c>
      <c r="K507" s="1" t="str">
        <f t="shared" si="67"/>
        <v>HMC separation (KIDD grouping)</v>
      </c>
      <c r="L507" t="s">
        <v>712</v>
      </c>
      <c r="M507" t="s">
        <v>2514</v>
      </c>
      <c r="N507" t="s">
        <v>29</v>
      </c>
      <c r="O507" t="s">
        <v>29</v>
      </c>
      <c r="P507" t="s">
        <v>29</v>
      </c>
      <c r="Q507" t="s">
        <v>29</v>
      </c>
      <c r="R507" t="s">
        <v>29</v>
      </c>
      <c r="S507" t="s">
        <v>29</v>
      </c>
      <c r="T507" t="s">
        <v>29</v>
      </c>
      <c r="U507" t="s">
        <v>29</v>
      </c>
      <c r="V507" t="s">
        <v>29</v>
      </c>
      <c r="W507" t="s">
        <v>29</v>
      </c>
    </row>
    <row r="508" spans="1:23" hidden="1" x14ac:dyDescent="0.3">
      <c r="A508" t="s">
        <v>2515</v>
      </c>
      <c r="B508" t="s">
        <v>2516</v>
      </c>
      <c r="C508" s="1" t="str">
        <f t="shared" si="65"/>
        <v>31:0003</v>
      </c>
      <c r="D508" s="1" t="str">
        <f t="shared" si="66"/>
        <v>31:0001</v>
      </c>
      <c r="E508" t="s">
        <v>2517</v>
      </c>
      <c r="F508" t="s">
        <v>2518</v>
      </c>
      <c r="H508">
        <v>69.368288000000007</v>
      </c>
      <c r="I508">
        <v>-91.658217100000002</v>
      </c>
      <c r="J508" s="1" t="str">
        <f>HYPERLINK("http://geochem.nrcan.gc.ca/cdogs/content/kwd/kwd020044_e.htm", "Till")</f>
        <v>Till</v>
      </c>
      <c r="K508" s="1" t="str">
        <f t="shared" si="67"/>
        <v>HMC separation (KIDD grouping)</v>
      </c>
      <c r="L508" t="s">
        <v>946</v>
      </c>
      <c r="M508" t="s">
        <v>266</v>
      </c>
      <c r="N508" t="s">
        <v>29</v>
      </c>
      <c r="O508" t="s">
        <v>29</v>
      </c>
      <c r="P508" t="s">
        <v>29</v>
      </c>
      <c r="Q508" t="s">
        <v>29</v>
      </c>
      <c r="R508" t="s">
        <v>29</v>
      </c>
      <c r="S508" t="s">
        <v>29</v>
      </c>
      <c r="T508" t="s">
        <v>29</v>
      </c>
      <c r="U508" t="s">
        <v>29</v>
      </c>
      <c r="V508" t="s">
        <v>33</v>
      </c>
      <c r="W508" t="s">
        <v>33</v>
      </c>
    </row>
    <row r="509" spans="1:23" hidden="1" x14ac:dyDescent="0.3">
      <c r="A509" t="s">
        <v>2519</v>
      </c>
      <c r="B509" t="s">
        <v>2520</v>
      </c>
      <c r="C509" s="1" t="str">
        <f t="shared" si="65"/>
        <v>31:0003</v>
      </c>
      <c r="D509" s="1" t="str">
        <f t="shared" si="66"/>
        <v>31:0001</v>
      </c>
      <c r="E509" t="s">
        <v>2521</v>
      </c>
      <c r="F509" t="s">
        <v>2522</v>
      </c>
      <c r="H509">
        <v>69.466101699999996</v>
      </c>
      <c r="I509">
        <v>-91.722600999999997</v>
      </c>
      <c r="J509" s="1" t="str">
        <f>HYPERLINK("http://geochem.nrcan.gc.ca/cdogs/content/kwd/kwd020073_e.htm", "Esker")</f>
        <v>Esker</v>
      </c>
      <c r="K509" s="1" t="str">
        <f t="shared" si="67"/>
        <v>HMC separation (KIDD grouping)</v>
      </c>
      <c r="L509" t="s">
        <v>154</v>
      </c>
      <c r="M509" t="s">
        <v>155</v>
      </c>
      <c r="N509" t="s">
        <v>29</v>
      </c>
      <c r="O509" t="s">
        <v>29</v>
      </c>
      <c r="P509" t="s">
        <v>29</v>
      </c>
      <c r="Q509" t="s">
        <v>29</v>
      </c>
      <c r="R509" t="s">
        <v>29</v>
      </c>
      <c r="S509" t="s">
        <v>29</v>
      </c>
      <c r="T509" t="s">
        <v>29</v>
      </c>
      <c r="U509" t="s">
        <v>29</v>
      </c>
      <c r="V509" t="s">
        <v>29</v>
      </c>
      <c r="W509" t="s">
        <v>29</v>
      </c>
    </row>
    <row r="510" spans="1:23" hidden="1" x14ac:dyDescent="0.3">
      <c r="A510" t="s">
        <v>2523</v>
      </c>
      <c r="B510" t="s">
        <v>2524</v>
      </c>
      <c r="C510" s="1" t="str">
        <f t="shared" si="65"/>
        <v>31:0003</v>
      </c>
      <c r="D510" s="1" t="str">
        <f t="shared" si="66"/>
        <v>31:0001</v>
      </c>
      <c r="E510" t="s">
        <v>2525</v>
      </c>
      <c r="F510" t="s">
        <v>2526</v>
      </c>
      <c r="H510">
        <v>69.539637299999995</v>
      </c>
      <c r="I510">
        <v>-91.542073000000002</v>
      </c>
      <c r="J510" s="1" t="str">
        <f t="shared" ref="J510:J516" si="68">HYPERLINK("http://geochem.nrcan.gc.ca/cdogs/content/kwd/kwd020044_e.htm", "Till")</f>
        <v>Till</v>
      </c>
      <c r="K510" s="1" t="str">
        <f t="shared" si="67"/>
        <v>HMC separation (KIDD grouping)</v>
      </c>
      <c r="L510" t="s">
        <v>306</v>
      </c>
      <c r="M510" t="s">
        <v>1446</v>
      </c>
      <c r="N510" t="s">
        <v>29</v>
      </c>
      <c r="O510" t="s">
        <v>29</v>
      </c>
      <c r="P510" t="s">
        <v>29</v>
      </c>
      <c r="Q510" t="s">
        <v>29</v>
      </c>
      <c r="R510" t="s">
        <v>29</v>
      </c>
      <c r="S510" t="s">
        <v>29</v>
      </c>
      <c r="T510" t="s">
        <v>29</v>
      </c>
      <c r="U510" t="s">
        <v>29</v>
      </c>
      <c r="V510" t="s">
        <v>29</v>
      </c>
      <c r="W510" t="s">
        <v>29</v>
      </c>
    </row>
    <row r="511" spans="1:23" hidden="1" x14ac:dyDescent="0.3">
      <c r="A511" t="s">
        <v>2527</v>
      </c>
      <c r="B511" t="s">
        <v>2528</v>
      </c>
      <c r="C511" s="1" t="str">
        <f t="shared" si="65"/>
        <v>31:0003</v>
      </c>
      <c r="D511" s="1" t="str">
        <f t="shared" si="66"/>
        <v>31:0001</v>
      </c>
      <c r="E511" t="s">
        <v>2529</v>
      </c>
      <c r="F511" t="s">
        <v>2530</v>
      </c>
      <c r="H511">
        <v>69.4010727</v>
      </c>
      <c r="I511">
        <v>-90.758540300000007</v>
      </c>
      <c r="J511" s="1" t="str">
        <f t="shared" si="68"/>
        <v>Till</v>
      </c>
      <c r="K511" s="1" t="str">
        <f t="shared" si="67"/>
        <v>HMC separation (KIDD grouping)</v>
      </c>
      <c r="L511" t="s">
        <v>1042</v>
      </c>
      <c r="M511" t="s">
        <v>92</v>
      </c>
      <c r="N511" t="s">
        <v>29</v>
      </c>
      <c r="O511" t="s">
        <v>29</v>
      </c>
      <c r="P511" t="s">
        <v>29</v>
      </c>
      <c r="Q511" t="s">
        <v>29</v>
      </c>
      <c r="R511" t="s">
        <v>29</v>
      </c>
      <c r="S511" t="s">
        <v>29</v>
      </c>
      <c r="T511" t="s">
        <v>29</v>
      </c>
      <c r="U511" t="s">
        <v>29</v>
      </c>
      <c r="V511" t="s">
        <v>48</v>
      </c>
      <c r="W511" t="s">
        <v>48</v>
      </c>
    </row>
    <row r="512" spans="1:23" hidden="1" x14ac:dyDescent="0.3">
      <c r="A512" t="s">
        <v>2531</v>
      </c>
      <c r="B512" t="s">
        <v>2532</v>
      </c>
      <c r="C512" s="1" t="str">
        <f t="shared" si="65"/>
        <v>31:0003</v>
      </c>
      <c r="D512" s="1" t="str">
        <f t="shared" si="66"/>
        <v>31:0001</v>
      </c>
      <c r="E512" t="s">
        <v>2533</v>
      </c>
      <c r="F512" t="s">
        <v>2534</v>
      </c>
      <c r="H512">
        <v>69.256083099999998</v>
      </c>
      <c r="I512">
        <v>-91.363421399999993</v>
      </c>
      <c r="J512" s="1" t="str">
        <f t="shared" si="68"/>
        <v>Till</v>
      </c>
      <c r="K512" s="1" t="str">
        <f t="shared" si="67"/>
        <v>HMC separation (KIDD grouping)</v>
      </c>
      <c r="L512" t="s">
        <v>1865</v>
      </c>
      <c r="M512" t="s">
        <v>1390</v>
      </c>
      <c r="N512" t="s">
        <v>29</v>
      </c>
      <c r="O512" t="s">
        <v>29</v>
      </c>
      <c r="P512" t="s">
        <v>29</v>
      </c>
      <c r="Q512" t="s">
        <v>29</v>
      </c>
      <c r="R512" t="s">
        <v>29</v>
      </c>
      <c r="S512" t="s">
        <v>29</v>
      </c>
      <c r="T512" t="s">
        <v>29</v>
      </c>
      <c r="U512" t="s">
        <v>29</v>
      </c>
      <c r="V512" t="s">
        <v>33</v>
      </c>
      <c r="W512" t="s">
        <v>33</v>
      </c>
    </row>
    <row r="513" spans="1:23" hidden="1" x14ac:dyDescent="0.3">
      <c r="A513" t="s">
        <v>2535</v>
      </c>
      <c r="B513" t="s">
        <v>2536</v>
      </c>
      <c r="C513" s="1" t="str">
        <f t="shared" si="65"/>
        <v>31:0003</v>
      </c>
      <c r="D513" s="1" t="str">
        <f t="shared" si="66"/>
        <v>31:0001</v>
      </c>
      <c r="E513" t="s">
        <v>2537</v>
      </c>
      <c r="F513" t="s">
        <v>2538</v>
      </c>
      <c r="H513">
        <v>69.2181566</v>
      </c>
      <c r="I513">
        <v>-91.220434499999996</v>
      </c>
      <c r="J513" s="1" t="str">
        <f t="shared" si="68"/>
        <v>Till</v>
      </c>
      <c r="K513" s="1" t="str">
        <f t="shared" si="67"/>
        <v>HMC separation (KIDD grouping)</v>
      </c>
      <c r="L513" t="s">
        <v>570</v>
      </c>
      <c r="M513" t="s">
        <v>100</v>
      </c>
      <c r="N513" t="s">
        <v>29</v>
      </c>
      <c r="O513" t="s">
        <v>29</v>
      </c>
      <c r="P513" t="s">
        <v>29</v>
      </c>
      <c r="Q513" t="s">
        <v>29</v>
      </c>
      <c r="R513" t="s">
        <v>29</v>
      </c>
      <c r="S513" t="s">
        <v>29</v>
      </c>
      <c r="T513" t="s">
        <v>29</v>
      </c>
      <c r="U513" t="s">
        <v>29</v>
      </c>
      <c r="V513" t="s">
        <v>29</v>
      </c>
      <c r="W513" t="s">
        <v>29</v>
      </c>
    </row>
    <row r="514" spans="1:23" hidden="1" x14ac:dyDescent="0.3">
      <c r="A514" t="s">
        <v>2539</v>
      </c>
      <c r="B514" t="s">
        <v>2540</v>
      </c>
      <c r="C514" s="1" t="str">
        <f t="shared" si="65"/>
        <v>31:0003</v>
      </c>
      <c r="D514" s="1" t="str">
        <f t="shared" si="66"/>
        <v>31:0001</v>
      </c>
      <c r="E514" t="s">
        <v>2541</v>
      </c>
      <c r="F514" t="s">
        <v>2542</v>
      </c>
      <c r="H514">
        <v>69.164683800000006</v>
      </c>
      <c r="I514">
        <v>-91.016499800000005</v>
      </c>
      <c r="J514" s="1" t="str">
        <f t="shared" si="68"/>
        <v>Till</v>
      </c>
      <c r="K514" s="1" t="str">
        <f t="shared" si="67"/>
        <v>HMC separation (KIDD grouping)</v>
      </c>
      <c r="L514" t="s">
        <v>276</v>
      </c>
      <c r="M514" t="s">
        <v>2485</v>
      </c>
      <c r="N514" t="s">
        <v>29</v>
      </c>
      <c r="O514" t="s">
        <v>29</v>
      </c>
      <c r="P514" t="s">
        <v>29</v>
      </c>
      <c r="Q514" t="s">
        <v>29</v>
      </c>
      <c r="R514" t="s">
        <v>29</v>
      </c>
      <c r="S514" t="s">
        <v>29</v>
      </c>
      <c r="T514" t="s">
        <v>29</v>
      </c>
      <c r="U514" t="s">
        <v>29</v>
      </c>
      <c r="V514" t="s">
        <v>33</v>
      </c>
      <c r="W514" t="s">
        <v>33</v>
      </c>
    </row>
    <row r="515" spans="1:23" hidden="1" x14ac:dyDescent="0.3">
      <c r="A515" t="s">
        <v>2543</v>
      </c>
      <c r="B515" t="s">
        <v>2544</v>
      </c>
      <c r="C515" s="1" t="str">
        <f t="shared" si="65"/>
        <v>31:0003</v>
      </c>
      <c r="D515" s="1" t="str">
        <f t="shared" si="66"/>
        <v>31:0001</v>
      </c>
      <c r="E515" t="s">
        <v>2545</v>
      </c>
      <c r="F515" t="s">
        <v>2546</v>
      </c>
      <c r="H515">
        <v>69.015172000000007</v>
      </c>
      <c r="I515">
        <v>-90.853663100000006</v>
      </c>
      <c r="J515" s="1" t="str">
        <f t="shared" si="68"/>
        <v>Till</v>
      </c>
      <c r="K515" s="1" t="str">
        <f t="shared" si="67"/>
        <v>HMC separation (KIDD grouping)</v>
      </c>
      <c r="L515" t="s">
        <v>570</v>
      </c>
      <c r="M515" t="s">
        <v>2547</v>
      </c>
      <c r="N515" t="s">
        <v>29</v>
      </c>
      <c r="O515" t="s">
        <v>29</v>
      </c>
      <c r="P515" t="s">
        <v>29</v>
      </c>
      <c r="Q515" t="s">
        <v>29</v>
      </c>
      <c r="R515" t="s">
        <v>29</v>
      </c>
      <c r="S515" t="s">
        <v>29</v>
      </c>
      <c r="T515" t="s">
        <v>29</v>
      </c>
      <c r="U515" t="s">
        <v>29</v>
      </c>
      <c r="V515" t="s">
        <v>29</v>
      </c>
      <c r="W515" t="s">
        <v>29</v>
      </c>
    </row>
    <row r="516" spans="1:23" hidden="1" x14ac:dyDescent="0.3">
      <c r="A516" t="s">
        <v>2548</v>
      </c>
      <c r="B516" t="s">
        <v>2549</v>
      </c>
      <c r="C516" s="1" t="str">
        <f t="shared" si="65"/>
        <v>31:0003</v>
      </c>
      <c r="D516" s="1" t="str">
        <f t="shared" si="66"/>
        <v>31:0001</v>
      </c>
      <c r="E516" t="s">
        <v>2550</v>
      </c>
      <c r="F516" t="s">
        <v>2551</v>
      </c>
      <c r="H516">
        <v>69.125915199999994</v>
      </c>
      <c r="I516">
        <v>-91.291313900000006</v>
      </c>
      <c r="J516" s="1" t="str">
        <f t="shared" si="68"/>
        <v>Till</v>
      </c>
      <c r="K516" s="1" t="str">
        <f t="shared" si="67"/>
        <v>HMC separation (KIDD grouping)</v>
      </c>
      <c r="L516" t="s">
        <v>46</v>
      </c>
      <c r="M516" t="s">
        <v>168</v>
      </c>
      <c r="N516" t="s">
        <v>29</v>
      </c>
      <c r="O516" t="s">
        <v>29</v>
      </c>
      <c r="P516" t="s">
        <v>29</v>
      </c>
      <c r="Q516" t="s">
        <v>29</v>
      </c>
      <c r="R516" t="s">
        <v>29</v>
      </c>
      <c r="S516" t="s">
        <v>29</v>
      </c>
      <c r="T516" t="s">
        <v>29</v>
      </c>
      <c r="U516" t="s">
        <v>29</v>
      </c>
      <c r="V516" t="s">
        <v>29</v>
      </c>
      <c r="W516" t="s">
        <v>29</v>
      </c>
    </row>
    <row r="517" spans="1:23" hidden="1" x14ac:dyDescent="0.3">
      <c r="A517" t="s">
        <v>2552</v>
      </c>
      <c r="B517" t="s">
        <v>2553</v>
      </c>
      <c r="C517" s="1" t="str">
        <f t="shared" si="65"/>
        <v>31:0003</v>
      </c>
      <c r="D517" s="1" t="str">
        <f t="shared" si="66"/>
        <v>31:0001</v>
      </c>
      <c r="E517" t="s">
        <v>2554</v>
      </c>
      <c r="F517" t="s">
        <v>2555</v>
      </c>
      <c r="H517">
        <v>69.2623526</v>
      </c>
      <c r="I517">
        <v>-92.824734100000001</v>
      </c>
      <c r="J517" s="1" t="str">
        <f>HYPERLINK("http://geochem.nrcan.gc.ca/cdogs/content/kwd/kwd020073_e.htm", "Esker")</f>
        <v>Esker</v>
      </c>
      <c r="K517" s="1" t="str">
        <f t="shared" si="67"/>
        <v>HMC separation (KIDD grouping)</v>
      </c>
      <c r="L517" t="s">
        <v>839</v>
      </c>
      <c r="M517" t="s">
        <v>2556</v>
      </c>
      <c r="N517" t="s">
        <v>29</v>
      </c>
      <c r="O517" t="s">
        <v>29</v>
      </c>
      <c r="P517" t="s">
        <v>29</v>
      </c>
      <c r="Q517" t="s">
        <v>29</v>
      </c>
      <c r="R517" t="s">
        <v>29</v>
      </c>
      <c r="S517" t="s">
        <v>29</v>
      </c>
      <c r="T517" t="s">
        <v>29</v>
      </c>
      <c r="U517" t="s">
        <v>29</v>
      </c>
      <c r="V517" t="s">
        <v>29</v>
      </c>
      <c r="W517" t="s">
        <v>29</v>
      </c>
    </row>
    <row r="518" spans="1:23" hidden="1" x14ac:dyDescent="0.3">
      <c r="A518" t="s">
        <v>2557</v>
      </c>
      <c r="B518" t="s">
        <v>2558</v>
      </c>
      <c r="C518" s="1" t="str">
        <f t="shared" si="65"/>
        <v>31:0003</v>
      </c>
      <c r="D518" s="1" t="str">
        <f t="shared" si="66"/>
        <v>31:0001</v>
      </c>
      <c r="E518" t="s">
        <v>2559</v>
      </c>
      <c r="F518" t="s">
        <v>2560</v>
      </c>
      <c r="H518">
        <v>69.216541699999993</v>
      </c>
      <c r="I518">
        <v>-93.504316500000002</v>
      </c>
      <c r="J518" s="1" t="str">
        <f>HYPERLINK("http://geochem.nrcan.gc.ca/cdogs/content/kwd/kwd020073_e.htm", "Esker")</f>
        <v>Esker</v>
      </c>
      <c r="K518" s="1" t="str">
        <f t="shared" si="67"/>
        <v>HMC separation (KIDD grouping)</v>
      </c>
      <c r="L518" t="s">
        <v>2561</v>
      </c>
      <c r="M518" t="s">
        <v>2562</v>
      </c>
      <c r="N518" t="s">
        <v>29</v>
      </c>
      <c r="O518" t="s">
        <v>29</v>
      </c>
      <c r="P518" t="s">
        <v>29</v>
      </c>
      <c r="Q518" t="s">
        <v>29</v>
      </c>
      <c r="R518" t="s">
        <v>29</v>
      </c>
      <c r="S518" t="s">
        <v>29</v>
      </c>
      <c r="T518" t="s">
        <v>29</v>
      </c>
      <c r="U518" t="s">
        <v>29</v>
      </c>
      <c r="V518" t="s">
        <v>29</v>
      </c>
      <c r="W518" t="s">
        <v>29</v>
      </c>
    </row>
    <row r="519" spans="1:23" hidden="1" x14ac:dyDescent="0.3">
      <c r="A519" t="s">
        <v>2563</v>
      </c>
      <c r="B519" t="s">
        <v>2564</v>
      </c>
      <c r="C519" s="1" t="str">
        <f t="shared" si="65"/>
        <v>31:0003</v>
      </c>
      <c r="D519" s="1" t="str">
        <f t="shared" si="66"/>
        <v>31:0001</v>
      </c>
      <c r="E519" t="s">
        <v>2565</v>
      </c>
      <c r="F519" t="s">
        <v>2566</v>
      </c>
      <c r="H519">
        <v>69.257789000000002</v>
      </c>
      <c r="I519">
        <v>-93.967259299999995</v>
      </c>
      <c r="J519" s="1" t="str">
        <f>HYPERLINK("http://geochem.nrcan.gc.ca/cdogs/content/kwd/kwd020044_e.htm", "Till")</f>
        <v>Till</v>
      </c>
      <c r="K519" s="1" t="str">
        <f t="shared" si="67"/>
        <v>HMC separation (KIDD grouping)</v>
      </c>
      <c r="L519" t="s">
        <v>2567</v>
      </c>
      <c r="M519" t="s">
        <v>124</v>
      </c>
      <c r="N519" t="s">
        <v>29</v>
      </c>
      <c r="O519" t="s">
        <v>29</v>
      </c>
      <c r="P519" t="s">
        <v>29</v>
      </c>
      <c r="Q519" t="s">
        <v>29</v>
      </c>
      <c r="R519" t="s">
        <v>29</v>
      </c>
      <c r="S519" t="s">
        <v>29</v>
      </c>
      <c r="T519" t="s">
        <v>29</v>
      </c>
      <c r="U519" t="s">
        <v>29</v>
      </c>
      <c r="V519" t="s">
        <v>29</v>
      </c>
      <c r="W519" t="s">
        <v>29</v>
      </c>
    </row>
    <row r="520" spans="1:23" hidden="1" x14ac:dyDescent="0.3">
      <c r="A520" t="s">
        <v>2568</v>
      </c>
      <c r="B520" t="s">
        <v>2569</v>
      </c>
      <c r="C520" s="1" t="str">
        <f t="shared" si="65"/>
        <v>31:0003</v>
      </c>
      <c r="D520" s="1" t="str">
        <f t="shared" si="66"/>
        <v>31:0001</v>
      </c>
      <c r="E520" t="s">
        <v>2570</v>
      </c>
      <c r="F520" t="s">
        <v>2571</v>
      </c>
      <c r="H520">
        <v>69.0663828</v>
      </c>
      <c r="I520">
        <v>-93.869748400000006</v>
      </c>
      <c r="J520" s="1" t="str">
        <f>HYPERLINK("http://geochem.nrcan.gc.ca/cdogs/content/kwd/kwd020044_e.htm", "Till")</f>
        <v>Till</v>
      </c>
      <c r="K520" s="1" t="str">
        <f t="shared" si="67"/>
        <v>HMC separation (KIDD grouping)</v>
      </c>
      <c r="L520" t="s">
        <v>383</v>
      </c>
      <c r="M520" t="s">
        <v>2572</v>
      </c>
      <c r="N520" t="s">
        <v>29</v>
      </c>
      <c r="O520" t="s">
        <v>29</v>
      </c>
      <c r="P520" t="s">
        <v>29</v>
      </c>
      <c r="Q520" t="s">
        <v>29</v>
      </c>
      <c r="R520" t="s">
        <v>29</v>
      </c>
      <c r="S520" t="s">
        <v>29</v>
      </c>
      <c r="T520" t="s">
        <v>29</v>
      </c>
      <c r="U520" t="s">
        <v>29</v>
      </c>
      <c r="V520" t="s">
        <v>29</v>
      </c>
      <c r="W520" t="s">
        <v>29</v>
      </c>
    </row>
    <row r="521" spans="1:23" hidden="1" x14ac:dyDescent="0.3">
      <c r="A521" t="s">
        <v>2573</v>
      </c>
      <c r="B521" t="s">
        <v>2574</v>
      </c>
      <c r="C521" s="1" t="str">
        <f t="shared" si="65"/>
        <v>31:0003</v>
      </c>
      <c r="D521" s="1" t="str">
        <f t="shared" si="66"/>
        <v>31:0001</v>
      </c>
      <c r="E521" t="s">
        <v>2575</v>
      </c>
      <c r="F521" t="s">
        <v>2576</v>
      </c>
      <c r="H521">
        <v>69.017516000000001</v>
      </c>
      <c r="I521">
        <v>-94.217612599999995</v>
      </c>
      <c r="J521" s="1" t="str">
        <f>HYPERLINK("http://geochem.nrcan.gc.ca/cdogs/content/kwd/kwd020044_e.htm", "Till")</f>
        <v>Till</v>
      </c>
      <c r="K521" s="1" t="str">
        <f t="shared" si="67"/>
        <v>HMC separation (KIDD grouping)</v>
      </c>
      <c r="L521" t="s">
        <v>988</v>
      </c>
      <c r="M521" t="s">
        <v>941</v>
      </c>
      <c r="N521" t="s">
        <v>29</v>
      </c>
      <c r="O521" t="s">
        <v>29</v>
      </c>
      <c r="P521" t="s">
        <v>29</v>
      </c>
      <c r="Q521" t="s">
        <v>29</v>
      </c>
      <c r="R521" t="s">
        <v>29</v>
      </c>
      <c r="S521" t="s">
        <v>29</v>
      </c>
      <c r="T521" t="s">
        <v>29</v>
      </c>
      <c r="U521" t="s">
        <v>29</v>
      </c>
      <c r="V521" t="s">
        <v>29</v>
      </c>
      <c r="W521" t="s">
        <v>29</v>
      </c>
    </row>
    <row r="522" spans="1:23" hidden="1" x14ac:dyDescent="0.3">
      <c r="A522" t="s">
        <v>2577</v>
      </c>
      <c r="B522" t="s">
        <v>2578</v>
      </c>
      <c r="C522" s="1" t="str">
        <f t="shared" si="65"/>
        <v>31:0003</v>
      </c>
      <c r="D522" s="1" t="str">
        <f t="shared" si="66"/>
        <v>31:0001</v>
      </c>
      <c r="E522" t="s">
        <v>2579</v>
      </c>
      <c r="F522" t="s">
        <v>2580</v>
      </c>
      <c r="H522">
        <v>68.858517300000003</v>
      </c>
      <c r="I522">
        <v>-94.072288799999995</v>
      </c>
      <c r="J522" s="1" t="str">
        <f>HYPERLINK("http://geochem.nrcan.gc.ca/cdogs/content/kwd/kwd020044_e.htm", "Till")</f>
        <v>Till</v>
      </c>
      <c r="K522" s="1" t="str">
        <f t="shared" si="67"/>
        <v>HMC separation (KIDD grouping)</v>
      </c>
      <c r="L522" t="s">
        <v>117</v>
      </c>
      <c r="M522" t="s">
        <v>1220</v>
      </c>
      <c r="N522" t="s">
        <v>29</v>
      </c>
      <c r="O522" t="s">
        <v>29</v>
      </c>
      <c r="P522" t="s">
        <v>29</v>
      </c>
      <c r="Q522" t="s">
        <v>29</v>
      </c>
      <c r="R522" t="s">
        <v>29</v>
      </c>
      <c r="S522" t="s">
        <v>29</v>
      </c>
      <c r="T522" t="s">
        <v>29</v>
      </c>
      <c r="U522" t="s">
        <v>29</v>
      </c>
      <c r="V522" t="s">
        <v>29</v>
      </c>
      <c r="W522" t="s">
        <v>29</v>
      </c>
    </row>
    <row r="523" spans="1:23" hidden="1" x14ac:dyDescent="0.3">
      <c r="A523" t="s">
        <v>2581</v>
      </c>
      <c r="B523" t="s">
        <v>2582</v>
      </c>
      <c r="C523" s="1" t="str">
        <f t="shared" si="65"/>
        <v>31:0003</v>
      </c>
      <c r="D523" s="1" t="str">
        <f t="shared" si="66"/>
        <v>31:0001</v>
      </c>
      <c r="E523" t="s">
        <v>2583</v>
      </c>
      <c r="F523" t="s">
        <v>2584</v>
      </c>
      <c r="H523">
        <v>68.927468200000007</v>
      </c>
      <c r="I523">
        <v>-93.237577299999998</v>
      </c>
      <c r="J523" s="1" t="str">
        <f>HYPERLINK("http://geochem.nrcan.gc.ca/cdogs/content/kwd/kwd020073_e.htm", "Esker")</f>
        <v>Esker</v>
      </c>
      <c r="K523" s="1" t="str">
        <f t="shared" si="67"/>
        <v>HMC separation (KIDD grouping)</v>
      </c>
      <c r="L523" t="s">
        <v>148</v>
      </c>
      <c r="M523" t="s">
        <v>2585</v>
      </c>
      <c r="N523" t="s">
        <v>29</v>
      </c>
      <c r="O523" t="s">
        <v>29</v>
      </c>
      <c r="P523" t="s">
        <v>29</v>
      </c>
      <c r="Q523" t="s">
        <v>29</v>
      </c>
      <c r="R523" t="s">
        <v>29</v>
      </c>
      <c r="S523" t="s">
        <v>29</v>
      </c>
      <c r="T523" t="s">
        <v>29</v>
      </c>
      <c r="U523" t="s">
        <v>29</v>
      </c>
      <c r="V523" t="s">
        <v>29</v>
      </c>
      <c r="W523" t="s">
        <v>29</v>
      </c>
    </row>
    <row r="524" spans="1:23" hidden="1" x14ac:dyDescent="0.3">
      <c r="A524" t="s">
        <v>2586</v>
      </c>
      <c r="B524" t="s">
        <v>2587</v>
      </c>
      <c r="C524" s="1" t="str">
        <f t="shared" si="65"/>
        <v>31:0003</v>
      </c>
      <c r="D524" s="1" t="str">
        <f t="shared" si="66"/>
        <v>31:0001</v>
      </c>
      <c r="E524" t="s">
        <v>2588</v>
      </c>
      <c r="F524" t="s">
        <v>2589</v>
      </c>
      <c r="H524">
        <v>69.055490800000001</v>
      </c>
      <c r="I524">
        <v>-92.464140999999998</v>
      </c>
      <c r="J524" s="1" t="str">
        <f>HYPERLINK("http://geochem.nrcan.gc.ca/cdogs/content/kwd/kwd020044_e.htm", "Till")</f>
        <v>Till</v>
      </c>
      <c r="K524" s="1" t="str">
        <f t="shared" si="67"/>
        <v>HMC separation (KIDD grouping)</v>
      </c>
      <c r="L524" t="s">
        <v>493</v>
      </c>
      <c r="M524" t="s">
        <v>995</v>
      </c>
      <c r="N524" t="s">
        <v>29</v>
      </c>
      <c r="O524" t="s">
        <v>29</v>
      </c>
      <c r="P524" t="s">
        <v>29</v>
      </c>
      <c r="Q524" t="s">
        <v>29</v>
      </c>
      <c r="R524" t="s">
        <v>29</v>
      </c>
      <c r="S524" t="s">
        <v>29</v>
      </c>
      <c r="T524" t="s">
        <v>29</v>
      </c>
      <c r="U524" t="s">
        <v>29</v>
      </c>
      <c r="V524" t="s">
        <v>29</v>
      </c>
      <c r="W524" t="s">
        <v>29</v>
      </c>
    </row>
  </sheetData>
  <autoFilter ref="A1:K524">
    <filterColumn colId="0" hiddenButton="1"/>
    <filterColumn colId="1" hiddenButton="1"/>
    <filterColumn colId="3">
      <filters>
        <filter val="21:00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svy210007_pkg_0248c.xlsx</vt:lpstr>
      <vt:lpstr>pkg_0248c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2024-11-22T07:43:39Z</dcterms:created>
  <dcterms:modified xsi:type="dcterms:W3CDTF">2024-11-22T23:10:20Z</dcterms:modified>
</cp:coreProperties>
</file>