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297a" sheetId="1" r:id="rId1"/>
  </sheets>
  <definedNames>
    <definedName name="_xlnm._FilterDatabase" localSheetId="0" hidden="1">pkg_0297a!$A$1:$L$510</definedName>
    <definedName name="pkg_0297a">pkg_0297a!$A$1:$CX$510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6" i="1"/>
  <c r="K207" i="1"/>
  <c r="K208" i="1"/>
  <c r="K209" i="1"/>
  <c r="K210" i="1"/>
  <c r="K211" i="1"/>
  <c r="K212" i="1"/>
  <c r="K21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6" i="1"/>
  <c r="J207" i="1"/>
  <c r="J208" i="1"/>
  <c r="J209" i="1"/>
  <c r="J210" i="1"/>
  <c r="J211" i="1"/>
  <c r="J212" i="1"/>
  <c r="J21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G52" i="1"/>
  <c r="G103" i="1"/>
  <c r="G154" i="1"/>
  <c r="G205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</calcChain>
</file>

<file path=xl/sharedStrings.xml><?xml version="1.0" encoding="utf-8"?>
<sst xmlns="http://schemas.openxmlformats.org/spreadsheetml/2006/main" count="2138" uniqueCount="1425">
  <si>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</si>
  <si>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</si>
  <si>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</si>
  <si>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</si>
  <si>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</si>
  <si>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</si>
  <si>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</si>
  <si>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</si>
  <si>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</si>
  <si>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</si>
  <si>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</si>
  <si>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SM_ID</t>
  </si>
  <si>
    <t>Au_FA_AA</t>
  </si>
  <si>
    <t>Au_FA_GRA</t>
  </si>
  <si>
    <t>Ag_FA_GRA</t>
  </si>
  <si>
    <t>B_PGNAA</t>
  </si>
  <si>
    <t>Wt_PGNAA</t>
  </si>
  <si>
    <t>C_IR</t>
  </si>
  <si>
    <t>S_IR</t>
  </si>
  <si>
    <t>CO2_IR</t>
  </si>
  <si>
    <t>F_FUS_ISE</t>
  </si>
  <si>
    <t>FeO_TIT</t>
  </si>
  <si>
    <t>Hg_CV_FIMS</t>
  </si>
  <si>
    <t>SiO2_FUS_ICP</t>
  </si>
  <si>
    <t>Al2O3_FUS_ICP</t>
  </si>
  <si>
    <t>Cr2O3_FUS_ICP</t>
  </si>
  <si>
    <t>Fe2O3_T_FUS_ICP</t>
  </si>
  <si>
    <t>MgO_FUS_ICP</t>
  </si>
  <si>
    <t>MnO_FUS_ICP</t>
  </si>
  <si>
    <t>CaO_FUS_ICP</t>
  </si>
  <si>
    <t>TiO2_FUS_ICP</t>
  </si>
  <si>
    <t>Na2O_FUS_ICP</t>
  </si>
  <si>
    <t>K2O_FUS_ICP</t>
  </si>
  <si>
    <t>P2O5_FUS_ICP</t>
  </si>
  <si>
    <t>LOI</t>
  </si>
  <si>
    <t>Total</t>
  </si>
  <si>
    <t>Sc_FUS_ICP</t>
  </si>
  <si>
    <t>Be_FUS_ICP</t>
  </si>
  <si>
    <t>V_FUS_ICP</t>
  </si>
  <si>
    <t>Cr_FUS_MS</t>
  </si>
  <si>
    <t>Co_FUS_MS</t>
  </si>
  <si>
    <t>Ni_FUS_MS</t>
  </si>
  <si>
    <t>Cu_FUS_MS</t>
  </si>
  <si>
    <t>Ga_FUS_MS</t>
  </si>
  <si>
    <t>Ge_FUS_MS</t>
  </si>
  <si>
    <t>As_FUS_MS</t>
  </si>
  <si>
    <t>Rb_FUS_MS</t>
  </si>
  <si>
    <t>Sr_FUS_ICP</t>
  </si>
  <si>
    <t>Y_FUS_MS</t>
  </si>
  <si>
    <t>Zr_FUS_ICP</t>
  </si>
  <si>
    <t>Nb_FUS_MS</t>
  </si>
  <si>
    <t>Mo_FUS_MS</t>
  </si>
  <si>
    <t>Ag_FUS_MS</t>
  </si>
  <si>
    <t>In_FUS_MS</t>
  </si>
  <si>
    <t>Sn_FUS_MS</t>
  </si>
  <si>
    <t>Sb_FUS_MS</t>
  </si>
  <si>
    <t>Cs_FUS_MS</t>
  </si>
  <si>
    <t>Ba_FUS_ICP</t>
  </si>
  <si>
    <t>Bi_FUS_MS</t>
  </si>
  <si>
    <t>La_FUS_MS</t>
  </si>
  <si>
    <t>Ce_FUS_MS</t>
  </si>
  <si>
    <t>Pr_FUS_MS</t>
  </si>
  <si>
    <t>Nd_FUS_MS</t>
  </si>
  <si>
    <t>Sm_FUS_MS</t>
  </si>
  <si>
    <t>Eu_FUS_MS</t>
  </si>
  <si>
    <t>Gd_FUS_MS</t>
  </si>
  <si>
    <t>Tb_FUS_MS</t>
  </si>
  <si>
    <t>Dy_FUS_MS</t>
  </si>
  <si>
    <t>Ho_FUS_MS</t>
  </si>
  <si>
    <t>Er_FUS_MS</t>
  </si>
  <si>
    <t>Tm_FUS_MS</t>
  </si>
  <si>
    <t>Yb_FUS_MS</t>
  </si>
  <si>
    <t>Lu_FUS_MS</t>
  </si>
  <si>
    <t>Hf_FUS_MS</t>
  </si>
  <si>
    <t>Ta_FUS_MS</t>
  </si>
  <si>
    <t>W_FUS_MS</t>
  </si>
  <si>
    <t>Tl_FUS_MS</t>
  </si>
  <si>
    <t>Pb_FUS_MS</t>
  </si>
  <si>
    <t>Th_FUS_MS</t>
  </si>
  <si>
    <t>U_FUS_MS</t>
  </si>
  <si>
    <t>Fe2O3_calc</t>
  </si>
  <si>
    <t>LOI_2</t>
  </si>
  <si>
    <t>Total_2</t>
  </si>
  <si>
    <t>As_NP_MS</t>
  </si>
  <si>
    <t>Bi_NP_MS</t>
  </si>
  <si>
    <t>Sb_NP_MS</t>
  </si>
  <si>
    <t>Se_NP_MS</t>
  </si>
  <si>
    <t>Te_NP_MS</t>
  </si>
  <si>
    <t>Ag_TD_MS</t>
  </si>
  <si>
    <t>Cd_TD_MS</t>
  </si>
  <si>
    <t>Co_TD_MS</t>
  </si>
  <si>
    <t>Cr_TD_MS</t>
  </si>
  <si>
    <t>Cu_TD_MS</t>
  </si>
  <si>
    <t>In_TD_MS</t>
  </si>
  <si>
    <t>Li_TD_MS</t>
  </si>
  <si>
    <t>Ni_TD_MS</t>
  </si>
  <si>
    <t>Mn_TD_MS</t>
  </si>
  <si>
    <t>Mo_TD_MS</t>
  </si>
  <si>
    <t>Pb_TD_MS</t>
  </si>
  <si>
    <t>Zn_TD_MS</t>
  </si>
  <si>
    <t>Pb_ICP_OES</t>
  </si>
  <si>
    <t>As_FUS_Na2O2</t>
  </si>
  <si>
    <t>LVA13-100</t>
  </si>
  <si>
    <t>22:0010:000001</t>
  </si>
  <si>
    <t>22:0008:000046</t>
  </si>
  <si>
    <t>22:0008:000046:0001:0001:00</t>
  </si>
  <si>
    <t>LVA13-101</t>
  </si>
  <si>
    <t>22:0010:000002</t>
  </si>
  <si>
    <t>22:0008:000046:0002:0001:00</t>
  </si>
  <si>
    <t>LVA13-102</t>
  </si>
  <si>
    <t>22:0010:000003</t>
  </si>
  <si>
    <t>22:0008:000046:0003:0001:00</t>
  </si>
  <si>
    <t>LVA13-103</t>
  </si>
  <si>
    <t>22:0010:000004</t>
  </si>
  <si>
    <t>22:0008:000046:0004:0001:00</t>
  </si>
  <si>
    <t>LVA13-104</t>
  </si>
  <si>
    <t>22:0010:000005</t>
  </si>
  <si>
    <t>22:0008:000046:0005:0001:00</t>
  </si>
  <si>
    <t>LVA13-105</t>
  </si>
  <si>
    <t>22:0010:000006</t>
  </si>
  <si>
    <t>22:0008:000046:0006:0001:00</t>
  </si>
  <si>
    <t>LVA13-106</t>
  </si>
  <si>
    <t>22:0010:000007</t>
  </si>
  <si>
    <t>22:0008:000046:0007:0001:01</t>
  </si>
  <si>
    <t>LVA13-107</t>
  </si>
  <si>
    <t>22:0010:000008</t>
  </si>
  <si>
    <t>22:0008:000046:0008:0001:00</t>
  </si>
  <si>
    <t>LVA13-108</t>
  </si>
  <si>
    <t>22:0010:000009</t>
  </si>
  <si>
    <t>22:0008:000046:0009:0001:00</t>
  </si>
  <si>
    <t>LVA13-109</t>
  </si>
  <si>
    <t>22:0010:000010</t>
  </si>
  <si>
    <t>22:0008:000046:0010:0001:01</t>
  </si>
  <si>
    <t>LVA13-110</t>
  </si>
  <si>
    <t>22:0010:000011</t>
  </si>
  <si>
    <t>22:0008:000046:0011:0001:00</t>
  </si>
  <si>
    <t>LVA13-111</t>
  </si>
  <si>
    <t>22:0010:000012</t>
  </si>
  <si>
    <t>22:0008:000046:0012:0001:00</t>
  </si>
  <si>
    <t>LVA13-112</t>
  </si>
  <si>
    <t>22:0010:000013</t>
  </si>
  <si>
    <t>22:0008:000046:0013:0001:01</t>
  </si>
  <si>
    <t>LVA13-113</t>
  </si>
  <si>
    <t>22:0010:000014</t>
  </si>
  <si>
    <t>22:0008:000046:0014:0001:01</t>
  </si>
  <si>
    <t>LVA13-114</t>
  </si>
  <si>
    <t>22:0010:000015</t>
  </si>
  <si>
    <t>22:0008:000046:0015:0001:01</t>
  </si>
  <si>
    <t>LVA13-115</t>
  </si>
  <si>
    <t>22:0010:000016</t>
  </si>
  <si>
    <t>22:0008:000046:0016:0001:00</t>
  </si>
  <si>
    <t>LVA13-116</t>
  </si>
  <si>
    <t>22:0010:000017</t>
  </si>
  <si>
    <t>22:0008:000046:0017:0001:00</t>
  </si>
  <si>
    <t>LVA13-117</t>
  </si>
  <si>
    <t>22:0010:000018</t>
  </si>
  <si>
    <t>22:0008:000046:0018:0001:01</t>
  </si>
  <si>
    <t>LVA13-118</t>
  </si>
  <si>
    <t>22:0010:000019</t>
  </si>
  <si>
    <t>22:0008:000046:0019:0001:00</t>
  </si>
  <si>
    <t>LVA13-119</t>
  </si>
  <si>
    <t>22:0010:000020</t>
  </si>
  <si>
    <t>22:0008:000046:0020:0001:01</t>
  </si>
  <si>
    <t>LVA13-120</t>
  </si>
  <si>
    <t>22:0010:000021</t>
  </si>
  <si>
    <t>22:0008:000046:0021:0001:00</t>
  </si>
  <si>
    <t>LVA13-121</t>
  </si>
  <si>
    <t>22:0010:000022</t>
  </si>
  <si>
    <t>22:0008:000046:0022:0001:00</t>
  </si>
  <si>
    <t>LVA13-122</t>
  </si>
  <si>
    <t>22:0010:000023</t>
  </si>
  <si>
    <t>22:0008:000046:0023:0001:00</t>
  </si>
  <si>
    <t>LVA13-123</t>
  </si>
  <si>
    <t>22:0010:000024</t>
  </si>
  <si>
    <t>22:0008:000046:0024:0001:00</t>
  </si>
  <si>
    <t>LVA13-124</t>
  </si>
  <si>
    <t>22:0010:000025</t>
  </si>
  <si>
    <t>22:0008:000046:0025:0001:00</t>
  </si>
  <si>
    <t>LVA13-125</t>
  </si>
  <si>
    <t>22:0010:000026</t>
  </si>
  <si>
    <t>22:0008:000046:0026:0001:00</t>
  </si>
  <si>
    <t>LVA13-126</t>
  </si>
  <si>
    <t>22:0010:000027</t>
  </si>
  <si>
    <t>22:0008:000046:0027:0001:01</t>
  </si>
  <si>
    <t>LVA13-127</t>
  </si>
  <si>
    <t>22:0010:000028</t>
  </si>
  <si>
    <t>22:0008:000046:0028:0001:01</t>
  </si>
  <si>
    <t>LVA13-128</t>
  </si>
  <si>
    <t>22:0010:000029</t>
  </si>
  <si>
    <t>22:0008:000046:0029:0001:00</t>
  </si>
  <si>
    <t>LVA13-129</t>
  </si>
  <si>
    <t>22:0010:000030</t>
  </si>
  <si>
    <t>22:0008:000046:0030:0001:01</t>
  </si>
  <si>
    <t>LVA13-130</t>
  </si>
  <si>
    <t>22:0010:000031</t>
  </si>
  <si>
    <t>22:0008:000047</t>
  </si>
  <si>
    <t>22:0008:000047:0001:0001:00</t>
  </si>
  <si>
    <t>LVA13-131</t>
  </si>
  <si>
    <t>22:0010:000032</t>
  </si>
  <si>
    <t>22:0008:000047:0002:0001:01</t>
  </si>
  <si>
    <t>LVA13-132</t>
  </si>
  <si>
    <t>22:0010:000033</t>
  </si>
  <si>
    <t>22:0008:000047:0003:0001:01</t>
  </si>
  <si>
    <t>LVA13-133</t>
  </si>
  <si>
    <t>22:0010:000034</t>
  </si>
  <si>
    <t>22:0008:000047:0004:0001:00</t>
  </si>
  <si>
    <t>LVA13-134</t>
  </si>
  <si>
    <t>22:0010:000035</t>
  </si>
  <si>
    <t>22:0008:000047:0005:0001:01</t>
  </si>
  <si>
    <t>LVA13-135</t>
  </si>
  <si>
    <t>22:0010:000036</t>
  </si>
  <si>
    <t>22:0008:000047:0006:0001:00</t>
  </si>
  <si>
    <t>LVA13-136</t>
  </si>
  <si>
    <t>22:0010:000037</t>
  </si>
  <si>
    <t>22:0008:000047:0007:0001:01</t>
  </si>
  <si>
    <t>LVA13-137</t>
  </si>
  <si>
    <t>22:0010:000038</t>
  </si>
  <si>
    <t>22:0008:000047:0008:0001:00</t>
  </si>
  <si>
    <t>LVA13-138</t>
  </si>
  <si>
    <t>22:0010:000039</t>
  </si>
  <si>
    <t>22:0008:000047:0009:0001:01</t>
  </si>
  <si>
    <t>LVA13-139</t>
  </si>
  <si>
    <t>22:0010:000040</t>
  </si>
  <si>
    <t>22:0008:000047:0010:0001:01</t>
  </si>
  <si>
    <t>LVA13-140</t>
  </si>
  <si>
    <t>22:0010:000041</t>
  </si>
  <si>
    <t>22:0008:000047:0011:0001:00</t>
  </si>
  <si>
    <t>LVA13-141</t>
  </si>
  <si>
    <t>22:0010:000042</t>
  </si>
  <si>
    <t>22:0008:000047:0012:0001:01</t>
  </si>
  <si>
    <t>LVA13-142</t>
  </si>
  <si>
    <t>22:0010:000043</t>
  </si>
  <si>
    <t>22:0008:000047:0013:0001:01</t>
  </si>
  <si>
    <t>LVA13-143</t>
  </si>
  <si>
    <t>22:0010:000044</t>
  </si>
  <si>
    <t>22:0008:000047:0014:0001:00</t>
  </si>
  <si>
    <t>LVA13-144</t>
  </si>
  <si>
    <t>22:0010:000045</t>
  </si>
  <si>
    <t>22:0008:000047:0015:0001:00</t>
  </si>
  <si>
    <t>LVA13-145</t>
  </si>
  <si>
    <t>22:0010:000046</t>
  </si>
  <si>
    <t>22:0008:000047:0016:0001:00</t>
  </si>
  <si>
    <t>LVA13-146</t>
  </si>
  <si>
    <t>22:0010:000047</t>
  </si>
  <si>
    <t>22:0008:000047:0017:0001:00</t>
  </si>
  <si>
    <t>LVA13-147</t>
  </si>
  <si>
    <t>22:0010:000048</t>
  </si>
  <si>
    <t>22:0008:000047:0018:0001:00</t>
  </si>
  <si>
    <t>LVA13-148</t>
  </si>
  <si>
    <t>22:0010:000049</t>
  </si>
  <si>
    <t>22:0008:000047:0019:0001:00</t>
  </si>
  <si>
    <t>LVA13-149</t>
  </si>
  <si>
    <t>22:0010:000050</t>
  </si>
  <si>
    <t>22:0008:000047:0020:0001:01</t>
  </si>
  <si>
    <t>LAWLEY-1</t>
  </si>
  <si>
    <t>22:0010:000051</t>
  </si>
  <si>
    <t>Control Reference</t>
  </si>
  <si>
    <t>Unspecified</t>
  </si>
  <si>
    <t>LVA13-150</t>
  </si>
  <si>
    <t>22:0010:000052</t>
  </si>
  <si>
    <t>22:0008:000047:0021:0001:00</t>
  </si>
  <si>
    <t>LVA13-151</t>
  </si>
  <si>
    <t>22:0010:000053</t>
  </si>
  <si>
    <t>22:0008:000047:0022:0001:01</t>
  </si>
  <si>
    <t>LVA13-152</t>
  </si>
  <si>
    <t>22:0010:000054</t>
  </si>
  <si>
    <t>22:0008:000047:0023:0001:00</t>
  </si>
  <si>
    <t>LVA13-153</t>
  </si>
  <si>
    <t>22:0010:000055</t>
  </si>
  <si>
    <t>22:0008:000047:0024:0001:01</t>
  </si>
  <si>
    <t>LVA13-154</t>
  </si>
  <si>
    <t>22:0010:000056</t>
  </si>
  <si>
    <t>22:0008:000047:0025:0001:01</t>
  </si>
  <si>
    <t>LVA13-155</t>
  </si>
  <si>
    <t>22:0010:000057</t>
  </si>
  <si>
    <t>22:0008:000047:0026:0001:01</t>
  </si>
  <si>
    <t>LVA13-156</t>
  </si>
  <si>
    <t>22:0010:000058</t>
  </si>
  <si>
    <t>22:0008:000047:0027:0001:00</t>
  </si>
  <si>
    <t>LVA13-157</t>
  </si>
  <si>
    <t>22:0010:000059</t>
  </si>
  <si>
    <t>22:0008:000047:0028:0001:00</t>
  </si>
  <si>
    <t>LVA13-158</t>
  </si>
  <si>
    <t>22:0010:000060</t>
  </si>
  <si>
    <t>22:0008:000034</t>
  </si>
  <si>
    <t>22:0008:000034:0001:0001:00</t>
  </si>
  <si>
    <t>LVA13-159</t>
  </si>
  <si>
    <t>22:0010:000061</t>
  </si>
  <si>
    <t>22:0008:000034:0002:0001:01</t>
  </si>
  <si>
    <t>LVA13-160</t>
  </si>
  <si>
    <t>22:0010:000062</t>
  </si>
  <si>
    <t>22:0008:000034:0003:0001:00</t>
  </si>
  <si>
    <t>LVA13-161</t>
  </si>
  <si>
    <t>22:0010:000063</t>
  </si>
  <si>
    <t>22:0008:000034:0004:0001:00</t>
  </si>
  <si>
    <t>LVA13-162</t>
  </si>
  <si>
    <t>22:0010:000064</t>
  </si>
  <si>
    <t>22:0008:000034:0005:0001:00</t>
  </si>
  <si>
    <t>LVA13-163</t>
  </si>
  <si>
    <t>22:0010:000065</t>
  </si>
  <si>
    <t>22:0008:000034:0006:0001:00</t>
  </si>
  <si>
    <t>LVA13-164</t>
  </si>
  <si>
    <t>22:0010:000066</t>
  </si>
  <si>
    <t>22:0008:000034:0007:0001:01</t>
  </si>
  <si>
    <t>LVA13-165</t>
  </si>
  <si>
    <t>22:0010:000067</t>
  </si>
  <si>
    <t>22:0008:000034:0008:0001:01</t>
  </si>
  <si>
    <t>LVA13-166</t>
  </si>
  <si>
    <t>22:0010:000068</t>
  </si>
  <si>
    <t>22:0008:000034:0009:0001:00</t>
  </si>
  <si>
    <t>LVA13-167</t>
  </si>
  <si>
    <t>22:0010:000069</t>
  </si>
  <si>
    <t>22:0008:000034:0010:0001:00</t>
  </si>
  <si>
    <t>LVA13-168</t>
  </si>
  <si>
    <t>22:0010:000070</t>
  </si>
  <si>
    <t>22:0008:000034:0011:0001:00</t>
  </si>
  <si>
    <t>LVA13-169</t>
  </si>
  <si>
    <t>22:0010:000071</t>
  </si>
  <si>
    <t>22:0008:000034:0012:0001:01</t>
  </si>
  <si>
    <t>LVA13-170</t>
  </si>
  <si>
    <t>22:0010:000072</t>
  </si>
  <si>
    <t>22:0008:000034:0013:0001:00</t>
  </si>
  <si>
    <t>LVA13-171</t>
  </si>
  <si>
    <t>22:0010:000073</t>
  </si>
  <si>
    <t>22:0008:000034:0014:0001:01</t>
  </si>
  <si>
    <t>LVA13-172</t>
  </si>
  <si>
    <t>22:0010:000074</t>
  </si>
  <si>
    <t>22:0008:000034:0015:0001:00</t>
  </si>
  <si>
    <t>LVA13-173</t>
  </si>
  <si>
    <t>22:0010:000075</t>
  </si>
  <si>
    <t>22:0008:000034:0016:0001:00</t>
  </si>
  <si>
    <t>LVA13-174</t>
  </si>
  <si>
    <t>22:0010:000076</t>
  </si>
  <si>
    <t>22:0008:000034:0017:0001:00</t>
  </si>
  <si>
    <t>LVA13-175</t>
  </si>
  <si>
    <t>22:0010:000077</t>
  </si>
  <si>
    <t>22:0008:000034:0018:0001:00</t>
  </si>
  <si>
    <t>LVA13-176</t>
  </si>
  <si>
    <t>22:0010:000078</t>
  </si>
  <si>
    <t>22:0008:000034:0019:0001:01</t>
  </si>
  <si>
    <t>LVA13-177</t>
  </si>
  <si>
    <t>22:0010:000079</t>
  </si>
  <si>
    <t>22:0008:000034:0020:0001:01</t>
  </si>
  <si>
    <t>LVA13-178</t>
  </si>
  <si>
    <t>22:0010:000080</t>
  </si>
  <si>
    <t>22:0008:000034:0021:0001:01</t>
  </si>
  <si>
    <t>LVA13-179</t>
  </si>
  <si>
    <t>22:0010:000081</t>
  </si>
  <si>
    <t>22:0008:000034:0022:0001:01</t>
  </si>
  <si>
    <t>LVA13-180</t>
  </si>
  <si>
    <t>22:0010:000082</t>
  </si>
  <si>
    <t>22:0008:000034:0023:0001:00</t>
  </si>
  <si>
    <t>LVA13-181</t>
  </si>
  <si>
    <t>22:0010:000083</t>
  </si>
  <si>
    <t>22:0008:000034:0024:0001:00</t>
  </si>
  <si>
    <t>LVA13-182</t>
  </si>
  <si>
    <t>22:0010:000084</t>
  </si>
  <si>
    <t>22:0008:000034:0025:0001:01</t>
  </si>
  <si>
    <t>LVA13-183</t>
  </si>
  <si>
    <t>22:0010:000085</t>
  </si>
  <si>
    <t>22:0008:000034:0026:0001:00</t>
  </si>
  <si>
    <t>LVA13-184</t>
  </si>
  <si>
    <t>22:0010:000086</t>
  </si>
  <si>
    <t>22:0008:000034:0027:0001:00</t>
  </si>
  <si>
    <t>LVA13-185</t>
  </si>
  <si>
    <t>22:0010:000087</t>
  </si>
  <si>
    <t>22:0008:000034:0028:0001:00</t>
  </si>
  <si>
    <t>LVA13-186</t>
  </si>
  <si>
    <t>22:0010:000088</t>
  </si>
  <si>
    <t>22:0008:000034:0029:0001:00</t>
  </si>
  <si>
    <t>LVA13-187</t>
  </si>
  <si>
    <t>22:0010:000089</t>
  </si>
  <si>
    <t>22:0008:000034:0030:0001:00</t>
  </si>
  <si>
    <t>LVA13-188</t>
  </si>
  <si>
    <t>22:0010:000090</t>
  </si>
  <si>
    <t>22:0008:000032</t>
  </si>
  <si>
    <t>22:0008:000032:0001:0001:01</t>
  </si>
  <si>
    <t>LVA13-189</t>
  </si>
  <si>
    <t>22:0010:000091</t>
  </si>
  <si>
    <t>22:0008:000032:0002:0001:01</t>
  </si>
  <si>
    <t>LVA13-190</t>
  </si>
  <si>
    <t>22:0010:000092</t>
  </si>
  <si>
    <t>22:0008:000032:0003:0001:01</t>
  </si>
  <si>
    <t>LVA13-191</t>
  </si>
  <si>
    <t>22:0010:000093</t>
  </si>
  <si>
    <t>22:0008:000032:0004:0001:00</t>
  </si>
  <si>
    <t>LVA13-192</t>
  </si>
  <si>
    <t>22:0010:000094</t>
  </si>
  <si>
    <t>22:0008:000032:0005:0001:01</t>
  </si>
  <si>
    <t>LVA13-193</t>
  </si>
  <si>
    <t>22:0010:000095</t>
  </si>
  <si>
    <t>22:0008:000032:0006:0001:00</t>
  </si>
  <si>
    <t>LVA13-194</t>
  </si>
  <si>
    <t>22:0010:000096</t>
  </si>
  <si>
    <t>22:0008:000032:0007:0001:00</t>
  </si>
  <si>
    <t>LVA13-195</t>
  </si>
  <si>
    <t>22:0010:000097</t>
  </si>
  <si>
    <t>22:0008:000032:0008:0001:00</t>
  </si>
  <si>
    <t>LVA13-196</t>
  </si>
  <si>
    <t>22:0010:000098</t>
  </si>
  <si>
    <t>22:0008:000032:0009:0001:00</t>
  </si>
  <si>
    <t>LVA13-197</t>
  </si>
  <si>
    <t>22:0010:000099</t>
  </si>
  <si>
    <t>22:0008:000032:0010:0001:00</t>
  </si>
  <si>
    <t>LVA13-198</t>
  </si>
  <si>
    <t>22:0010:000100</t>
  </si>
  <si>
    <t>22:0008:000032:0011:0001:00</t>
  </si>
  <si>
    <t>LVA13-199</t>
  </si>
  <si>
    <t>22:0010:000101</t>
  </si>
  <si>
    <t>22:0008:000032:0012:0001:01</t>
  </si>
  <si>
    <t>LAWLEY-2</t>
  </si>
  <si>
    <t>22:0010:000102</t>
  </si>
  <si>
    <t>LVA13-200</t>
  </si>
  <si>
    <t>22:0010:000103</t>
  </si>
  <si>
    <t>22:0008:000032:0013:0001:00</t>
  </si>
  <si>
    <t>LVA13-201</t>
  </si>
  <si>
    <t>22:0010:000104</t>
  </si>
  <si>
    <t>22:0008:000032:0014:0001:01</t>
  </si>
  <si>
    <t>LVA13-202</t>
  </si>
  <si>
    <t>22:0010:000105</t>
  </si>
  <si>
    <t>22:0008:000032:0015:0001:00</t>
  </si>
  <si>
    <t>LVA13-203</t>
  </si>
  <si>
    <t>22:0010:000106</t>
  </si>
  <si>
    <t>22:0008:000032:0016:0001:01</t>
  </si>
  <si>
    <t>LVA13-204</t>
  </si>
  <si>
    <t>22:0010:000107</t>
  </si>
  <si>
    <t>22:0008:000032:0017:0001:00</t>
  </si>
  <si>
    <t>LVA13-205</t>
  </si>
  <si>
    <t>22:0010:000108</t>
  </si>
  <si>
    <t>22:0008:000032:0018:0001:00</t>
  </si>
  <si>
    <t>LVA13-206</t>
  </si>
  <si>
    <t>22:0010:000109</t>
  </si>
  <si>
    <t>22:0008:000032:0019:0001:01</t>
  </si>
  <si>
    <t>LVA13-207</t>
  </si>
  <si>
    <t>22:0010:000110</t>
  </si>
  <si>
    <t>22:0008:000032:0020:0001:00</t>
  </si>
  <si>
    <t>LVA13-208</t>
  </si>
  <si>
    <t>22:0010:000111</t>
  </si>
  <si>
    <t>22:0008:000032:0021:0001:00</t>
  </si>
  <si>
    <t>LVA13-209</t>
  </si>
  <si>
    <t>22:0010:000112</t>
  </si>
  <si>
    <t>22:0008:000032:0022:0001:01</t>
  </si>
  <si>
    <t>LVA13-210</t>
  </si>
  <si>
    <t>22:0010:000113</t>
  </si>
  <si>
    <t>22:0008:000032:0023:0001:00</t>
  </si>
  <si>
    <t>LVA13-211</t>
  </si>
  <si>
    <t>22:0010:000114</t>
  </si>
  <si>
    <t>22:0008:000032:0024:0001:01</t>
  </si>
  <si>
    <t>LVA13-212</t>
  </si>
  <si>
    <t>22:0010:000115</t>
  </si>
  <si>
    <t>22:0008:000032:0025:0001:01</t>
  </si>
  <si>
    <t>LVA13-213</t>
  </si>
  <si>
    <t>22:0010:000116</t>
  </si>
  <si>
    <t>22:0008:000032:0026:0001:00</t>
  </si>
  <si>
    <t>LVA13-214</t>
  </si>
  <si>
    <t>22:0010:000117</t>
  </si>
  <si>
    <t>22:0008:000032:0027:0001:01</t>
  </si>
  <si>
    <t>LVA13-215</t>
  </si>
  <si>
    <t>22:0010:000118</t>
  </si>
  <si>
    <t>22:0008:000032:0028:0001:00</t>
  </si>
  <si>
    <t>LVA13-216</t>
  </si>
  <si>
    <t>22:0010:000119</t>
  </si>
  <si>
    <t>22:0008:000032:0029:0001:01</t>
  </si>
  <si>
    <t>LVA13-217</t>
  </si>
  <si>
    <t>22:0010:000120</t>
  </si>
  <si>
    <t>22:0008:000032:0030:0001:01</t>
  </si>
  <si>
    <t>LVA13-218</t>
  </si>
  <si>
    <t>22:0010:000121</t>
  </si>
  <si>
    <t>22:0008:000035</t>
  </si>
  <si>
    <t>22:0008:000035:0001:0001:01</t>
  </si>
  <si>
    <t>LVA13-219</t>
  </si>
  <si>
    <t>22:0010:000122</t>
  </si>
  <si>
    <t>22:0008:000035:0002:0001:01</t>
  </si>
  <si>
    <t>LVA13-220</t>
  </si>
  <si>
    <t>22:0010:000123</t>
  </si>
  <si>
    <t>22:0008:000035:0003:0001:01</t>
  </si>
  <si>
    <t>LVA13-221</t>
  </si>
  <si>
    <t>22:0010:000124</t>
  </si>
  <si>
    <t>22:0008:000035:0004:0001:00</t>
  </si>
  <si>
    <t>LVA13-222</t>
  </si>
  <si>
    <t>22:0010:000125</t>
  </si>
  <si>
    <t>22:0008:000035:0005:0001:00</t>
  </si>
  <si>
    <t>LVA13-223</t>
  </si>
  <si>
    <t>22:0010:000126</t>
  </si>
  <si>
    <t>22:0008:000035:0006:0001:00</t>
  </si>
  <si>
    <t>LVA13-224</t>
  </si>
  <si>
    <t>22:0010:000127</t>
  </si>
  <si>
    <t>22:0008:000035:0007:0001:01</t>
  </si>
  <si>
    <t>LVA13-225</t>
  </si>
  <si>
    <t>22:0010:000128</t>
  </si>
  <si>
    <t>22:0008:000035:0008:0001:00</t>
  </si>
  <si>
    <t>LVA13-226</t>
  </si>
  <si>
    <t>22:0010:000129</t>
  </si>
  <si>
    <t>22:0008:000035:0009:0001:00</t>
  </si>
  <si>
    <t>LVA13-227</t>
  </si>
  <si>
    <t>22:0010:000130</t>
  </si>
  <si>
    <t>22:0008:000035:0010:0001:00</t>
  </si>
  <si>
    <t>LVA13-228</t>
  </si>
  <si>
    <t>22:0010:000131</t>
  </si>
  <si>
    <t>22:0008:000035:0011:0001:00</t>
  </si>
  <si>
    <t>LVA13-229</t>
  </si>
  <si>
    <t>22:0010:000132</t>
  </si>
  <si>
    <t>22:0008:000035:0012:0001:00</t>
  </si>
  <si>
    <t>LVA13-230</t>
  </si>
  <si>
    <t>22:0010:000133</t>
  </si>
  <si>
    <t>22:0008:000035:0013:0001:00</t>
  </si>
  <si>
    <t>LVA13-231</t>
  </si>
  <si>
    <t>22:0010:000134</t>
  </si>
  <si>
    <t>22:0008:000035:0014:0001:00</t>
  </si>
  <si>
    <t>LVA13-232</t>
  </si>
  <si>
    <t>22:0010:000135</t>
  </si>
  <si>
    <t>22:0008:000035:0015:0001:00</t>
  </si>
  <si>
    <t>LVA13-233</t>
  </si>
  <si>
    <t>22:0010:000136</t>
  </si>
  <si>
    <t>22:0008:000035:0016:0001:00</t>
  </si>
  <si>
    <t>LVA13-234</t>
  </si>
  <si>
    <t>22:0010:000137</t>
  </si>
  <si>
    <t>22:0008:000035:0017:0001:01</t>
  </si>
  <si>
    <t>LVA13-235</t>
  </si>
  <si>
    <t>22:0010:000138</t>
  </si>
  <si>
    <t>22:0008:000035:0018:0001:01</t>
  </si>
  <si>
    <t>LVA13-236</t>
  </si>
  <si>
    <t>22:0010:000139</t>
  </si>
  <si>
    <t>22:0008:000035:0019:0001:00</t>
  </si>
  <si>
    <t>LVA13-237</t>
  </si>
  <si>
    <t>22:0010:000140</t>
  </si>
  <si>
    <t>22:0008:000035:0020:0001:01</t>
  </si>
  <si>
    <t>LVA13-238</t>
  </si>
  <si>
    <t>22:0010:000141</t>
  </si>
  <si>
    <t>22:0008:000035:0021:0001:00</t>
  </si>
  <si>
    <t>LVA13-239</t>
  </si>
  <si>
    <t>22:0010:000142</t>
  </si>
  <si>
    <t>22:0008:000035:0022:0001:01</t>
  </si>
  <si>
    <t>LVA13-240</t>
  </si>
  <si>
    <t>22:0010:000143</t>
  </si>
  <si>
    <t>22:0008:000035:0023:0001:01</t>
  </si>
  <si>
    <t>LVA13-241</t>
  </si>
  <si>
    <t>22:0010:000144</t>
  </si>
  <si>
    <t>22:0008:000035:0024:0001:00</t>
  </si>
  <si>
    <t>LVA13-242</t>
  </si>
  <si>
    <t>22:0010:000145</t>
  </si>
  <si>
    <t>22:0008:000035:0025:0001:00</t>
  </si>
  <si>
    <t>LVA13-243</t>
  </si>
  <si>
    <t>22:0010:000146</t>
  </si>
  <si>
    <t>22:0008:000035:0026:0001:01</t>
  </si>
  <si>
    <t>LVA13-244</t>
  </si>
  <si>
    <t>22:0010:000147</t>
  </si>
  <si>
    <t>22:0008:000035:0027:0001:00</t>
  </si>
  <si>
    <t>LVA13-245</t>
  </si>
  <si>
    <t>22:0010:000148</t>
  </si>
  <si>
    <t>22:0008:000035:0028:0001:01</t>
  </si>
  <si>
    <t>LVA13-246</t>
  </si>
  <si>
    <t>22:0010:000149</t>
  </si>
  <si>
    <t>22:0008:000035:0029:0001:00</t>
  </si>
  <si>
    <t>LVA13-247</t>
  </si>
  <si>
    <t>22:0010:000150</t>
  </si>
  <si>
    <t>22:0008:000035:0030:0001:01</t>
  </si>
  <si>
    <t>LVA13-248</t>
  </si>
  <si>
    <t>22:0010:000151</t>
  </si>
  <si>
    <t>22:0008:000036</t>
  </si>
  <si>
    <t>22:0008:000036:0001:0001:00</t>
  </si>
  <si>
    <t>LVA13-249</t>
  </si>
  <si>
    <t>22:0010:000152</t>
  </si>
  <si>
    <t>22:0008:000036:0002:0001:01</t>
  </si>
  <si>
    <t>LAWLEY-3</t>
  </si>
  <si>
    <t>22:0010:000153</t>
  </si>
  <si>
    <t>LVA13-250</t>
  </si>
  <si>
    <t>22:0010:000154</t>
  </si>
  <si>
    <t>22:0008:000036:0003:0001:01</t>
  </si>
  <si>
    <t>LVA13-251</t>
  </si>
  <si>
    <t>22:0010:000155</t>
  </si>
  <si>
    <t>22:0008:000036:0004:0001:01</t>
  </si>
  <si>
    <t>LVA13-252</t>
  </si>
  <si>
    <t>22:0010:000156</t>
  </si>
  <si>
    <t>22:0008:000036:0005:0001:00</t>
  </si>
  <si>
    <t>LVA13-253</t>
  </si>
  <si>
    <t>22:0010:000157</t>
  </si>
  <si>
    <t>22:0008:000036:0006:0001:00</t>
  </si>
  <si>
    <t>LVA13-254</t>
  </si>
  <si>
    <t>22:0010:000158</t>
  </si>
  <si>
    <t>22:0008:000036:0007:0001:00</t>
  </si>
  <si>
    <t>LVA13-255</t>
  </si>
  <si>
    <t>22:0010:000159</t>
  </si>
  <si>
    <t>22:0008:000036:0008:0001:00</t>
  </si>
  <si>
    <t>LVA13-256</t>
  </si>
  <si>
    <t>22:0010:000160</t>
  </si>
  <si>
    <t>22:0008:000036:0009:0001:00</t>
  </si>
  <si>
    <t>LVA13-257</t>
  </si>
  <si>
    <t>22:0010:000161</t>
  </si>
  <si>
    <t>22:0008:000036:0010:0001:01</t>
  </si>
  <si>
    <t>LVA13-258</t>
  </si>
  <si>
    <t>22:0010:000162</t>
  </si>
  <si>
    <t>22:0008:000036:0011:0001:00</t>
  </si>
  <si>
    <t>LVA13-259</t>
  </si>
  <si>
    <t>22:0010:000163</t>
  </si>
  <si>
    <t>22:0008:000036:0012:0001:01</t>
  </si>
  <si>
    <t>LVA13-260</t>
  </si>
  <si>
    <t>22:0010:000164</t>
  </si>
  <si>
    <t>22:0008:000036:0013:0001:00</t>
  </si>
  <si>
    <t>LVA13-261</t>
  </si>
  <si>
    <t>22:0010:000165</t>
  </si>
  <si>
    <t>22:0008:000036:0014:0001:01</t>
  </si>
  <si>
    <t>LVA13-262</t>
  </si>
  <si>
    <t>22:0010:000166</t>
  </si>
  <si>
    <t>22:0008:000036:0015:0001:01</t>
  </si>
  <si>
    <t>LVA13-263</t>
  </si>
  <si>
    <t>22:0010:000167</t>
  </si>
  <si>
    <t>22:0008:000036:0016:0001:01</t>
  </si>
  <si>
    <t>LVA13-264</t>
  </si>
  <si>
    <t>22:0010:000168</t>
  </si>
  <si>
    <t>22:0008:000036:0017:0001:00</t>
  </si>
  <si>
    <t>LVA13-265</t>
  </si>
  <si>
    <t>22:0010:000169</t>
  </si>
  <si>
    <t>22:0008:000036:0018:0001:00</t>
  </si>
  <si>
    <t>LVA13-266</t>
  </si>
  <si>
    <t>22:0010:000170</t>
  </si>
  <si>
    <t>22:0008:000036:0019:0001:01</t>
  </si>
  <si>
    <t>LVA13-267</t>
  </si>
  <si>
    <t>22:0010:000171</t>
  </si>
  <si>
    <t>22:0008:000036:0020:0001:00</t>
  </si>
  <si>
    <t>LVA13-268</t>
  </si>
  <si>
    <t>22:0010:000172</t>
  </si>
  <si>
    <t>22:0008:000036:0021:0001:00</t>
  </si>
  <si>
    <t>LVA13-269</t>
  </si>
  <si>
    <t>22:0010:000173</t>
  </si>
  <si>
    <t>22:0008:000036:0022:0001:01</t>
  </si>
  <si>
    <t>LVA13-270</t>
  </si>
  <si>
    <t>22:0010:000174</t>
  </si>
  <si>
    <t>22:0008:000036:0023:0001:01</t>
  </si>
  <si>
    <t>LVA13-271</t>
  </si>
  <si>
    <t>22:0010:000175</t>
  </si>
  <si>
    <t>22:0008:000036:0024:0001:01</t>
  </si>
  <si>
    <t>LVA13-272</t>
  </si>
  <si>
    <t>22:0010:000176</t>
  </si>
  <si>
    <t>22:0008:000036:0025:0001:00</t>
  </si>
  <si>
    <t>LVA13-273</t>
  </si>
  <si>
    <t>22:0010:000177</t>
  </si>
  <si>
    <t>22:0008:000036:0026:0001:00</t>
  </si>
  <si>
    <t>LVA13-274</t>
  </si>
  <si>
    <t>22:0010:000178</t>
  </si>
  <si>
    <t>22:0008:000036:0027:0001:00</t>
  </si>
  <si>
    <t>LVA13-275</t>
  </si>
  <si>
    <t>22:0010:000179</t>
  </si>
  <si>
    <t>22:0008:000036:0028:0001:00</t>
  </si>
  <si>
    <t>LVA13-276</t>
  </si>
  <si>
    <t>22:0010:000180</t>
  </si>
  <si>
    <t>22:0008:000036:0029:0001:01</t>
  </si>
  <si>
    <t>LVA13-277</t>
  </si>
  <si>
    <t>22:0010:000181</t>
  </si>
  <si>
    <t>22:0008:000036:0030:0001:00</t>
  </si>
  <si>
    <t>LVA13-278</t>
  </si>
  <si>
    <t>22:0010:000182</t>
  </si>
  <si>
    <t>22:0008:000045</t>
  </si>
  <si>
    <t>22:0008:000045:0001:0001:01</t>
  </si>
  <si>
    <t>LVA13-279</t>
  </si>
  <si>
    <t>22:0010:000183</t>
  </si>
  <si>
    <t>22:0008:000045:0002:0001:00</t>
  </si>
  <si>
    <t>LVA13-280</t>
  </si>
  <si>
    <t>22:0010:000184</t>
  </si>
  <si>
    <t>22:0008:000045:0003:0001:01</t>
  </si>
  <si>
    <t>LVA13-281</t>
  </si>
  <si>
    <t>22:0010:000185</t>
  </si>
  <si>
    <t>22:0008:000045:0004:0001:01</t>
  </si>
  <si>
    <t>LVA13-282</t>
  </si>
  <si>
    <t>22:0010:000186</t>
  </si>
  <si>
    <t>22:0008:000045:0005:0001:01</t>
  </si>
  <si>
    <t>LVA13-283</t>
  </si>
  <si>
    <t>22:0010:000187</t>
  </si>
  <si>
    <t>22:0008:000045:0006:0001:00</t>
  </si>
  <si>
    <t>LVA13-284</t>
  </si>
  <si>
    <t>22:0010:000188</t>
  </si>
  <si>
    <t>22:0008:000045:0007:0001:01</t>
  </si>
  <si>
    <t>LVA13-285</t>
  </si>
  <si>
    <t>22:0010:000189</t>
  </si>
  <si>
    <t>22:0008:000045:0008:0001:01</t>
  </si>
  <si>
    <t>LVA13-286</t>
  </si>
  <si>
    <t>22:0010:000190</t>
  </si>
  <si>
    <t>22:0008:000045:0009:0001:00</t>
  </si>
  <si>
    <t>LVA13-287</t>
  </si>
  <si>
    <t>22:0010:000191</t>
  </si>
  <si>
    <t>22:0008:000045:0010:0001:01</t>
  </si>
  <si>
    <t>LVA13-288</t>
  </si>
  <si>
    <t>22:0010:000192</t>
  </si>
  <si>
    <t>22:0008:000045:0011:0001:00</t>
  </si>
  <si>
    <t>LVA13-289</t>
  </si>
  <si>
    <t>22:0010:000193</t>
  </si>
  <si>
    <t>22:0008:000045:0012:0001:01</t>
  </si>
  <si>
    <t>LVA13-290</t>
  </si>
  <si>
    <t>22:0010:000194</t>
  </si>
  <si>
    <t>22:0008:000045:0013:0001:00</t>
  </si>
  <si>
    <t>LVA13-291</t>
  </si>
  <si>
    <t>22:0010:000195</t>
  </si>
  <si>
    <t>22:0008:000045:0014:0001:00</t>
  </si>
  <si>
    <t>LVA13-292</t>
  </si>
  <si>
    <t>22:0010:000196</t>
  </si>
  <si>
    <t>22:0008:000045:0015:0001:00</t>
  </si>
  <si>
    <t>LVA13-293</t>
  </si>
  <si>
    <t>22:0010:000197</t>
  </si>
  <si>
    <t>22:0008:000045:0016:0001:01</t>
  </si>
  <si>
    <t>LVA13-294</t>
  </si>
  <si>
    <t>22:0010:000198</t>
  </si>
  <si>
    <t>22:0008:000045:0017:0001:01</t>
  </si>
  <si>
    <t>LVA13-295</t>
  </si>
  <si>
    <t>22:0010:000199</t>
  </si>
  <si>
    <t>22:0008:000045:0018:0001:00</t>
  </si>
  <si>
    <t>LVA13-296</t>
  </si>
  <si>
    <t>22:0010:000200</t>
  </si>
  <si>
    <t>22:0008:000045:0019:0001:00</t>
  </si>
  <si>
    <t>LVA13-297</t>
  </si>
  <si>
    <t>22:0010:000201</t>
  </si>
  <si>
    <t>22:0008:000045:0020:0001:00</t>
  </si>
  <si>
    <t>LVA13-298</t>
  </si>
  <si>
    <t>22:0010:000202</t>
  </si>
  <si>
    <t>22:0008:000045:0021:0001:01</t>
  </si>
  <si>
    <t>LVA13-299</t>
  </si>
  <si>
    <t>22:0010:000203</t>
  </si>
  <si>
    <t>22:0008:000045:0022:0001:01</t>
  </si>
  <si>
    <t>LAWLEY-4</t>
  </si>
  <si>
    <t>22:0010:000204</t>
  </si>
  <si>
    <t>LVA13-300</t>
  </si>
  <si>
    <t>22:0010:000205</t>
  </si>
  <si>
    <t>22:0008:000045:0023:0001:00</t>
  </si>
  <si>
    <t>LVA13-301</t>
  </si>
  <si>
    <t>22:0010:000206</t>
  </si>
  <si>
    <t>22:0008:000045:0024:0001:00</t>
  </si>
  <si>
    <t>LVA13-302</t>
  </si>
  <si>
    <t>22:0010:000207</t>
  </si>
  <si>
    <t>22:0008:000045:0025:0001:00</t>
  </si>
  <si>
    <t>LVA13-303</t>
  </si>
  <si>
    <t>22:0010:000208</t>
  </si>
  <si>
    <t>22:0008:000045:0026:0001:01</t>
  </si>
  <si>
    <t>LVA13-304</t>
  </si>
  <si>
    <t>22:0010:000209</t>
  </si>
  <si>
    <t>22:0008:000045:0027:0001:01</t>
  </si>
  <si>
    <t>LVA13-305</t>
  </si>
  <si>
    <t>22:0010:000210</t>
  </si>
  <si>
    <t>22:0008:000045:0028:0001:00</t>
  </si>
  <si>
    <t>LVA13-306</t>
  </si>
  <si>
    <t>22:0010:000211</t>
  </si>
  <si>
    <t>22:0008:000045:0029:0001:01</t>
  </si>
  <si>
    <t>LVA13-307</t>
  </si>
  <si>
    <t>22:0010:000212</t>
  </si>
  <si>
    <t>22:0008:000045:0030:0001:01</t>
  </si>
  <si>
    <t>GXR-1:ActLabs:02-007</t>
  </si>
  <si>
    <t>22:0010:000213</t>
  </si>
  <si>
    <t>GXR-1:ActLabs:02-009</t>
  </si>
  <si>
    <t>22:0010:000214</t>
  </si>
  <si>
    <t>DH-1a:ActLabs:02-011</t>
  </si>
  <si>
    <t>22:0010:000215</t>
  </si>
  <si>
    <t>NIST 694:ActLabs:02-013</t>
  </si>
  <si>
    <t>22:0010:000216</t>
  </si>
  <si>
    <t>NIST 694:ActLabs:02-015</t>
  </si>
  <si>
    <t>22:0010:000217</t>
  </si>
  <si>
    <t>NIST 694:ActLabs:02-017</t>
  </si>
  <si>
    <t>22:0010:000218</t>
  </si>
  <si>
    <t>NIST 694:ActLabs:02-019</t>
  </si>
  <si>
    <t>22:0010:000219</t>
  </si>
  <si>
    <t>DNC-1:ActLabs:02-021</t>
  </si>
  <si>
    <t>22:0010:000220</t>
  </si>
  <si>
    <t>GBW 07113:ActLabs:02-023</t>
  </si>
  <si>
    <t>22:0010:000221</t>
  </si>
  <si>
    <t>GBW 07113:ActLabs:02-025</t>
  </si>
  <si>
    <t>22:0010:000222</t>
  </si>
  <si>
    <t>GXR-4:ActLabs:02-027</t>
  </si>
  <si>
    <t>22:0010:000223</t>
  </si>
  <si>
    <t>GXR-4:ActLabs:02-029</t>
  </si>
  <si>
    <t>22:0010:000224</t>
  </si>
  <si>
    <t>SDC-1:ActLabs:02-031</t>
  </si>
  <si>
    <t>22:0010:000225</t>
  </si>
  <si>
    <t>GXR-6:ActLabs:02-033</t>
  </si>
  <si>
    <t>22:0010:000226</t>
  </si>
  <si>
    <t>GXR-6:ActLabs:02-035</t>
  </si>
  <si>
    <t>22:0010:000227</t>
  </si>
  <si>
    <t>LKSD-3:ActLabs:02-037</t>
  </si>
  <si>
    <t>22:0010:000228</t>
  </si>
  <si>
    <t>LKSD-4:ActLabs:02-039</t>
  </si>
  <si>
    <t>22:0010:000229</t>
  </si>
  <si>
    <t>LKSD-4:ActLabs:02-041</t>
  </si>
  <si>
    <t>22:0010:000230</t>
  </si>
  <si>
    <t>LKSD-4:ActLabs:02-043</t>
  </si>
  <si>
    <t>22:0010:000231</t>
  </si>
  <si>
    <t>LKSD-4:ActLabs:02-045</t>
  </si>
  <si>
    <t>22:0010:000232</t>
  </si>
  <si>
    <t>LKSD-4:ActLabs:02-047</t>
  </si>
  <si>
    <t>22:0010:000233</t>
  </si>
  <si>
    <t>LKSD-4:ActLabs:02-049</t>
  </si>
  <si>
    <t>22:0010:000234</t>
  </si>
  <si>
    <t>LKSD-4:ActLabs:02-051</t>
  </si>
  <si>
    <t>22:0010:000235</t>
  </si>
  <si>
    <t>LKSD-4:ActLabs:02-053</t>
  </si>
  <si>
    <t>22:0010:000236</t>
  </si>
  <si>
    <t>LKSD-4:ActLabs:02-055</t>
  </si>
  <si>
    <t>22:0010:000237</t>
  </si>
  <si>
    <t>LKSD-4:ActLabs:02-057</t>
  </si>
  <si>
    <t>22:0010:000238</t>
  </si>
  <si>
    <t>LKSD-4:ActLabs:02-059</t>
  </si>
  <si>
    <t>22:0010:000239</t>
  </si>
  <si>
    <t>LKSD-4:ActLabs:02-061</t>
  </si>
  <si>
    <t>22:0010:000240</t>
  </si>
  <si>
    <t>LKSD-4:ActLabs:02-063</t>
  </si>
  <si>
    <t>22:0010:000241</t>
  </si>
  <si>
    <t>LKSD-4:ActLabs:02-065</t>
  </si>
  <si>
    <t>22:0010:000242</t>
  </si>
  <si>
    <t>LKSD-4:ActLabs:02-067</t>
  </si>
  <si>
    <t>22:0010:000243</t>
  </si>
  <si>
    <t>LKSD-4:ActLabs:02-069</t>
  </si>
  <si>
    <t>22:0010:000244</t>
  </si>
  <si>
    <t>LKSD-4:ActLabs:02-071</t>
  </si>
  <si>
    <t>22:0010:000245</t>
  </si>
  <si>
    <t>SY-2:ActLabs:02-073</t>
  </si>
  <si>
    <t>22:0010:000246</t>
  </si>
  <si>
    <t>SY-3:ActLabs:02-075</t>
  </si>
  <si>
    <t>22:0010:000247</t>
  </si>
  <si>
    <t>NOD-P-1:ActLabs:02-077</t>
  </si>
  <si>
    <t>22:0010:000248</t>
  </si>
  <si>
    <t>BaSO4:ActLabs:02-079</t>
  </si>
  <si>
    <t>22:0010:000249</t>
  </si>
  <si>
    <t>BaSO4:ActLabs:02-081</t>
  </si>
  <si>
    <t>22:0010:000250</t>
  </si>
  <si>
    <t>BaSO4:ActLabs:02-083</t>
  </si>
  <si>
    <t>22:0010:000251</t>
  </si>
  <si>
    <t>BaSO4:ActLabs:02-085</t>
  </si>
  <si>
    <t>22:0010:000252</t>
  </si>
  <si>
    <t>BaSO4:ActLabs:02-087</t>
  </si>
  <si>
    <t>22:0010:000253</t>
  </si>
  <si>
    <t>BaSO4:ActLabs:02-089</t>
  </si>
  <si>
    <t>22:0010:000254</t>
  </si>
  <si>
    <t>BaSO4:ActLabs:02-091</t>
  </si>
  <si>
    <t>22:0010:000255</t>
  </si>
  <si>
    <t>BaSO4:ActLabs:02-093</t>
  </si>
  <si>
    <t>22:0010:000256</t>
  </si>
  <si>
    <t>BaSO4:ActLabs:02-095</t>
  </si>
  <si>
    <t>22:0010:000257</t>
  </si>
  <si>
    <t>BaSO4:ActLabs:02-097</t>
  </si>
  <si>
    <t>22:0010:000258</t>
  </si>
  <si>
    <t>BaSO4:ActLabs:02-099</t>
  </si>
  <si>
    <t>22:0010:000259</t>
  </si>
  <si>
    <t>BaSO4:ActLabs:02-101</t>
  </si>
  <si>
    <t>22:0010:000260</t>
  </si>
  <si>
    <t>BaSO4:ActLabs:02-103</t>
  </si>
  <si>
    <t>22:0010:000261</t>
  </si>
  <si>
    <t>BaSO4:ActLabs:02-105</t>
  </si>
  <si>
    <t>22:0010:000262</t>
  </si>
  <si>
    <t>BaSO4:ActLabs:02-107</t>
  </si>
  <si>
    <t>22:0010:000263</t>
  </si>
  <si>
    <t>BaSO4:ActLabs:02-109</t>
  </si>
  <si>
    <t>22:0010:000264</t>
  </si>
  <si>
    <t>BaSO4:ActLabs:02-111</t>
  </si>
  <si>
    <t>22:0010:000265</t>
  </si>
  <si>
    <t>W-2a:ActLabs:02-113</t>
  </si>
  <si>
    <t>22:0010:000266</t>
  </si>
  <si>
    <t>SY-4:ActLabs:02-115</t>
  </si>
  <si>
    <t>22:0010:000267</t>
  </si>
  <si>
    <t>SY-4:ActLabs:02-117</t>
  </si>
  <si>
    <t>22:0010:000268</t>
  </si>
  <si>
    <t>SY-4:ActLabs:02-119</t>
  </si>
  <si>
    <t>22:0010:000269</t>
  </si>
  <si>
    <t>SY-4:ActLabs:02-121</t>
  </si>
  <si>
    <t>22:0010:000270</t>
  </si>
  <si>
    <t>SY-4:ActLabs:02-123</t>
  </si>
  <si>
    <t>22:0010:000271</t>
  </si>
  <si>
    <t>SY-4:ActLabs:02-125</t>
  </si>
  <si>
    <t>22:0010:000272</t>
  </si>
  <si>
    <t>SY-4:ActLabs:02-127</t>
  </si>
  <si>
    <t>22:0010:000273</t>
  </si>
  <si>
    <t>SY-4:ActLabs:02-129</t>
  </si>
  <si>
    <t>22:0010:000274</t>
  </si>
  <si>
    <t>SY-4:ActLabs:02-131</t>
  </si>
  <si>
    <t>22:0010:000275</t>
  </si>
  <si>
    <t>SY-4:ActLabs:02-133</t>
  </si>
  <si>
    <t>22:0010:000276</t>
  </si>
  <si>
    <t>SY-4:ActLabs:02-135</t>
  </si>
  <si>
    <t>22:0010:000277</t>
  </si>
  <si>
    <t>CTA-AC-1:ActLabs:02-137</t>
  </si>
  <si>
    <t>22:0010:000278</t>
  </si>
  <si>
    <t>BIR-1a:ActLabs:02-139</t>
  </si>
  <si>
    <t>22:0010:000279</t>
  </si>
  <si>
    <t>BIR-1a:ActLabs:02-141</t>
  </si>
  <si>
    <t>22:0010:000280</t>
  </si>
  <si>
    <t>BIR-1a:ActLabs:02-143</t>
  </si>
  <si>
    <t>22:0010:000281</t>
  </si>
  <si>
    <t>Calcium Carbonate:ActLabs:02-145</t>
  </si>
  <si>
    <t>22:0010:000282</t>
  </si>
  <si>
    <t>Calcium Carbonate:ActLabs:02-147</t>
  </si>
  <si>
    <t>22:0010:000283</t>
  </si>
  <si>
    <t>Calcium Carbonate:ActLabs:02-149</t>
  </si>
  <si>
    <t>22:0010:000284</t>
  </si>
  <si>
    <t>Calcium Carbonate:ActLabs:02-151</t>
  </si>
  <si>
    <t>22:0010:000285</t>
  </si>
  <si>
    <t>Calcium Carbonate:ActLabs:02-153</t>
  </si>
  <si>
    <t>22:0010:000286</t>
  </si>
  <si>
    <t>Calcium Carbonate:ActLabs:02-155</t>
  </si>
  <si>
    <t>22:0010:000287</t>
  </si>
  <si>
    <t>Calcium Carbonate:ActLabs:02-157</t>
  </si>
  <si>
    <t>22:0010:000288</t>
  </si>
  <si>
    <t>Calcium Carbonate:ActLabs:02-159</t>
  </si>
  <si>
    <t>22:0010:000289</t>
  </si>
  <si>
    <t>Calcium Carbonate:ActLabs:02-161</t>
  </si>
  <si>
    <t>22:0010:000290</t>
  </si>
  <si>
    <t>Calcium Carbonate:ActLabs:02-163</t>
  </si>
  <si>
    <t>22:0010:000291</t>
  </si>
  <si>
    <t>NCS DC86312:ActLabs:02-165</t>
  </si>
  <si>
    <t>22:0010:000292</t>
  </si>
  <si>
    <t>ZW-C:ActLabs:02-167</t>
  </si>
  <si>
    <t>22:0010:000293</t>
  </si>
  <si>
    <t>JGb-2:ActLabs:02-169</t>
  </si>
  <si>
    <t>22:0010:000294</t>
  </si>
  <si>
    <t>JGb-2:ActLabs:02-171</t>
  </si>
  <si>
    <t>22:0010:000295</t>
  </si>
  <si>
    <t>JGb-2:ActLabs:02-173</t>
  </si>
  <si>
    <t>22:0010:000296</t>
  </si>
  <si>
    <t>JGb-2:ActLabs:02-175</t>
  </si>
  <si>
    <t>22:0010:000297</t>
  </si>
  <si>
    <t>JGb-2:ActLabs:02-177</t>
  </si>
  <si>
    <t>22:0010:000298</t>
  </si>
  <si>
    <t>JGb-2:ActLabs:02-179</t>
  </si>
  <si>
    <t>22:0010:000299</t>
  </si>
  <si>
    <t>JGb-2:ActLabs:02-181</t>
  </si>
  <si>
    <t>22:0010:000300</t>
  </si>
  <si>
    <t>JGb-2:ActLabs:02-183</t>
  </si>
  <si>
    <t>22:0010:000301</t>
  </si>
  <si>
    <t>JGb-2:ActLabs:02-185</t>
  </si>
  <si>
    <t>22:0010:000302</t>
  </si>
  <si>
    <t>JGb-2:ActLabs:02-187</t>
  </si>
  <si>
    <t>22:0010:000303</t>
  </si>
  <si>
    <t>JGb-2:ActLabs:02-189</t>
  </si>
  <si>
    <t>22:0010:000304</t>
  </si>
  <si>
    <t>JGb-2:ActLabs:02-191</t>
  </si>
  <si>
    <t>22:0010:000305</t>
  </si>
  <si>
    <t>JGb-2:ActLabs:02-193</t>
  </si>
  <si>
    <t>22:0010:000306</t>
  </si>
  <si>
    <t>JGb-2:ActLabs:02-195</t>
  </si>
  <si>
    <t>22:0010:000307</t>
  </si>
  <si>
    <t>JGb-2:ActLabs:02-197</t>
  </si>
  <si>
    <t>22:0010:000308</t>
  </si>
  <si>
    <t>JGb-2:ActLabs:02-199</t>
  </si>
  <si>
    <t>22:0010:000309</t>
  </si>
  <si>
    <t>NCS DC70014:ActLabs:02-201</t>
  </si>
  <si>
    <t>22:0010:000310</t>
  </si>
  <si>
    <t>NCS DC86316:ActLabs:02-203</t>
  </si>
  <si>
    <t>22:0010:000311</t>
  </si>
  <si>
    <t>NCS DC70009 (GBW07241):ActLabs:02-205</t>
  </si>
  <si>
    <t>22:0010:000312</t>
  </si>
  <si>
    <t>Coal Ash Std-2:ActLabs:02-207</t>
  </si>
  <si>
    <t>22:0010:000313</t>
  </si>
  <si>
    <t>OREAS 100a (Fusion):ActLabs:02-209</t>
  </si>
  <si>
    <t>22:0010:000314</t>
  </si>
  <si>
    <t>OREAS 101a (Fusion):ActLabs:02-211</t>
  </si>
  <si>
    <t>22:0010:000315</t>
  </si>
  <si>
    <t>JR-1:ActLabs:02-213</t>
  </si>
  <si>
    <t>22:0010:000316</t>
  </si>
  <si>
    <t>NCS DC86318:ActLabs:02-215</t>
  </si>
  <si>
    <t>22:0010:000317</t>
  </si>
  <si>
    <t>NCS DC86318:ActLabs:02-217</t>
  </si>
  <si>
    <t>22:0010:000318</t>
  </si>
  <si>
    <t>SARM 3:ActLabs:02-219</t>
  </si>
  <si>
    <t>22:0010:000319</t>
  </si>
  <si>
    <t>SAR-M (U.S.G.S.):ActLabs:02-221</t>
  </si>
  <si>
    <t>22:0010:000320</t>
  </si>
  <si>
    <t>SAR-M (U.S.G.S.):ActLabs:02-223</t>
  </si>
  <si>
    <t>22:0010:000321</t>
  </si>
  <si>
    <t>DNC-1a:ActLabs:02-225</t>
  </si>
  <si>
    <t>22:0010:000322</t>
  </si>
  <si>
    <t>DMMAS 111:ActLabs:02-227</t>
  </si>
  <si>
    <t>22:0010:000323</t>
  </si>
  <si>
    <t>USZ 42-2006:ActLabs:02-229</t>
  </si>
  <si>
    <t>22:0010:000324</t>
  </si>
  <si>
    <t>GS311-4:ActLabs:02-231</t>
  </si>
  <si>
    <t>22:0010:000325</t>
  </si>
  <si>
    <t>GS311-4:ActLabs:02-233</t>
  </si>
  <si>
    <t>22:0010:000326</t>
  </si>
  <si>
    <t>GS311-4:ActLabs:02-235</t>
  </si>
  <si>
    <t>22:0010:000327</t>
  </si>
  <si>
    <t>GS311-4:ActLabs:02-237</t>
  </si>
  <si>
    <t>22:0010:000328</t>
  </si>
  <si>
    <t>GS311-4:ActLabs:02-239</t>
  </si>
  <si>
    <t>22:0010:000329</t>
  </si>
  <si>
    <t>GS311-4:ActLabs:02-241</t>
  </si>
  <si>
    <t>22:0010:000330</t>
  </si>
  <si>
    <t>GS311-4:ActLabs:02-243</t>
  </si>
  <si>
    <t>22:0010:000331</t>
  </si>
  <si>
    <t>GS311-4:ActLabs:02-245</t>
  </si>
  <si>
    <t>22:0010:000332</t>
  </si>
  <si>
    <t>GS311-4:ActLabs:02-247</t>
  </si>
  <si>
    <t>22:0010:000333</t>
  </si>
  <si>
    <t>GS311-4:ActLabs:02-249</t>
  </si>
  <si>
    <t>22:0010:000334</t>
  </si>
  <si>
    <t>GS311-4:ActLabs:02-251</t>
  </si>
  <si>
    <t>22:0010:000335</t>
  </si>
  <si>
    <t>GS311-4:ActLabs:02-253</t>
  </si>
  <si>
    <t>22:0010:000336</t>
  </si>
  <si>
    <t>GS311-4:ActLabs:02-255</t>
  </si>
  <si>
    <t>22:0010:000337</t>
  </si>
  <si>
    <t>GS311-4:ActLabs:02-257</t>
  </si>
  <si>
    <t>22:0010:000338</t>
  </si>
  <si>
    <t>GS311-4:ActLabs:02-259</t>
  </si>
  <si>
    <t>22:0010:000339</t>
  </si>
  <si>
    <t>GS311-4:ActLabs:02-261</t>
  </si>
  <si>
    <t>22:0010:000340</t>
  </si>
  <si>
    <t>GS311-4:ActLabs:02-263</t>
  </si>
  <si>
    <t>22:0010:000341</t>
  </si>
  <si>
    <t>GS900-5:ActLabs:02-265</t>
  </si>
  <si>
    <t>22:0010:000342</t>
  </si>
  <si>
    <t>GS900-5:ActLabs:02-267</t>
  </si>
  <si>
    <t>22:0010:000343</t>
  </si>
  <si>
    <t>GS900-5:ActLabs:02-269</t>
  </si>
  <si>
    <t>22:0010:000344</t>
  </si>
  <si>
    <t>GS900-5:ActLabs:02-271</t>
  </si>
  <si>
    <t>22:0010:000345</t>
  </si>
  <si>
    <t>GS900-5:ActLabs:02-273</t>
  </si>
  <si>
    <t>22:0010:000346</t>
  </si>
  <si>
    <t>GS900-5:ActLabs:02-275</t>
  </si>
  <si>
    <t>22:0010:000347</t>
  </si>
  <si>
    <t>GS900-5:ActLabs:02-277</t>
  </si>
  <si>
    <t>22:0010:000348</t>
  </si>
  <si>
    <t>GS900-5:ActLabs:02-279</t>
  </si>
  <si>
    <t>22:0010:000349</t>
  </si>
  <si>
    <t>GS900-5:ActLabs:02-281</t>
  </si>
  <si>
    <t>22:0010:000350</t>
  </si>
  <si>
    <t>GS900-5:ActLabs:02-283</t>
  </si>
  <si>
    <t>22:0010:000351</t>
  </si>
  <si>
    <t>GS900-5:ActLabs:02-285</t>
  </si>
  <si>
    <t>22:0010:000352</t>
  </si>
  <si>
    <t>GS900-5:ActLabs:02-287</t>
  </si>
  <si>
    <t>22:0010:000353</t>
  </si>
  <si>
    <t>GS900-5:ActLabs:02-289</t>
  </si>
  <si>
    <t>22:0010:000354</t>
  </si>
  <si>
    <t>GS900-5:ActLabs:02-291</t>
  </si>
  <si>
    <t>22:0010:000355</t>
  </si>
  <si>
    <t>GS900-5:ActLabs:02-293</t>
  </si>
  <si>
    <t>22:0010:000356</t>
  </si>
  <si>
    <t>GS900-5:ActLabs:02-295</t>
  </si>
  <si>
    <t>22:0010:000357</t>
  </si>
  <si>
    <t>CDN-GS-5H:ActLabs:02-297</t>
  </si>
  <si>
    <t>22:0010:000358</t>
  </si>
  <si>
    <t>CDN-GS-1L:ActLabs:02-299</t>
  </si>
  <si>
    <t>22:0010:000359</t>
  </si>
  <si>
    <t>CDN-GS-1L:ActLabs:02-301</t>
  </si>
  <si>
    <t>22:0010:000360</t>
  </si>
  <si>
    <t>CDN-GS-1L:ActLabs:02-303</t>
  </si>
  <si>
    <t>22:0010:000361</t>
  </si>
  <si>
    <t>CDN-GS-1L:ActLabs:02-305</t>
  </si>
  <si>
    <t>22:0010:000362</t>
  </si>
  <si>
    <t>CDN-GS-1L:ActLabs:02-307</t>
  </si>
  <si>
    <t>22:0010:000363</t>
  </si>
  <si>
    <t>CDN-GS-1L:ActLabs:02-309</t>
  </si>
  <si>
    <t>22:0010:000364</t>
  </si>
  <si>
    <t>OxD108:ActLabs:02-311</t>
  </si>
  <si>
    <t>22:0010:000365</t>
  </si>
  <si>
    <t>OxD108:ActLabs:02-313</t>
  </si>
  <si>
    <t>22:0010:000366</t>
  </si>
  <si>
    <t>OxD108:ActLabs:02-315</t>
  </si>
  <si>
    <t>22:0010:000367</t>
  </si>
  <si>
    <t>OxD108:ActLabs:02-317</t>
  </si>
  <si>
    <t>22:0010:000368</t>
  </si>
  <si>
    <t>OxD108:ActLabs:02-319</t>
  </si>
  <si>
    <t>22:0010:000369</t>
  </si>
  <si>
    <t>OxD108:ActLabs:02-321</t>
  </si>
  <si>
    <t>22:0010:000370</t>
  </si>
  <si>
    <t>OxD108:ActLabs:02-323</t>
  </si>
  <si>
    <t>22:0010:000371</t>
  </si>
  <si>
    <t>SBC-1:ActLabs:02-325</t>
  </si>
  <si>
    <t>22:0010:000372</t>
  </si>
  <si>
    <t>LVA13-106:ActLabs:Dup</t>
  </si>
  <si>
    <t>22:0010:000373</t>
  </si>
  <si>
    <t>22:0008:000046:0007:0001:02</t>
  </si>
  <si>
    <t>LVA13-109:ActLabs:Dup</t>
  </si>
  <si>
    <t>22:0010:000374</t>
  </si>
  <si>
    <t>22:0008:000046:0010:0001:02</t>
  </si>
  <si>
    <t>LVA13-112:ActLabs:Dup</t>
  </si>
  <si>
    <t>22:0010:000375</t>
  </si>
  <si>
    <t>22:0008:000046:0013:0001:02</t>
  </si>
  <si>
    <t>LVA13-113:ActLabs:Dup</t>
  </si>
  <si>
    <t>22:0010:000376</t>
  </si>
  <si>
    <t>22:0008:000046:0014:0001:02</t>
  </si>
  <si>
    <t>LVA13-114:ActLabs:Dup</t>
  </si>
  <si>
    <t>22:0010:000377</t>
  </si>
  <si>
    <t>22:0008:000046:0015:0001:02</t>
  </si>
  <si>
    <t>LVA13-117:ActLabs:Dup</t>
  </si>
  <si>
    <t>22:0010:000378</t>
  </si>
  <si>
    <t>22:0008:000046:0018:0001:02</t>
  </si>
  <si>
    <t>LVA13-119:ActLabs:Dup</t>
  </si>
  <si>
    <t>22:0010:000379</t>
  </si>
  <si>
    <t>22:0008:000046:0020:0001:02</t>
  </si>
  <si>
    <t>LVA13-126:ActLabs:Dup</t>
  </si>
  <si>
    <t>22:0010:000380</t>
  </si>
  <si>
    <t>22:0008:000046:0027:0001:02</t>
  </si>
  <si>
    <t>LVA13-127:ActLabs:Dup</t>
  </si>
  <si>
    <t>22:0010:000381</t>
  </si>
  <si>
    <t>22:0008:000046:0028:0001:02</t>
  </si>
  <si>
    <t>LVA13-129:ActLabs:Dup</t>
  </si>
  <si>
    <t>22:0010:000382</t>
  </si>
  <si>
    <t>22:0008:000046:0030:0001:02</t>
  </si>
  <si>
    <t>LVA13-131:ActLabs:Dup</t>
  </si>
  <si>
    <t>22:0010:000383</t>
  </si>
  <si>
    <t>22:0008:000047:0002:0001:02</t>
  </si>
  <si>
    <t>LVA13-132:ActLabs:Dup</t>
  </si>
  <si>
    <t>22:0010:000384</t>
  </si>
  <si>
    <t>22:0008:000047:0003:0001:02</t>
  </si>
  <si>
    <t>LVA13-134:ActLabs:Dup</t>
  </si>
  <si>
    <t>22:0010:000385</t>
  </si>
  <si>
    <t>22:0008:000047:0005:0001:02</t>
  </si>
  <si>
    <t>LVA13-136:ActLabs:Dup</t>
  </si>
  <si>
    <t>22:0010:000386</t>
  </si>
  <si>
    <t>22:0008:000047:0007:0001:02</t>
  </si>
  <si>
    <t>LVA13-138:ActLabs:Dup</t>
  </si>
  <si>
    <t>22:0010:000387</t>
  </si>
  <si>
    <t>22:0008:000047:0009:0001:02</t>
  </si>
  <si>
    <t>LVA13-139:ActLabs:Dup</t>
  </si>
  <si>
    <t>22:0010:000388</t>
  </si>
  <si>
    <t>22:0008:000047:0010:0001:02</t>
  </si>
  <si>
    <t>LVA13-141:ActLabs:Dup</t>
  </si>
  <si>
    <t>22:0010:000389</t>
  </si>
  <si>
    <t>22:0008:000047:0012:0001:02</t>
  </si>
  <si>
    <t>LVA13-142:ActLabs:Dup</t>
  </si>
  <si>
    <t>22:0010:000390</t>
  </si>
  <si>
    <t>22:0008:000047:0013:0001:02</t>
  </si>
  <si>
    <t>LVA13-149:ActLabs:Dup</t>
  </si>
  <si>
    <t>22:0010:000391</t>
  </si>
  <si>
    <t>22:0008:000047:0020:0001:02</t>
  </si>
  <si>
    <t>LVA13-151:ActLabs:Dup</t>
  </si>
  <si>
    <t>22:0010:000392</t>
  </si>
  <si>
    <t>22:0008:000047:0022:0001:02</t>
  </si>
  <si>
    <t>LVA13-153:ActLabs:Dup</t>
  </si>
  <si>
    <t>22:0010:000393</t>
  </si>
  <si>
    <t>22:0008:000047:0024:0001:02</t>
  </si>
  <si>
    <t>LVA13-154:ActLabs:Dup</t>
  </si>
  <si>
    <t>22:0010:000394</t>
  </si>
  <si>
    <t>22:0008:000047:0025:0001:02</t>
  </si>
  <si>
    <t>LVA13-155:ActLabs:Dup</t>
  </si>
  <si>
    <t>22:0010:000395</t>
  </si>
  <si>
    <t>22:0008:000047:0026:0001:02</t>
  </si>
  <si>
    <t>LVA13-159:ActLabs:Dup</t>
  </si>
  <si>
    <t>22:0010:000396</t>
  </si>
  <si>
    <t>22:0008:000034:0002:0001:02</t>
  </si>
  <si>
    <t>LVA13-164:ActLabs:Dup</t>
  </si>
  <si>
    <t>22:0010:000397</t>
  </si>
  <si>
    <t>22:0008:000034:0007:0001:02</t>
  </si>
  <si>
    <t>LVA13-165:ActLabs:Dup</t>
  </si>
  <si>
    <t>22:0010:000398</t>
  </si>
  <si>
    <t>22:0008:000034:0008:0001:02</t>
  </si>
  <si>
    <t>LVA13-169:ActLabs:Dup</t>
  </si>
  <si>
    <t>22:0010:000399</t>
  </si>
  <si>
    <t>22:0008:000034:0012:0001:02</t>
  </si>
  <si>
    <t>LVA13-171:ActLabs:Dup</t>
  </si>
  <si>
    <t>22:0010:000400</t>
  </si>
  <si>
    <t>22:0008:000034:0014:0001:02</t>
  </si>
  <si>
    <t>LVA13-176:ActLabs:Dup</t>
  </si>
  <si>
    <t>22:0010:000401</t>
  </si>
  <si>
    <t>22:0008:000034:0019:0001:02</t>
  </si>
  <si>
    <t>LVA13-177:ActLabs:Dup</t>
  </si>
  <si>
    <t>22:0010:000402</t>
  </si>
  <si>
    <t>22:0008:000034:0020:0001:02</t>
  </si>
  <si>
    <t>LVA13-178:ActLabs:Dup</t>
  </si>
  <si>
    <t>22:0010:000403</t>
  </si>
  <si>
    <t>22:0008:000034:0021:0001:02</t>
  </si>
  <si>
    <t>LVA13-179:ActLabs:Dup</t>
  </si>
  <si>
    <t>22:0010:000404</t>
  </si>
  <si>
    <t>22:0008:000034:0022:0001:02</t>
  </si>
  <si>
    <t>LVA13-182:ActLabs:Dup</t>
  </si>
  <si>
    <t>22:0010:000405</t>
  </si>
  <si>
    <t>22:0008:000034:0025:0001:02</t>
  </si>
  <si>
    <t>LVA13-188:ActLabs:Dup</t>
  </si>
  <si>
    <t>22:0010:000406</t>
  </si>
  <si>
    <t>22:0008:000032:0001:0001:02</t>
  </si>
  <si>
    <t>LVA13-189:ActLabs:Dup</t>
  </si>
  <si>
    <t>22:0010:000407</t>
  </si>
  <si>
    <t>22:0008:000032:0002:0001:02</t>
  </si>
  <si>
    <t>LVA13-190:ActLabs:Dup</t>
  </si>
  <si>
    <t>22:0010:000408</t>
  </si>
  <si>
    <t>22:0008:000032:0003:0001:02</t>
  </si>
  <si>
    <t>LVA13-192:ActLabs:Dup</t>
  </si>
  <si>
    <t>22:0010:000409</t>
  </si>
  <si>
    <t>22:0008:000032:0005:0001:02</t>
  </si>
  <si>
    <t>LVA13-199:ActLabs:Dup</t>
  </si>
  <si>
    <t>22:0010:000410</t>
  </si>
  <si>
    <t>22:0008:000032:0012:0001:02</t>
  </si>
  <si>
    <t>LVA13-201:ActLabs:Dup</t>
  </si>
  <si>
    <t>22:0010:000411</t>
  </si>
  <si>
    <t>22:0008:000032:0014:0001:02</t>
  </si>
  <si>
    <t>LVA13-203:ActLabs:Dup</t>
  </si>
  <si>
    <t>22:0010:000412</t>
  </si>
  <si>
    <t>22:0008:000032:0016:0001:02</t>
  </si>
  <si>
    <t>LVA13-206:ActLabs:Dup</t>
  </si>
  <si>
    <t>22:0010:000413</t>
  </si>
  <si>
    <t>22:0008:000032:0019:0001:02</t>
  </si>
  <si>
    <t>LVA13-209:ActLabs:Dup</t>
  </si>
  <si>
    <t>22:0010:000414</t>
  </si>
  <si>
    <t>22:0008:000032:0022:0001:02</t>
  </si>
  <si>
    <t>LVA13-211:ActLabs:Dup</t>
  </si>
  <si>
    <t>22:0010:000415</t>
  </si>
  <si>
    <t>22:0008:000032:0024:0001:02</t>
  </si>
  <si>
    <t>LVA13-212:ActLabs:Dup</t>
  </si>
  <si>
    <t>22:0010:000416</t>
  </si>
  <si>
    <t>22:0008:000032:0025:0001:02</t>
  </si>
  <si>
    <t>LVA13-214:ActLabs:Dup</t>
  </si>
  <si>
    <t>22:0010:000417</t>
  </si>
  <si>
    <t>22:0008:000032:0027:0001:02</t>
  </si>
  <si>
    <t>LVA13-216:ActLabs:Dup</t>
  </si>
  <si>
    <t>22:0010:000418</t>
  </si>
  <si>
    <t>22:0008:000032:0029:0001:02</t>
  </si>
  <si>
    <t>LVA13-217:ActLabs:Dup</t>
  </si>
  <si>
    <t>22:0010:000419</t>
  </si>
  <si>
    <t>22:0008:000032:0030:0001:02</t>
  </si>
  <si>
    <t>LVA13-218:ActLabs:Dup</t>
  </si>
  <si>
    <t>22:0010:000420</t>
  </si>
  <si>
    <t>22:0008:000035:0001:0001:02</t>
  </si>
  <si>
    <t>LVA13-219:ActLabs:Dup</t>
  </si>
  <si>
    <t>22:0010:000421</t>
  </si>
  <si>
    <t>22:0008:000035:0002:0001:02</t>
  </si>
  <si>
    <t>LVA13-220:ActLabs:Dup</t>
  </si>
  <si>
    <t>22:0010:000422</t>
  </si>
  <si>
    <t>22:0008:000035:0003:0001:02</t>
  </si>
  <si>
    <t>LVA13-224:ActLabs:Dup</t>
  </si>
  <si>
    <t>22:0010:000423</t>
  </si>
  <si>
    <t>22:0008:000035:0007:0001:02</t>
  </si>
  <si>
    <t>LVA13-234:ActLabs:Dup</t>
  </si>
  <si>
    <t>22:0010:000424</t>
  </si>
  <si>
    <t>22:0008:000035:0017:0001:02</t>
  </si>
  <si>
    <t>LVA13-235:ActLabs:Dup</t>
  </si>
  <si>
    <t>22:0010:000425</t>
  </si>
  <si>
    <t>22:0008:000035:0018:0001:02</t>
  </si>
  <si>
    <t>LVA13-237:ActLabs:Dup</t>
  </si>
  <si>
    <t>22:0010:000426</t>
  </si>
  <si>
    <t>22:0008:000035:0020:0001:02</t>
  </si>
  <si>
    <t>LVA13-239:ActLabs:Dup</t>
  </si>
  <si>
    <t>22:0010:000427</t>
  </si>
  <si>
    <t>22:0008:000035:0022:0001:02</t>
  </si>
  <si>
    <t>LVA13-240:ActLabs:Dup</t>
  </si>
  <si>
    <t>22:0010:000428</t>
  </si>
  <si>
    <t>22:0008:000035:0023:0001:02</t>
  </si>
  <si>
    <t>LVA13-243:ActLabs:Dup</t>
  </si>
  <si>
    <t>22:0010:000429</t>
  </si>
  <si>
    <t>22:0008:000035:0026:0001:02</t>
  </si>
  <si>
    <t>LVA13-245:ActLabs:Dup</t>
  </si>
  <si>
    <t>22:0010:000430</t>
  </si>
  <si>
    <t>22:0008:000035:0028:0001:02</t>
  </si>
  <si>
    <t>LVA13-247:ActLabs:Dup</t>
  </si>
  <si>
    <t>22:0010:000431</t>
  </si>
  <si>
    <t>22:0008:000035:0030:0001:02</t>
  </si>
  <si>
    <t>LVA13-249:ActLabs:Dup</t>
  </si>
  <si>
    <t>22:0010:000432</t>
  </si>
  <si>
    <t>22:0008:000036:0002:0001:02</t>
  </si>
  <si>
    <t>LVA13-250:ActLabs:Dup</t>
  </si>
  <si>
    <t>22:0010:000433</t>
  </si>
  <si>
    <t>22:0008:000036:0003:0001:02</t>
  </si>
  <si>
    <t>LVA13-251:ActLabs:Dup</t>
  </si>
  <si>
    <t>22:0010:000434</t>
  </si>
  <si>
    <t>22:0008:000036:0004:0001:02</t>
  </si>
  <si>
    <t>LVA13-257:ActLabs:Dup</t>
  </si>
  <si>
    <t>22:0010:000435</t>
  </si>
  <si>
    <t>22:0008:000036:0010:0001:02</t>
  </si>
  <si>
    <t>LVA13-259:ActLabs:Dup</t>
  </si>
  <si>
    <t>22:0010:000436</t>
  </si>
  <si>
    <t>22:0008:000036:0012:0001:02</t>
  </si>
  <si>
    <t>LVA13-261:ActLabs:Dup</t>
  </si>
  <si>
    <t>22:0010:000437</t>
  </si>
  <si>
    <t>22:0008:000036:0014:0001:02</t>
  </si>
  <si>
    <t>LVA13-262:ActLabs:Dup</t>
  </si>
  <si>
    <t>22:0010:000438</t>
  </si>
  <si>
    <t>22:0008:000036:0015:0001:02</t>
  </si>
  <si>
    <t>LVA13-263:ActLabs:Dup</t>
  </si>
  <si>
    <t>22:0010:000439</t>
  </si>
  <si>
    <t>22:0008:000036:0016:0001:02</t>
  </si>
  <si>
    <t>LVA13-266:ActLabs:Dup</t>
  </si>
  <si>
    <t>22:0010:000440</t>
  </si>
  <si>
    <t>22:0008:000036:0019:0001:02</t>
  </si>
  <si>
    <t>LVA13-269:ActLabs:Dup</t>
  </si>
  <si>
    <t>22:0010:000441</t>
  </si>
  <si>
    <t>22:0008:000036:0022:0001:02</t>
  </si>
  <si>
    <t>LVA13-270:ActLabs:Dup</t>
  </si>
  <si>
    <t>22:0010:000442</t>
  </si>
  <si>
    <t>22:0008:000036:0023:0001:02</t>
  </si>
  <si>
    <t>LVA13-271:ActLabs:Dup</t>
  </si>
  <si>
    <t>22:0010:000443</t>
  </si>
  <si>
    <t>22:0008:000036:0024:0001:02</t>
  </si>
  <si>
    <t>LVA13-276:ActLabs:Dup</t>
  </si>
  <si>
    <t>22:0010:000444</t>
  </si>
  <si>
    <t>22:0008:000036:0029:0001:02</t>
  </si>
  <si>
    <t>LVA13-278:ActLabs:Dup</t>
  </si>
  <si>
    <t>22:0010:000445</t>
  </si>
  <si>
    <t>22:0008:000045:0001:0001:02</t>
  </si>
  <si>
    <t>LVA13-280:ActLabs:Dup</t>
  </si>
  <si>
    <t>22:0010:000446</t>
  </si>
  <si>
    <t>22:0008:000045:0003:0001:02</t>
  </si>
  <si>
    <t>LVA13-281:ActLabs:Dup</t>
  </si>
  <si>
    <t>22:0010:000447</t>
  </si>
  <si>
    <t>22:0008:000045:0004:0001:02</t>
  </si>
  <si>
    <t>LVA13-282:ActLabs:Dup</t>
  </si>
  <si>
    <t>22:0010:000448</t>
  </si>
  <si>
    <t>22:0008:000045:0005:0001:02</t>
  </si>
  <si>
    <t>LVA13-284:ActLabs:Dup</t>
  </si>
  <si>
    <t>22:0010:000449</t>
  </si>
  <si>
    <t>22:0008:000045:0007:0001:02</t>
  </si>
  <si>
    <t>LVA13-285:ActLabs:Dup</t>
  </si>
  <si>
    <t>22:0010:000450</t>
  </si>
  <si>
    <t>22:0008:000045:0008:0001:02</t>
  </si>
  <si>
    <t>LVA13-287:ActLabs:Dup</t>
  </si>
  <si>
    <t>22:0010:000451</t>
  </si>
  <si>
    <t>22:0008:000045:0010:0001:02</t>
  </si>
  <si>
    <t>LVA13-289:ActLabs:Dup</t>
  </si>
  <si>
    <t>22:0010:000452</t>
  </si>
  <si>
    <t>22:0008:000045:0012:0001:02</t>
  </si>
  <si>
    <t>LVA13-293:ActLabs:Dup</t>
  </si>
  <si>
    <t>22:0010:000453</t>
  </si>
  <si>
    <t>22:0008:000045:0016:0001:02</t>
  </si>
  <si>
    <t>LVA13-294:ActLabs:Dup</t>
  </si>
  <si>
    <t>22:0010:000454</t>
  </si>
  <si>
    <t>22:0008:000045:0017:0001:02</t>
  </si>
  <si>
    <t>LVA13-298:ActLabs:Dup</t>
  </si>
  <si>
    <t>22:0010:000455</t>
  </si>
  <si>
    <t>22:0008:000045:0021:0001:02</t>
  </si>
  <si>
    <t>LVA13-299:ActLabs:Dup</t>
  </si>
  <si>
    <t>22:0010:000456</t>
  </si>
  <si>
    <t>22:0008:000045:0022:0001:02</t>
  </si>
  <si>
    <t>LVA13-303:ActLabs:Dup</t>
  </si>
  <si>
    <t>22:0010:000457</t>
  </si>
  <si>
    <t>22:0008:000045:0026:0001:02</t>
  </si>
  <si>
    <t>LVA13-304:ActLabs:Dup</t>
  </si>
  <si>
    <t>22:0010:000458</t>
  </si>
  <si>
    <t>22:0008:000045:0027:0001:02</t>
  </si>
  <si>
    <t>LVA13-306:ActLabs:Dup</t>
  </si>
  <si>
    <t>22:0010:000459</t>
  </si>
  <si>
    <t>22:0008:000045:0029:0001:02</t>
  </si>
  <si>
    <t>LVA13-307:ActLabs:Dup</t>
  </si>
  <si>
    <t>22:0010:000460</t>
  </si>
  <si>
    <t>22:0008:000045:0030:0001:02</t>
  </si>
  <si>
    <t>Blank:ActLabs:02-504</t>
  </si>
  <si>
    <t>22:0010:000461</t>
  </si>
  <si>
    <t>Blank:ActLabs:02-505</t>
  </si>
  <si>
    <t>22:0010:000462</t>
  </si>
  <si>
    <t>Blank:ActLabs:02-506</t>
  </si>
  <si>
    <t>22:0010:000463</t>
  </si>
  <si>
    <t>Blank:ActLabs:02-507</t>
  </si>
  <si>
    <t>22:0010:000464</t>
  </si>
  <si>
    <t>Blank:ActLabs:02-508</t>
  </si>
  <si>
    <t>22:0010:000465</t>
  </si>
  <si>
    <t>Blank:ActLabs:02-509</t>
  </si>
  <si>
    <t>22:0010:000466</t>
  </si>
  <si>
    <t>Blank:ActLabs:02-510</t>
  </si>
  <si>
    <t>22:0010:000467</t>
  </si>
  <si>
    <t>Blank:ActLabs:02-511</t>
  </si>
  <si>
    <t>22:0010:000468</t>
  </si>
  <si>
    <t>Blank:ActLabs:02-512</t>
  </si>
  <si>
    <t>22:0010:000469</t>
  </si>
  <si>
    <t>Blank:ActLabs:02-513</t>
  </si>
  <si>
    <t>22:0010:000470</t>
  </si>
  <si>
    <t>Blank:ActLabs:02-514</t>
  </si>
  <si>
    <t>22:0010:000471</t>
  </si>
  <si>
    <t>Blank:ActLabs:02-515</t>
  </si>
  <si>
    <t>22:0010:000472</t>
  </si>
  <si>
    <t>Blank:ActLabs:02-516</t>
  </si>
  <si>
    <t>22:0010:000473</t>
  </si>
  <si>
    <t>Blank:ActLabs:02-517</t>
  </si>
  <si>
    <t>22:0010:000474</t>
  </si>
  <si>
    <t>Blank:ActLabs:02-518</t>
  </si>
  <si>
    <t>22:0010:000475</t>
  </si>
  <si>
    <t>Blank:ActLabs:02-519</t>
  </si>
  <si>
    <t>22:0010:000476</t>
  </si>
  <si>
    <t>Blank:ActLabs:02-520</t>
  </si>
  <si>
    <t>22:0010:000477</t>
  </si>
  <si>
    <t>Blank:ActLabs:02-521</t>
  </si>
  <si>
    <t>22:0010:000478</t>
  </si>
  <si>
    <t>Blank:ActLabs:02-522</t>
  </si>
  <si>
    <t>22:0010:000479</t>
  </si>
  <si>
    <t>Blank:ActLabs:02-523</t>
  </si>
  <si>
    <t>22:0010:000480</t>
  </si>
  <si>
    <t>Blank:ActLabs:02-524</t>
  </si>
  <si>
    <t>22:0010:000481</t>
  </si>
  <si>
    <t>Blank:ActLabs:02-525</t>
  </si>
  <si>
    <t>22:0010:000482</t>
  </si>
  <si>
    <t>Blank:ActLabs:02-526</t>
  </si>
  <si>
    <t>22:0010:000483</t>
  </si>
  <si>
    <t>Blank:ActLabs:02-527</t>
  </si>
  <si>
    <t>22:0010:000484</t>
  </si>
  <si>
    <t>Blank:ActLabs:02-528</t>
  </si>
  <si>
    <t>22:0010:000485</t>
  </si>
  <si>
    <t>Blank:ActLabs:02-529</t>
  </si>
  <si>
    <t>22:0010:000486</t>
  </si>
  <si>
    <t>Blank:ActLabs:02-530</t>
  </si>
  <si>
    <t>22:0010:000487</t>
  </si>
  <si>
    <t>Blank:ActLabs:02-531</t>
  </si>
  <si>
    <t>22:0010:000488</t>
  </si>
  <si>
    <t>Blank:ActLabs:02-532</t>
  </si>
  <si>
    <t>22:0010:000489</t>
  </si>
  <si>
    <t>Blank:ActLabs:02-533</t>
  </si>
  <si>
    <t>22:0010:000490</t>
  </si>
  <si>
    <t>Blank:ActLabs:02-534</t>
  </si>
  <si>
    <t>22:0010:000491</t>
  </si>
  <si>
    <t>Blank:ActLabs:02-535</t>
  </si>
  <si>
    <t>22:0010:000492</t>
  </si>
  <si>
    <t>Blank:ActLabs:02-536</t>
  </si>
  <si>
    <t>22:0010:000493</t>
  </si>
  <si>
    <t>Blank:ActLabs:02-537</t>
  </si>
  <si>
    <t>22:0010:000494</t>
  </si>
  <si>
    <t>Blank:ActLabs:02-538</t>
  </si>
  <si>
    <t>22:0010:000495</t>
  </si>
  <si>
    <t>Blank:ActLabs:02-539</t>
  </si>
  <si>
    <t>22:0010:000496</t>
  </si>
  <si>
    <t>Blank:ActLabs:02-540</t>
  </si>
  <si>
    <t>22:0010:000497</t>
  </si>
  <si>
    <t>Blank:ActLabs:02-541</t>
  </si>
  <si>
    <t>22:0010:000498</t>
  </si>
  <si>
    <t>Blank:ActLabs:02-542</t>
  </si>
  <si>
    <t>22:0010:000499</t>
  </si>
  <si>
    <t>Blank:ActLabs:02-543</t>
  </si>
  <si>
    <t>22:0010:000500</t>
  </si>
  <si>
    <t>Blank:ActLabs:02-544</t>
  </si>
  <si>
    <t>22:0010:000501</t>
  </si>
  <si>
    <t>Blank:ActLabs:02-545</t>
  </si>
  <si>
    <t>22:0010:000502</t>
  </si>
  <si>
    <t>Blank:ActLabs:02-546</t>
  </si>
  <si>
    <t>22:0010:000503</t>
  </si>
  <si>
    <t>Blank:ActLabs:02-547</t>
  </si>
  <si>
    <t>22:0010:000504</t>
  </si>
  <si>
    <t>Blank:ActLabs:02-548</t>
  </si>
  <si>
    <t>22:0010:000505</t>
  </si>
  <si>
    <t>Blank:ActLabs:02-549</t>
  </si>
  <si>
    <t>22:0010:000506</t>
  </si>
  <si>
    <t>Blank:ActLabs:02-550</t>
  </si>
  <si>
    <t>22:0010:000507</t>
  </si>
  <si>
    <t>Blank:ActLabs:02-551</t>
  </si>
  <si>
    <t>22:0010:000508</t>
  </si>
  <si>
    <t>Blank:ActLabs:02-552</t>
  </si>
  <si>
    <t>22:0010:000509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</si>
</sst>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51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5.77734375" customWidth="1"/>
    <col min="13" max="102" width="14.77734375" customWidth="1"/>
  </cols>
  <sheetData>
    <row r="1" spans="1:10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</row>
    <row r="2" spans="1:102" x14ac:dyDescent="0.3">
      <c r="A2" t="s">
        <v>102</v>
      </c>
      <c r="B2" t="s">
        <v>103</v>
      </c>
      <c r="C2" s="1" t="str">
        <f>HYPERLINK("http://geochem.nrcan.gc.ca/cdogs/content/bdl/bdl220010_e.htm", "22:0010")</f>
        <v>22:0010</v>
      </c>
      <c r="D2" s="1" t="str">
        <f>HYPERLINK("http://geochem.nrcan.gc.ca/cdogs/content/svy/svy220008_e.htm", "22:0008")</f>
        <v>22:0008</v>
      </c>
      <c r="E2" t="s">
        <v>104</v>
      </c>
      <c r="F2" t="s">
        <v>105</v>
      </c>
      <c r="H2">
        <v>63.008540600000003</v>
      </c>
      <c r="I2">
        <v>-92.200366399999993</v>
      </c>
      <c r="J2" s="1" t="str">
        <f>HYPERLINK("http://geochem.nrcan.gc.ca/cdogs/content/kwd/kwd020033_e.htm", "Whole")</f>
        <v>Whole</v>
      </c>
      <c r="K2" s="1" t="str">
        <f>HYPERLINK("http://geochem.nrcan.gc.ca/cdogs/content/kwd/kwd080069_e.htm", "Rock crushing (ActLabs RX1)")</f>
        <v>Rock crushing (ActLabs RX1)</v>
      </c>
      <c r="L2">
        <v>622817</v>
      </c>
      <c r="M2">
        <v>28</v>
      </c>
      <c r="P2">
        <v>5</v>
      </c>
      <c r="Q2">
        <v>1.1000000000000001</v>
      </c>
      <c r="R2">
        <v>2.09</v>
      </c>
      <c r="S2">
        <v>1.36</v>
      </c>
      <c r="T2">
        <v>4.63</v>
      </c>
      <c r="U2">
        <v>-0.01</v>
      </c>
      <c r="V2">
        <v>25.2</v>
      </c>
      <c r="W2">
        <v>-5</v>
      </c>
      <c r="X2">
        <v>39.700000000000003</v>
      </c>
      <c r="Y2">
        <v>0.53</v>
      </c>
      <c r="AA2">
        <v>19.73</v>
      </c>
      <c r="AB2">
        <v>3.49</v>
      </c>
      <c r="AC2">
        <v>0.219</v>
      </c>
      <c r="AD2">
        <v>2.15</v>
      </c>
      <c r="AE2">
        <v>0.02</v>
      </c>
      <c r="AF2">
        <v>-0.01</v>
      </c>
      <c r="AG2">
        <v>-0.01</v>
      </c>
      <c r="AH2">
        <v>0.16</v>
      </c>
      <c r="AI2">
        <v>4.1900000000000004</v>
      </c>
      <c r="AJ2">
        <v>98.22</v>
      </c>
      <c r="AK2">
        <v>1</v>
      </c>
      <c r="AL2">
        <v>-1</v>
      </c>
      <c r="AM2">
        <v>8</v>
      </c>
      <c r="AN2">
        <v>20</v>
      </c>
      <c r="AO2">
        <v>10</v>
      </c>
      <c r="AP2">
        <v>-20</v>
      </c>
      <c r="AQ2">
        <v>90</v>
      </c>
      <c r="AR2">
        <v>2</v>
      </c>
      <c r="AS2">
        <v>2</v>
      </c>
      <c r="AT2">
        <v>88</v>
      </c>
      <c r="AU2">
        <v>-1</v>
      </c>
      <c r="AV2">
        <v>8</v>
      </c>
      <c r="AW2">
        <v>3</v>
      </c>
      <c r="AX2">
        <v>9</v>
      </c>
      <c r="AY2">
        <v>-0.2</v>
      </c>
      <c r="AZ2">
        <v>-2</v>
      </c>
      <c r="BA2">
        <v>1.3</v>
      </c>
      <c r="BB2">
        <v>-0.1</v>
      </c>
      <c r="BC2">
        <v>3</v>
      </c>
      <c r="BD2">
        <v>2.4</v>
      </c>
      <c r="BE2">
        <v>-0.1</v>
      </c>
      <c r="BF2">
        <v>3</v>
      </c>
      <c r="BG2">
        <v>-0.1</v>
      </c>
      <c r="BH2">
        <v>2.56</v>
      </c>
      <c r="BI2">
        <v>4.72</v>
      </c>
      <c r="BJ2">
        <v>0.54</v>
      </c>
      <c r="BK2">
        <v>2.04</v>
      </c>
      <c r="BL2">
        <v>0.4</v>
      </c>
      <c r="BM2">
        <v>0.27600000000000002</v>
      </c>
      <c r="BN2">
        <v>0.43</v>
      </c>
      <c r="BO2">
        <v>0.06</v>
      </c>
      <c r="BP2">
        <v>0.39</v>
      </c>
      <c r="BQ2">
        <v>0.08</v>
      </c>
      <c r="BR2">
        <v>0.27</v>
      </c>
      <c r="BS2">
        <v>4.8000000000000001E-2</v>
      </c>
      <c r="BT2">
        <v>0.34</v>
      </c>
      <c r="BU2">
        <v>0.05</v>
      </c>
      <c r="BV2">
        <v>-0.1</v>
      </c>
      <c r="BW2">
        <v>-0.01</v>
      </c>
      <c r="BX2">
        <v>2</v>
      </c>
      <c r="BY2">
        <v>0.21</v>
      </c>
      <c r="BZ2">
        <v>14</v>
      </c>
      <c r="CA2">
        <v>0.13</v>
      </c>
      <c r="CB2">
        <v>0.16</v>
      </c>
      <c r="CC2">
        <v>47.76</v>
      </c>
      <c r="CD2">
        <v>1.37</v>
      </c>
      <c r="CE2">
        <v>95.39</v>
      </c>
      <c r="CF2">
        <v>128</v>
      </c>
      <c r="CG2">
        <v>0.26</v>
      </c>
      <c r="CH2">
        <v>0.21</v>
      </c>
      <c r="CI2">
        <v>-1</v>
      </c>
      <c r="CJ2">
        <v>0.48</v>
      </c>
      <c r="CK2">
        <v>-1</v>
      </c>
      <c r="CL2">
        <v>0.4</v>
      </c>
      <c r="CM2">
        <v>11.9</v>
      </c>
      <c r="CN2">
        <v>27</v>
      </c>
      <c r="CO2">
        <v>130</v>
      </c>
      <c r="CP2">
        <v>-0.2</v>
      </c>
      <c r="CQ2">
        <v>-1</v>
      </c>
      <c r="CR2">
        <v>9</v>
      </c>
      <c r="CS2">
        <v>1510</v>
      </c>
      <c r="CT2">
        <v>2</v>
      </c>
      <c r="CU2">
        <v>20</v>
      </c>
      <c r="CV2">
        <v>575</v>
      </c>
    </row>
    <row r="3" spans="1:102" x14ac:dyDescent="0.3">
      <c r="A3" t="s">
        <v>106</v>
      </c>
      <c r="B3" t="s">
        <v>107</v>
      </c>
      <c r="C3" s="1" t="str">
        <f>HYPERLINK("http://geochem.nrcan.gc.ca/cdogs/content/bdl/bdl220010_e.htm", "22:0010")</f>
        <v>22:0010</v>
      </c>
      <c r="D3" s="1" t="str">
        <f>HYPERLINK("http://geochem.nrcan.gc.ca/cdogs/content/svy/svy220008_e.htm", "22:0008")</f>
        <v>22:0008</v>
      </c>
      <c r="E3" t="s">
        <v>104</v>
      </c>
      <c r="F3" t="s">
        <v>108</v>
      </c>
      <c r="H3">
        <v>63.008540600000003</v>
      </c>
      <c r="I3">
        <v>-92.200366399999993</v>
      </c>
      <c r="J3" s="1" t="str">
        <f>HYPERLINK("http://geochem.nrcan.gc.ca/cdogs/content/kwd/kwd020033_e.htm", "Whole")</f>
        <v>Whole</v>
      </c>
      <c r="K3" s="1" t="str">
        <f>HYPERLINK("http://geochem.nrcan.gc.ca/cdogs/content/kwd/kwd080069_e.htm", "Rock crushing (ActLabs RX1)")</f>
        <v>Rock crushing (ActLabs RX1)</v>
      </c>
      <c r="L3">
        <v>622818</v>
      </c>
      <c r="M3">
        <v>71</v>
      </c>
      <c r="P3">
        <v>2</v>
      </c>
      <c r="Q3">
        <v>1.0900000000000001</v>
      </c>
      <c r="R3">
        <v>2.71</v>
      </c>
      <c r="S3">
        <v>2.4900000000000002</v>
      </c>
      <c r="T3">
        <v>8.33</v>
      </c>
      <c r="U3">
        <v>-0.01</v>
      </c>
      <c r="V3">
        <v>15.6</v>
      </c>
      <c r="W3">
        <v>17</v>
      </c>
      <c r="X3">
        <v>63.38</v>
      </c>
      <c r="Y3">
        <v>2.38</v>
      </c>
      <c r="AA3">
        <v>3.07</v>
      </c>
      <c r="AB3">
        <v>1.97</v>
      </c>
      <c r="AC3">
        <v>0.312</v>
      </c>
      <c r="AD3">
        <v>0.87</v>
      </c>
      <c r="AE3">
        <v>6.4000000000000001E-2</v>
      </c>
      <c r="AF3">
        <v>-0.01</v>
      </c>
      <c r="AG3">
        <v>-0.01</v>
      </c>
      <c r="AH3">
        <v>0.04</v>
      </c>
      <c r="AI3">
        <v>9.75</v>
      </c>
      <c r="AJ3">
        <v>99.19</v>
      </c>
      <c r="AK3">
        <v>2</v>
      </c>
      <c r="AL3">
        <v>-1</v>
      </c>
      <c r="AM3">
        <v>13</v>
      </c>
      <c r="AN3">
        <v>30</v>
      </c>
      <c r="AO3">
        <v>17</v>
      </c>
      <c r="AP3">
        <v>-20</v>
      </c>
      <c r="AQ3">
        <v>80</v>
      </c>
      <c r="AR3">
        <v>6</v>
      </c>
      <c r="AS3">
        <v>3.7</v>
      </c>
      <c r="AT3">
        <v>73</v>
      </c>
      <c r="AU3">
        <v>-1</v>
      </c>
      <c r="AV3">
        <v>4</v>
      </c>
      <c r="AW3">
        <v>6.4</v>
      </c>
      <c r="AX3">
        <v>36</v>
      </c>
      <c r="AY3">
        <v>1.5</v>
      </c>
      <c r="AZ3">
        <v>2</v>
      </c>
      <c r="BA3">
        <v>1.2</v>
      </c>
      <c r="BB3">
        <v>-0.1</v>
      </c>
      <c r="BC3">
        <v>2</v>
      </c>
      <c r="BD3">
        <v>1.2</v>
      </c>
      <c r="BE3">
        <v>-0.1</v>
      </c>
      <c r="BF3">
        <v>-3</v>
      </c>
      <c r="BG3">
        <v>0.1</v>
      </c>
      <c r="BH3">
        <v>5.35</v>
      </c>
      <c r="BI3">
        <v>11</v>
      </c>
      <c r="BJ3">
        <v>1.34</v>
      </c>
      <c r="BK3">
        <v>4.93</v>
      </c>
      <c r="BL3">
        <v>1</v>
      </c>
      <c r="BM3">
        <v>0.43099999999999999</v>
      </c>
      <c r="BN3">
        <v>0.91</v>
      </c>
      <c r="BO3">
        <v>0.17</v>
      </c>
      <c r="BP3">
        <v>1.08</v>
      </c>
      <c r="BQ3">
        <v>0.22</v>
      </c>
      <c r="BR3">
        <v>0.68</v>
      </c>
      <c r="BS3">
        <v>9.9000000000000005E-2</v>
      </c>
      <c r="BT3">
        <v>0.69</v>
      </c>
      <c r="BU3">
        <v>0.12</v>
      </c>
      <c r="BV3">
        <v>0.8</v>
      </c>
      <c r="BW3">
        <v>0.2</v>
      </c>
      <c r="BX3">
        <v>3.3</v>
      </c>
      <c r="BY3">
        <v>0.1</v>
      </c>
      <c r="BZ3">
        <v>-5</v>
      </c>
      <c r="CA3">
        <v>1.55</v>
      </c>
      <c r="CB3">
        <v>0.32</v>
      </c>
      <c r="CC3">
        <v>20.41</v>
      </c>
      <c r="CD3">
        <v>8</v>
      </c>
      <c r="CE3">
        <v>97.44</v>
      </c>
      <c r="CF3">
        <v>122</v>
      </c>
      <c r="CG3">
        <v>0.56000000000000005</v>
      </c>
      <c r="CH3">
        <v>0.11</v>
      </c>
      <c r="CI3">
        <v>3</v>
      </c>
      <c r="CJ3">
        <v>2.2799999999999998</v>
      </c>
      <c r="CK3">
        <v>-1</v>
      </c>
      <c r="CL3">
        <v>2.8</v>
      </c>
      <c r="CM3">
        <v>19.899999999999999</v>
      </c>
      <c r="CN3">
        <v>31</v>
      </c>
      <c r="CO3">
        <v>123</v>
      </c>
      <c r="CP3">
        <v>0.3</v>
      </c>
      <c r="CQ3">
        <v>4</v>
      </c>
      <c r="CR3">
        <v>18</v>
      </c>
      <c r="CS3">
        <v>1970</v>
      </c>
      <c r="CT3">
        <v>3</v>
      </c>
      <c r="CU3">
        <v>7</v>
      </c>
      <c r="CV3">
        <v>1350</v>
      </c>
    </row>
    <row r="4" spans="1:102" x14ac:dyDescent="0.3">
      <c r="A4" t="s">
        <v>109</v>
      </c>
      <c r="B4" t="s">
        <v>110</v>
      </c>
      <c r="C4" s="1" t="str">
        <f>HYPERLINK("http://geochem.nrcan.gc.ca/cdogs/content/bdl/bdl220010_e.htm", "22:0010")</f>
        <v>22:0010</v>
      </c>
      <c r="D4" s="1" t="str">
        <f>HYPERLINK("http://geochem.nrcan.gc.ca/cdogs/content/svy/svy220008_e.htm", "22:0008")</f>
        <v>22:0008</v>
      </c>
      <c r="E4" t="s">
        <v>104</v>
      </c>
      <c r="F4" t="s">
        <v>111</v>
      </c>
      <c r="H4">
        <v>63.008540600000003</v>
      </c>
      <c r="I4">
        <v>-92.200366399999993</v>
      </c>
      <c r="J4" s="1" t="str">
        <f>HYPERLINK("http://geochem.nrcan.gc.ca/cdogs/content/kwd/kwd020033_e.htm", "Whole")</f>
        <v>Whole</v>
      </c>
      <c r="K4" s="1" t="str">
        <f>HYPERLINK("http://geochem.nrcan.gc.ca/cdogs/content/kwd/kwd080069_e.htm", "Rock crushing (ActLabs RX1)")</f>
        <v>Rock crushing (ActLabs RX1)</v>
      </c>
      <c r="L4">
        <v>622819</v>
      </c>
      <c r="M4">
        <v>26</v>
      </c>
      <c r="P4">
        <v>7</v>
      </c>
      <c r="Q4">
        <v>1.07</v>
      </c>
      <c r="R4">
        <v>2.61</v>
      </c>
      <c r="S4">
        <v>0.09</v>
      </c>
      <c r="T4">
        <v>9.41</v>
      </c>
      <c r="U4">
        <v>-0.01</v>
      </c>
      <c r="V4">
        <v>9.8000000000000007</v>
      </c>
      <c r="W4">
        <v>-5</v>
      </c>
      <c r="X4">
        <v>45.78</v>
      </c>
      <c r="Y4">
        <v>13</v>
      </c>
      <c r="AA4">
        <v>0.39</v>
      </c>
      <c r="AB4">
        <v>6.52</v>
      </c>
      <c r="AC4">
        <v>0.154</v>
      </c>
      <c r="AD4">
        <v>7.85</v>
      </c>
      <c r="AE4">
        <v>1.0269999999999999</v>
      </c>
      <c r="AF4">
        <v>2.16</v>
      </c>
      <c r="AG4">
        <v>0.22</v>
      </c>
      <c r="AH4">
        <v>0.09</v>
      </c>
      <c r="AI4">
        <v>11.05</v>
      </c>
      <c r="AJ4">
        <v>99.15</v>
      </c>
      <c r="AK4">
        <v>36</v>
      </c>
      <c r="AL4">
        <v>-1</v>
      </c>
      <c r="AM4">
        <v>268</v>
      </c>
      <c r="AN4">
        <v>200</v>
      </c>
      <c r="AO4">
        <v>40</v>
      </c>
      <c r="AP4">
        <v>70</v>
      </c>
      <c r="AQ4">
        <v>110</v>
      </c>
      <c r="AR4">
        <v>15</v>
      </c>
      <c r="AS4">
        <v>1.4</v>
      </c>
      <c r="AT4">
        <v>25</v>
      </c>
      <c r="AU4">
        <v>7</v>
      </c>
      <c r="AV4">
        <v>58</v>
      </c>
      <c r="AW4">
        <v>19.399999999999999</v>
      </c>
      <c r="AX4">
        <v>78</v>
      </c>
      <c r="AY4">
        <v>3.3</v>
      </c>
      <c r="AZ4">
        <v>-2</v>
      </c>
      <c r="BA4">
        <v>1.6</v>
      </c>
      <c r="BB4">
        <v>-0.1</v>
      </c>
      <c r="BC4">
        <v>-1</v>
      </c>
      <c r="BD4">
        <v>1.2</v>
      </c>
      <c r="BE4">
        <v>0.2</v>
      </c>
      <c r="BF4">
        <v>93</v>
      </c>
      <c r="BG4">
        <v>-0.1</v>
      </c>
      <c r="BH4">
        <v>5.1100000000000003</v>
      </c>
      <c r="BI4">
        <v>12.7</v>
      </c>
      <c r="BJ4">
        <v>1.86</v>
      </c>
      <c r="BK4">
        <v>9.0500000000000007</v>
      </c>
      <c r="BL4">
        <v>2.82</v>
      </c>
      <c r="BM4">
        <v>0.81200000000000006</v>
      </c>
      <c r="BN4">
        <v>3.26</v>
      </c>
      <c r="BO4">
        <v>0.56999999999999995</v>
      </c>
      <c r="BP4">
        <v>3.72</v>
      </c>
      <c r="BQ4">
        <v>0.77</v>
      </c>
      <c r="BR4">
        <v>2.2400000000000002</v>
      </c>
      <c r="BS4">
        <v>0.34699999999999998</v>
      </c>
      <c r="BT4">
        <v>2.29</v>
      </c>
      <c r="BU4">
        <v>0.37</v>
      </c>
      <c r="BV4">
        <v>1.9</v>
      </c>
      <c r="BW4">
        <v>0.23</v>
      </c>
      <c r="BX4">
        <v>2.1</v>
      </c>
      <c r="BY4">
        <v>0.12</v>
      </c>
      <c r="BZ4">
        <v>8</v>
      </c>
      <c r="CA4">
        <v>0.39</v>
      </c>
      <c r="CB4">
        <v>0.16</v>
      </c>
      <c r="CC4">
        <v>11.29</v>
      </c>
      <c r="CD4">
        <v>9.9499999999999993</v>
      </c>
      <c r="CE4">
        <v>98.05</v>
      </c>
      <c r="CF4">
        <v>32</v>
      </c>
      <c r="CG4">
        <v>0.05</v>
      </c>
      <c r="CH4">
        <v>-0.02</v>
      </c>
      <c r="CI4">
        <v>-1</v>
      </c>
      <c r="CJ4">
        <v>0.1</v>
      </c>
      <c r="CK4">
        <v>-1</v>
      </c>
      <c r="CL4">
        <v>0.3</v>
      </c>
      <c r="CM4">
        <v>47.4</v>
      </c>
      <c r="CN4">
        <v>163</v>
      </c>
      <c r="CO4">
        <v>146</v>
      </c>
      <c r="CP4">
        <v>-0.2</v>
      </c>
      <c r="CQ4">
        <v>86</v>
      </c>
      <c r="CR4">
        <v>88</v>
      </c>
      <c r="CS4">
        <v>1130</v>
      </c>
      <c r="CT4">
        <v>-1</v>
      </c>
      <c r="CU4">
        <v>10</v>
      </c>
      <c r="CV4">
        <v>284</v>
      </c>
    </row>
    <row r="5" spans="1:102" x14ac:dyDescent="0.3">
      <c r="A5" t="s">
        <v>112</v>
      </c>
      <c r="B5" t="s">
        <v>113</v>
      </c>
      <c r="C5" s="1" t="str">
        <f>HYPERLINK("http://geochem.nrcan.gc.ca/cdogs/content/bdl/bdl220010_e.htm", "22:0010")</f>
        <v>22:0010</v>
      </c>
      <c r="D5" s="1" t="str">
        <f>HYPERLINK("http://geochem.nrcan.gc.ca/cdogs/content/svy/svy220008_e.htm", "22:0008")</f>
        <v>22:0008</v>
      </c>
      <c r="E5" t="s">
        <v>104</v>
      </c>
      <c r="F5" t="s">
        <v>114</v>
      </c>
      <c r="H5">
        <v>63.008540600000003</v>
      </c>
      <c r="I5">
        <v>-92.200366399999993</v>
      </c>
      <c r="J5" s="1" t="str">
        <f>HYPERLINK("http://geochem.nrcan.gc.ca/cdogs/content/kwd/kwd020033_e.htm", "Whole")</f>
        <v>Whole</v>
      </c>
      <c r="K5" s="1" t="str">
        <f>HYPERLINK("http://geochem.nrcan.gc.ca/cdogs/content/kwd/kwd080069_e.htm", "Rock crushing (ActLabs RX1)")</f>
        <v>Rock crushing (ActLabs RX1)</v>
      </c>
      <c r="L5">
        <v>622820</v>
      </c>
      <c r="M5">
        <v>12</v>
      </c>
      <c r="P5">
        <v>2</v>
      </c>
      <c r="Q5">
        <v>1.04</v>
      </c>
      <c r="R5">
        <v>6.07</v>
      </c>
      <c r="S5">
        <v>0.98</v>
      </c>
      <c r="T5">
        <v>21.5</v>
      </c>
      <c r="U5">
        <v>-0.01</v>
      </c>
      <c r="V5">
        <v>21</v>
      </c>
      <c r="W5">
        <v>-5</v>
      </c>
      <c r="X5">
        <v>40.08</v>
      </c>
      <c r="Y5">
        <v>0.36</v>
      </c>
      <c r="AA5">
        <v>5.51</v>
      </c>
      <c r="AB5">
        <v>3.17</v>
      </c>
      <c r="AC5">
        <v>0.499</v>
      </c>
      <c r="AD5">
        <v>6.99</v>
      </c>
      <c r="AE5">
        <v>1.7000000000000001E-2</v>
      </c>
      <c r="AF5">
        <v>-0.01</v>
      </c>
      <c r="AG5">
        <v>-0.01</v>
      </c>
      <c r="AH5">
        <v>0.05</v>
      </c>
      <c r="AI5">
        <v>17.38</v>
      </c>
      <c r="AJ5">
        <v>97.39</v>
      </c>
      <c r="AK5">
        <v>1</v>
      </c>
      <c r="AL5">
        <v>-1</v>
      </c>
      <c r="AM5">
        <v>-5</v>
      </c>
      <c r="AN5">
        <v>20</v>
      </c>
      <c r="AO5">
        <v>11</v>
      </c>
      <c r="AP5">
        <v>-20</v>
      </c>
      <c r="AQ5">
        <v>120</v>
      </c>
      <c r="AR5">
        <v>2</v>
      </c>
      <c r="AS5">
        <v>2.6</v>
      </c>
      <c r="AT5">
        <v>-5</v>
      </c>
      <c r="AU5">
        <v>-1</v>
      </c>
      <c r="AV5">
        <v>28</v>
      </c>
      <c r="AW5">
        <v>3.6</v>
      </c>
      <c r="AX5">
        <v>9</v>
      </c>
      <c r="AY5">
        <v>6.8</v>
      </c>
      <c r="AZ5">
        <v>4</v>
      </c>
      <c r="BA5">
        <v>2.5</v>
      </c>
      <c r="BB5">
        <v>-0.1</v>
      </c>
      <c r="BC5">
        <v>2</v>
      </c>
      <c r="BD5">
        <v>1.6</v>
      </c>
      <c r="BE5">
        <v>-0.1</v>
      </c>
      <c r="BF5">
        <v>5</v>
      </c>
      <c r="BG5">
        <v>0.1</v>
      </c>
      <c r="BH5">
        <v>2.0499999999999998</v>
      </c>
      <c r="BI5">
        <v>3.9</v>
      </c>
      <c r="BJ5">
        <v>0.46</v>
      </c>
      <c r="BK5">
        <v>1.84</v>
      </c>
      <c r="BL5">
        <v>0.41</v>
      </c>
      <c r="BM5">
        <v>0.38300000000000001</v>
      </c>
      <c r="BN5">
        <v>0.5</v>
      </c>
      <c r="BO5">
        <v>0.08</v>
      </c>
      <c r="BP5">
        <v>0.49</v>
      </c>
      <c r="BQ5">
        <v>0.11</v>
      </c>
      <c r="BR5">
        <v>0.35</v>
      </c>
      <c r="BS5">
        <v>5.3999999999999999E-2</v>
      </c>
      <c r="BT5">
        <v>0.34</v>
      </c>
      <c r="BU5">
        <v>5.1999999999999998E-2</v>
      </c>
      <c r="BV5">
        <v>0.2</v>
      </c>
      <c r="BW5">
        <v>0.16</v>
      </c>
      <c r="BX5">
        <v>6.2</v>
      </c>
      <c r="BY5">
        <v>-0.05</v>
      </c>
      <c r="BZ5">
        <v>-5</v>
      </c>
      <c r="CA5">
        <v>0.2</v>
      </c>
      <c r="CB5">
        <v>0.08</v>
      </c>
      <c r="CC5">
        <v>28.86</v>
      </c>
      <c r="CD5">
        <v>15.03</v>
      </c>
      <c r="CE5">
        <v>95.04</v>
      </c>
      <c r="CF5">
        <v>2</v>
      </c>
      <c r="CG5">
        <v>0.09</v>
      </c>
      <c r="CH5">
        <v>0.11</v>
      </c>
      <c r="CI5">
        <v>2</v>
      </c>
      <c r="CJ5">
        <v>0.47</v>
      </c>
      <c r="CK5">
        <v>-1</v>
      </c>
      <c r="CL5">
        <v>-0.2</v>
      </c>
      <c r="CM5">
        <v>11.2</v>
      </c>
      <c r="CN5">
        <v>28</v>
      </c>
      <c r="CO5">
        <v>137</v>
      </c>
      <c r="CP5">
        <v>-0.2</v>
      </c>
      <c r="CQ5">
        <v>1</v>
      </c>
      <c r="CR5">
        <v>11</v>
      </c>
      <c r="CS5">
        <v>3350</v>
      </c>
      <c r="CT5">
        <v>2</v>
      </c>
      <c r="CU5">
        <v>7</v>
      </c>
      <c r="CV5">
        <v>132</v>
      </c>
    </row>
    <row r="6" spans="1:102" x14ac:dyDescent="0.3">
      <c r="A6" t="s">
        <v>115</v>
      </c>
      <c r="B6" t="s">
        <v>116</v>
      </c>
      <c r="C6" s="1" t="str">
        <f>HYPERLINK("http://geochem.nrcan.gc.ca/cdogs/content/bdl/bdl220010_e.htm", "22:0010")</f>
        <v>22:0010</v>
      </c>
      <c r="D6" s="1" t="str">
        <f>HYPERLINK("http://geochem.nrcan.gc.ca/cdogs/content/svy/svy220008_e.htm", "22:0008")</f>
        <v>22:0008</v>
      </c>
      <c r="E6" t="s">
        <v>104</v>
      </c>
      <c r="F6" t="s">
        <v>117</v>
      </c>
      <c r="H6">
        <v>63.008540600000003</v>
      </c>
      <c r="I6">
        <v>-92.200366399999993</v>
      </c>
      <c r="J6" s="1" t="str">
        <f>HYPERLINK("http://geochem.nrcan.gc.ca/cdogs/content/kwd/kwd020033_e.htm", "Whole")</f>
        <v>Whole</v>
      </c>
      <c r="K6" s="1" t="str">
        <f>HYPERLINK("http://geochem.nrcan.gc.ca/cdogs/content/kwd/kwd080069_e.htm", "Rock crushing (ActLabs RX1)")</f>
        <v>Rock crushing (ActLabs RX1)</v>
      </c>
      <c r="L6">
        <v>622821</v>
      </c>
      <c r="M6">
        <v>27</v>
      </c>
      <c r="P6">
        <v>14</v>
      </c>
      <c r="Q6">
        <v>1.01</v>
      </c>
      <c r="R6">
        <v>3.56</v>
      </c>
      <c r="S6">
        <v>0.06</v>
      </c>
      <c r="T6">
        <v>12.7</v>
      </c>
      <c r="U6">
        <v>-0.01</v>
      </c>
      <c r="V6">
        <v>9</v>
      </c>
      <c r="W6">
        <v>-5</v>
      </c>
      <c r="X6">
        <v>43.02</v>
      </c>
      <c r="Y6">
        <v>11.61</v>
      </c>
      <c r="AA6">
        <v>0.79</v>
      </c>
      <c r="AB6">
        <v>6.02</v>
      </c>
      <c r="AC6">
        <v>0.19400000000000001</v>
      </c>
      <c r="AD6">
        <v>9.77</v>
      </c>
      <c r="AE6">
        <v>0.874</v>
      </c>
      <c r="AF6">
        <v>1.22</v>
      </c>
      <c r="AG6">
        <v>1.1000000000000001</v>
      </c>
      <c r="AH6">
        <v>0.08</v>
      </c>
      <c r="AI6">
        <v>14.88</v>
      </c>
      <c r="AJ6">
        <v>99.57</v>
      </c>
      <c r="AK6">
        <v>33</v>
      </c>
      <c r="AL6">
        <v>-1</v>
      </c>
      <c r="AM6">
        <v>240</v>
      </c>
      <c r="AN6">
        <v>180</v>
      </c>
      <c r="AO6">
        <v>40</v>
      </c>
      <c r="AP6">
        <v>80</v>
      </c>
      <c r="AQ6">
        <v>100</v>
      </c>
      <c r="AR6">
        <v>13</v>
      </c>
      <c r="AS6">
        <v>2.1</v>
      </c>
      <c r="AT6">
        <v>47</v>
      </c>
      <c r="AU6">
        <v>30</v>
      </c>
      <c r="AV6">
        <v>79</v>
      </c>
      <c r="AW6">
        <v>20</v>
      </c>
      <c r="AX6">
        <v>68</v>
      </c>
      <c r="AY6">
        <v>2.6</v>
      </c>
      <c r="AZ6">
        <v>-2</v>
      </c>
      <c r="BA6">
        <v>1.3</v>
      </c>
      <c r="BB6">
        <v>-0.1</v>
      </c>
      <c r="BC6">
        <v>-1</v>
      </c>
      <c r="BD6">
        <v>1.2</v>
      </c>
      <c r="BE6">
        <v>0.6</v>
      </c>
      <c r="BF6">
        <v>266</v>
      </c>
      <c r="BG6">
        <v>-0.1</v>
      </c>
      <c r="BH6">
        <v>4.97</v>
      </c>
      <c r="BI6">
        <v>11.8</v>
      </c>
      <c r="BJ6">
        <v>1.71</v>
      </c>
      <c r="BK6">
        <v>7.95</v>
      </c>
      <c r="BL6">
        <v>2.4300000000000002</v>
      </c>
      <c r="BM6">
        <v>0.874</v>
      </c>
      <c r="BN6">
        <v>3.05</v>
      </c>
      <c r="BO6">
        <v>0.55000000000000004</v>
      </c>
      <c r="BP6">
        <v>3.52</v>
      </c>
      <c r="BQ6">
        <v>0.75</v>
      </c>
      <c r="BR6">
        <v>2.25</v>
      </c>
      <c r="BS6">
        <v>0.34399999999999997</v>
      </c>
      <c r="BT6">
        <v>2.29</v>
      </c>
      <c r="BU6">
        <v>0.35099999999999998</v>
      </c>
      <c r="BV6">
        <v>1.6</v>
      </c>
      <c r="BW6">
        <v>0.18</v>
      </c>
      <c r="BX6">
        <v>2.4</v>
      </c>
      <c r="BY6">
        <v>0.43</v>
      </c>
      <c r="BZ6">
        <v>5</v>
      </c>
      <c r="CA6">
        <v>0.3</v>
      </c>
      <c r="CB6">
        <v>0.14000000000000001</v>
      </c>
      <c r="CC6">
        <v>10.8</v>
      </c>
      <c r="CD6">
        <v>13.87</v>
      </c>
      <c r="CE6">
        <v>98.56</v>
      </c>
      <c r="CF6">
        <v>60</v>
      </c>
      <c r="CG6">
        <v>-0.05</v>
      </c>
      <c r="CH6">
        <v>-0.02</v>
      </c>
      <c r="CI6">
        <v>-1</v>
      </c>
      <c r="CJ6">
        <v>0.11</v>
      </c>
      <c r="CK6">
        <v>-1</v>
      </c>
      <c r="CL6">
        <v>-0.2</v>
      </c>
      <c r="CM6">
        <v>46.7</v>
      </c>
      <c r="CN6">
        <v>190</v>
      </c>
      <c r="CO6">
        <v>129</v>
      </c>
      <c r="CP6">
        <v>-0.2</v>
      </c>
      <c r="CQ6">
        <v>49</v>
      </c>
      <c r="CR6">
        <v>100</v>
      </c>
      <c r="CS6">
        <v>1360</v>
      </c>
      <c r="CT6">
        <v>-1</v>
      </c>
      <c r="CU6">
        <v>7</v>
      </c>
      <c r="CV6">
        <v>108</v>
      </c>
    </row>
    <row r="7" spans="1:102" x14ac:dyDescent="0.3">
      <c r="A7" t="s">
        <v>118</v>
      </c>
      <c r="B7" t="s">
        <v>119</v>
      </c>
      <c r="C7" s="1" t="str">
        <f>HYPERLINK("http://geochem.nrcan.gc.ca/cdogs/content/bdl/bdl220010_e.htm", "22:0010")</f>
        <v>22:0010</v>
      </c>
      <c r="D7" s="1" t="str">
        <f>HYPERLINK("http://geochem.nrcan.gc.ca/cdogs/content/svy/svy220008_e.htm", "22:0008")</f>
        <v>22:0008</v>
      </c>
      <c r="E7" t="s">
        <v>104</v>
      </c>
      <c r="F7" t="s">
        <v>120</v>
      </c>
      <c r="H7">
        <v>63.008540600000003</v>
      </c>
      <c r="I7">
        <v>-92.200366399999993</v>
      </c>
      <c r="J7" s="1" t="str">
        <f>HYPERLINK("http://geochem.nrcan.gc.ca/cdogs/content/kwd/kwd020033_e.htm", "Whole")</f>
        <v>Whole</v>
      </c>
      <c r="K7" s="1" t="str">
        <f>HYPERLINK("http://geochem.nrcan.gc.ca/cdogs/content/kwd/kwd080069_e.htm", "Rock crushing (ActLabs RX1)")</f>
        <v>Rock crushing (ActLabs RX1)</v>
      </c>
      <c r="L7">
        <v>622822</v>
      </c>
      <c r="M7">
        <v>1270</v>
      </c>
      <c r="P7">
        <v>-1</v>
      </c>
      <c r="Q7">
        <v>1.05</v>
      </c>
      <c r="R7">
        <v>4.4800000000000004</v>
      </c>
      <c r="S7">
        <v>3.49</v>
      </c>
      <c r="T7">
        <v>15.6</v>
      </c>
      <c r="U7">
        <v>-0.01</v>
      </c>
      <c r="V7">
        <v>24.5</v>
      </c>
      <c r="W7">
        <v>-5</v>
      </c>
      <c r="X7">
        <v>20.38</v>
      </c>
      <c r="Y7">
        <v>1.18</v>
      </c>
      <c r="AA7">
        <v>21.25</v>
      </c>
      <c r="AB7">
        <v>2.95</v>
      </c>
      <c r="AC7">
        <v>0.55000000000000004</v>
      </c>
      <c r="AD7">
        <v>10.14</v>
      </c>
      <c r="AE7">
        <v>8.4000000000000005E-2</v>
      </c>
      <c r="AF7">
        <v>0.54</v>
      </c>
      <c r="AG7">
        <v>0.02</v>
      </c>
      <c r="AH7">
        <v>0.08</v>
      </c>
      <c r="AI7">
        <v>8.82</v>
      </c>
      <c r="AJ7">
        <v>93.24</v>
      </c>
      <c r="AK7">
        <v>5</v>
      </c>
      <c r="AL7">
        <v>-1</v>
      </c>
      <c r="AM7">
        <v>547</v>
      </c>
      <c r="AN7">
        <v>-20</v>
      </c>
      <c r="AO7">
        <v>12</v>
      </c>
      <c r="AP7">
        <v>-20</v>
      </c>
      <c r="AQ7">
        <v>150</v>
      </c>
      <c r="AR7">
        <v>9</v>
      </c>
      <c r="AS7">
        <v>2.7</v>
      </c>
      <c r="AT7">
        <v>-5</v>
      </c>
      <c r="AU7">
        <v>-1</v>
      </c>
      <c r="AV7">
        <v>243</v>
      </c>
      <c r="AW7">
        <v>10.8</v>
      </c>
      <c r="AX7">
        <v>12</v>
      </c>
      <c r="AY7">
        <v>0.3</v>
      </c>
      <c r="AZ7">
        <v>-2</v>
      </c>
      <c r="BA7">
        <v>0.7</v>
      </c>
      <c r="BB7">
        <v>-0.1</v>
      </c>
      <c r="BC7">
        <v>2</v>
      </c>
      <c r="BD7">
        <v>1.1000000000000001</v>
      </c>
      <c r="BE7">
        <v>-0.1</v>
      </c>
      <c r="BF7">
        <v>3</v>
      </c>
      <c r="BG7">
        <v>-0.1</v>
      </c>
      <c r="BH7">
        <v>5.69</v>
      </c>
      <c r="BI7">
        <v>11.6</v>
      </c>
      <c r="BJ7">
        <v>1.4</v>
      </c>
      <c r="BK7">
        <v>5.97</v>
      </c>
      <c r="BL7">
        <v>1.36</v>
      </c>
      <c r="BM7">
        <v>0.76400000000000001</v>
      </c>
      <c r="BN7">
        <v>1.53</v>
      </c>
      <c r="BO7">
        <v>0.27</v>
      </c>
      <c r="BP7">
        <v>1.67</v>
      </c>
      <c r="BQ7">
        <v>0.35</v>
      </c>
      <c r="BR7">
        <v>1.05</v>
      </c>
      <c r="BS7">
        <v>0.157</v>
      </c>
      <c r="BT7">
        <v>0.99</v>
      </c>
      <c r="BU7">
        <v>0.13900000000000001</v>
      </c>
      <c r="BV7">
        <v>0.2</v>
      </c>
      <c r="BW7">
        <v>0.03</v>
      </c>
      <c r="BX7">
        <v>9.6</v>
      </c>
      <c r="BY7">
        <v>-0.05</v>
      </c>
      <c r="BZ7">
        <v>11</v>
      </c>
      <c r="CA7">
        <v>0.27</v>
      </c>
      <c r="CB7">
        <v>0.08</v>
      </c>
      <c r="CC7">
        <v>48.5</v>
      </c>
      <c r="CD7">
        <v>6.08</v>
      </c>
      <c r="CE7">
        <v>90.5</v>
      </c>
      <c r="CF7">
        <v>1</v>
      </c>
      <c r="CG7">
        <v>0.22</v>
      </c>
      <c r="CH7">
        <v>0.1</v>
      </c>
      <c r="CI7">
        <v>1</v>
      </c>
      <c r="CJ7">
        <v>0.39</v>
      </c>
      <c r="CK7">
        <v>-1</v>
      </c>
      <c r="CL7">
        <v>0.5</v>
      </c>
      <c r="CM7">
        <v>15.8</v>
      </c>
      <c r="CN7">
        <v>25</v>
      </c>
      <c r="CO7">
        <v>241</v>
      </c>
      <c r="CP7">
        <v>0.3</v>
      </c>
      <c r="CQ7">
        <v>2</v>
      </c>
      <c r="CR7">
        <v>21</v>
      </c>
      <c r="CS7">
        <v>3760</v>
      </c>
      <c r="CT7">
        <v>-1</v>
      </c>
      <c r="CU7">
        <v>18</v>
      </c>
      <c r="CV7">
        <v>237</v>
      </c>
    </row>
    <row r="8" spans="1:102" x14ac:dyDescent="0.3">
      <c r="A8" t="s">
        <v>121</v>
      </c>
      <c r="B8" t="s">
        <v>122</v>
      </c>
      <c r="C8" s="1" t="str">
        <f>HYPERLINK("http://geochem.nrcan.gc.ca/cdogs/content/bdl/bdl220010_e.htm", "22:0010")</f>
        <v>22:0010</v>
      </c>
      <c r="D8" s="1" t="str">
        <f>HYPERLINK("http://geochem.nrcan.gc.ca/cdogs/content/svy/svy220008_e.htm", "22:0008")</f>
        <v>22:0008</v>
      </c>
      <c r="E8" t="s">
        <v>104</v>
      </c>
      <c r="F8" t="s">
        <v>123</v>
      </c>
      <c r="H8">
        <v>63.008540600000003</v>
      </c>
      <c r="I8">
        <v>-92.200366399999993</v>
      </c>
      <c r="J8" s="1" t="str">
        <f>HYPERLINK("http://geochem.nrcan.gc.ca/cdogs/content/kwd/kwd020033_e.htm", "Whole")</f>
        <v>Whole</v>
      </c>
      <c r="K8" s="1" t="str">
        <f>HYPERLINK("http://geochem.nrcan.gc.ca/cdogs/content/kwd/kwd080069_e.htm", "Rock crushing (ActLabs RX1)")</f>
        <v>Rock crushing (ActLabs RX1)</v>
      </c>
      <c r="L8">
        <v>622823</v>
      </c>
      <c r="M8">
        <v>256</v>
      </c>
      <c r="P8">
        <v>2</v>
      </c>
      <c r="Q8">
        <v>1.02</v>
      </c>
      <c r="R8">
        <v>2.23</v>
      </c>
      <c r="S8">
        <v>2.98</v>
      </c>
      <c r="T8">
        <v>8.0299999999999994</v>
      </c>
      <c r="U8">
        <v>-0.01</v>
      </c>
      <c r="V8">
        <v>22.4</v>
      </c>
      <c r="W8">
        <v>-5</v>
      </c>
      <c r="X8">
        <v>48.99</v>
      </c>
      <c r="Y8">
        <v>0.63</v>
      </c>
      <c r="AA8">
        <v>12.64</v>
      </c>
      <c r="AB8">
        <v>1.84</v>
      </c>
      <c r="AC8">
        <v>0.17899999999999999</v>
      </c>
      <c r="AD8">
        <v>2.91</v>
      </c>
      <c r="AE8">
        <v>0.02</v>
      </c>
      <c r="AF8">
        <v>0.18</v>
      </c>
      <c r="AG8">
        <v>0.01</v>
      </c>
      <c r="AH8">
        <v>0.09</v>
      </c>
      <c r="AI8">
        <v>7.9</v>
      </c>
      <c r="AJ8">
        <v>100.3</v>
      </c>
      <c r="AK8">
        <v>1</v>
      </c>
      <c r="AL8">
        <v>-1</v>
      </c>
      <c r="AM8">
        <v>80</v>
      </c>
      <c r="AN8">
        <v>30</v>
      </c>
      <c r="AO8">
        <v>7</v>
      </c>
      <c r="AP8">
        <v>-20</v>
      </c>
      <c r="AQ8">
        <v>110</v>
      </c>
      <c r="AR8">
        <v>4</v>
      </c>
      <c r="AS8">
        <v>2</v>
      </c>
      <c r="AT8">
        <v>-5</v>
      </c>
      <c r="AU8">
        <v>-1</v>
      </c>
      <c r="AV8">
        <v>95</v>
      </c>
      <c r="AW8">
        <v>3.5</v>
      </c>
      <c r="AX8">
        <v>12</v>
      </c>
      <c r="AY8">
        <v>-0.2</v>
      </c>
      <c r="AZ8">
        <v>-2</v>
      </c>
      <c r="BA8">
        <v>0.8</v>
      </c>
      <c r="BB8">
        <v>-0.1</v>
      </c>
      <c r="BC8">
        <v>2</v>
      </c>
      <c r="BD8">
        <v>1</v>
      </c>
      <c r="BE8">
        <v>-0.1</v>
      </c>
      <c r="BF8">
        <v>-3</v>
      </c>
      <c r="BG8">
        <v>-0.1</v>
      </c>
      <c r="BH8">
        <v>2.39</v>
      </c>
      <c r="BI8">
        <v>4.68</v>
      </c>
      <c r="BJ8">
        <v>0.55000000000000004</v>
      </c>
      <c r="BK8">
        <v>2.2000000000000002</v>
      </c>
      <c r="BL8">
        <v>0.49</v>
      </c>
      <c r="BM8">
        <v>0.316</v>
      </c>
      <c r="BN8">
        <v>0.56999999999999995</v>
      </c>
      <c r="BO8">
        <v>0.09</v>
      </c>
      <c r="BP8">
        <v>0.48</v>
      </c>
      <c r="BQ8">
        <v>0.1</v>
      </c>
      <c r="BR8">
        <v>0.3</v>
      </c>
      <c r="BS8">
        <v>4.5999999999999999E-2</v>
      </c>
      <c r="BT8">
        <v>0.28999999999999998</v>
      </c>
      <c r="BU8">
        <v>4.8000000000000001E-2</v>
      </c>
      <c r="BV8">
        <v>0.1</v>
      </c>
      <c r="BW8">
        <v>-0.01</v>
      </c>
      <c r="BX8">
        <v>3.1</v>
      </c>
      <c r="BY8">
        <v>-0.05</v>
      </c>
      <c r="BZ8">
        <v>-5</v>
      </c>
      <c r="CA8">
        <v>0.06</v>
      </c>
      <c r="CB8">
        <v>0.1</v>
      </c>
      <c r="CC8">
        <v>37.549999999999997</v>
      </c>
      <c r="CD8">
        <v>5.39</v>
      </c>
      <c r="CE8">
        <v>97.78</v>
      </c>
      <c r="CF8">
        <v>2</v>
      </c>
      <c r="CG8">
        <v>0.19</v>
      </c>
      <c r="CH8">
        <v>7.0000000000000007E-2</v>
      </c>
      <c r="CI8">
        <v>1</v>
      </c>
      <c r="CJ8">
        <v>0.34</v>
      </c>
      <c r="CK8">
        <v>-1</v>
      </c>
      <c r="CL8">
        <v>0.4</v>
      </c>
      <c r="CM8">
        <v>9.6</v>
      </c>
      <c r="CN8">
        <v>49</v>
      </c>
      <c r="CO8">
        <v>196</v>
      </c>
      <c r="CP8">
        <v>-0.2</v>
      </c>
      <c r="CQ8">
        <v>1</v>
      </c>
      <c r="CR8">
        <v>14</v>
      </c>
      <c r="CS8">
        <v>1190</v>
      </c>
      <c r="CT8">
        <v>2</v>
      </c>
      <c r="CU8">
        <v>7</v>
      </c>
      <c r="CV8">
        <v>227</v>
      </c>
    </row>
    <row r="9" spans="1:102" x14ac:dyDescent="0.3">
      <c r="A9" t="s">
        <v>124</v>
      </c>
      <c r="B9" t="s">
        <v>125</v>
      </c>
      <c r="C9" s="1" t="str">
        <f>HYPERLINK("http://geochem.nrcan.gc.ca/cdogs/content/bdl/bdl220010_e.htm", "22:0010")</f>
        <v>22:0010</v>
      </c>
      <c r="D9" s="1" t="str">
        <f>HYPERLINK("http://geochem.nrcan.gc.ca/cdogs/content/svy/svy220008_e.htm", "22:0008")</f>
        <v>22:0008</v>
      </c>
      <c r="E9" t="s">
        <v>104</v>
      </c>
      <c r="F9" t="s">
        <v>126</v>
      </c>
      <c r="H9">
        <v>63.008540600000003</v>
      </c>
      <c r="I9">
        <v>-92.200366399999993</v>
      </c>
      <c r="J9" s="1" t="str">
        <f>HYPERLINK("http://geochem.nrcan.gc.ca/cdogs/content/kwd/kwd020033_e.htm", "Whole")</f>
        <v>Whole</v>
      </c>
      <c r="K9" s="1" t="str">
        <f>HYPERLINK("http://geochem.nrcan.gc.ca/cdogs/content/kwd/kwd080069_e.htm", "Rock crushing (ActLabs RX1)")</f>
        <v>Rock crushing (ActLabs RX1)</v>
      </c>
      <c r="L9">
        <v>622824</v>
      </c>
      <c r="M9">
        <v>38</v>
      </c>
      <c r="P9">
        <v>1</v>
      </c>
      <c r="Q9">
        <v>1.05</v>
      </c>
      <c r="R9">
        <v>2.98</v>
      </c>
      <c r="S9">
        <v>0.64</v>
      </c>
      <c r="T9">
        <v>10.6</v>
      </c>
      <c r="U9">
        <v>-0.01</v>
      </c>
      <c r="V9">
        <v>16</v>
      </c>
      <c r="W9">
        <v>-5</v>
      </c>
      <c r="X9">
        <v>63.05</v>
      </c>
      <c r="Y9">
        <v>1.67</v>
      </c>
      <c r="AA9">
        <v>2.57</v>
      </c>
      <c r="AB9">
        <v>1.56</v>
      </c>
      <c r="AC9">
        <v>0.11899999999999999</v>
      </c>
      <c r="AD9">
        <v>1.58</v>
      </c>
      <c r="AE9">
        <v>5.2999999999999999E-2</v>
      </c>
      <c r="AF9">
        <v>0.01</v>
      </c>
      <c r="AG9">
        <v>0.01</v>
      </c>
      <c r="AH9">
        <v>0.04</v>
      </c>
      <c r="AI9">
        <v>10.220000000000001</v>
      </c>
      <c r="AJ9">
        <v>98.69</v>
      </c>
      <c r="AK9">
        <v>2</v>
      </c>
      <c r="AL9">
        <v>-1</v>
      </c>
      <c r="AM9">
        <v>12</v>
      </c>
      <c r="AN9">
        <v>50</v>
      </c>
      <c r="AO9">
        <v>6</v>
      </c>
      <c r="AP9">
        <v>-20</v>
      </c>
      <c r="AQ9">
        <v>40</v>
      </c>
      <c r="AR9">
        <v>3</v>
      </c>
      <c r="AS9">
        <v>5.2</v>
      </c>
      <c r="AT9">
        <v>261</v>
      </c>
      <c r="AU9">
        <v>-1</v>
      </c>
      <c r="AV9">
        <v>8</v>
      </c>
      <c r="AW9">
        <v>3.6</v>
      </c>
      <c r="AX9">
        <v>18</v>
      </c>
      <c r="AY9">
        <v>-0.2</v>
      </c>
      <c r="AZ9">
        <v>2</v>
      </c>
      <c r="BA9">
        <v>2.1</v>
      </c>
      <c r="BB9">
        <v>-0.1</v>
      </c>
      <c r="BC9">
        <v>-1</v>
      </c>
      <c r="BD9">
        <v>1.1000000000000001</v>
      </c>
      <c r="BE9">
        <v>-0.1</v>
      </c>
      <c r="BF9">
        <v>-3</v>
      </c>
      <c r="BG9">
        <v>-0.1</v>
      </c>
      <c r="BH9">
        <v>3.12</v>
      </c>
      <c r="BI9">
        <v>5.95</v>
      </c>
      <c r="BJ9">
        <v>0.69</v>
      </c>
      <c r="BK9">
        <v>2.72</v>
      </c>
      <c r="BL9">
        <v>0.48</v>
      </c>
      <c r="BM9">
        <v>0.22900000000000001</v>
      </c>
      <c r="BN9">
        <v>0.47</v>
      </c>
      <c r="BO9">
        <v>0.08</v>
      </c>
      <c r="BP9">
        <v>0.49</v>
      </c>
      <c r="BQ9">
        <v>0.11</v>
      </c>
      <c r="BR9">
        <v>0.33</v>
      </c>
      <c r="BS9">
        <v>5.1999999999999998E-2</v>
      </c>
      <c r="BT9">
        <v>0.33</v>
      </c>
      <c r="BU9">
        <v>5.0999999999999997E-2</v>
      </c>
      <c r="BV9">
        <v>0.3</v>
      </c>
      <c r="BW9">
        <v>0.03</v>
      </c>
      <c r="BX9">
        <v>0.8</v>
      </c>
      <c r="BY9">
        <v>-0.05</v>
      </c>
      <c r="BZ9">
        <v>-5</v>
      </c>
      <c r="CA9">
        <v>0.2</v>
      </c>
      <c r="CB9">
        <v>0.27</v>
      </c>
      <c r="CC9">
        <v>20.37</v>
      </c>
      <c r="CD9">
        <v>8.43</v>
      </c>
      <c r="CE9">
        <v>96.89</v>
      </c>
      <c r="CF9">
        <v>317</v>
      </c>
      <c r="CG9">
        <v>7.0000000000000007E-2</v>
      </c>
      <c r="CH9">
        <v>0.03</v>
      </c>
      <c r="CI9">
        <v>1</v>
      </c>
      <c r="CJ9">
        <v>0.27</v>
      </c>
      <c r="CK9">
        <v>-1</v>
      </c>
      <c r="CL9">
        <v>0.5</v>
      </c>
      <c r="CM9">
        <v>7.1</v>
      </c>
      <c r="CN9">
        <v>60</v>
      </c>
      <c r="CO9">
        <v>47.9</v>
      </c>
      <c r="CP9">
        <v>-0.2</v>
      </c>
      <c r="CQ9">
        <v>5</v>
      </c>
      <c r="CR9">
        <v>8</v>
      </c>
      <c r="CS9">
        <v>821</v>
      </c>
      <c r="CT9">
        <v>2</v>
      </c>
      <c r="CU9">
        <v>-2</v>
      </c>
      <c r="CV9">
        <v>211</v>
      </c>
    </row>
    <row r="10" spans="1:102" x14ac:dyDescent="0.3">
      <c r="A10" t="s">
        <v>127</v>
      </c>
      <c r="B10" t="s">
        <v>128</v>
      </c>
      <c r="C10" s="1" t="str">
        <f>HYPERLINK("http://geochem.nrcan.gc.ca/cdogs/content/bdl/bdl220010_e.htm", "22:0010")</f>
        <v>22:0010</v>
      </c>
      <c r="D10" s="1" t="str">
        <f>HYPERLINK("http://geochem.nrcan.gc.ca/cdogs/content/svy/svy220008_e.htm", "22:0008")</f>
        <v>22:0008</v>
      </c>
      <c r="E10" t="s">
        <v>104</v>
      </c>
      <c r="F10" t="s">
        <v>129</v>
      </c>
      <c r="H10">
        <v>63.008540600000003</v>
      </c>
      <c r="I10">
        <v>-92.200366399999993</v>
      </c>
      <c r="J10" s="1" t="str">
        <f>HYPERLINK("http://geochem.nrcan.gc.ca/cdogs/content/kwd/kwd020033_e.htm", "Whole")</f>
        <v>Whole</v>
      </c>
      <c r="K10" s="1" t="str">
        <f>HYPERLINK("http://geochem.nrcan.gc.ca/cdogs/content/kwd/kwd080069_e.htm", "Rock crushing (ActLabs RX1)")</f>
        <v>Rock crushing (ActLabs RX1)</v>
      </c>
      <c r="L10">
        <v>622825</v>
      </c>
      <c r="M10">
        <v>617</v>
      </c>
      <c r="P10">
        <v>4</v>
      </c>
      <c r="Q10">
        <v>1.07</v>
      </c>
      <c r="R10">
        <v>3.08</v>
      </c>
      <c r="S10">
        <v>8.4499999999999993</v>
      </c>
      <c r="T10">
        <v>10.7</v>
      </c>
      <c r="U10">
        <v>-0.01</v>
      </c>
      <c r="V10">
        <v>26.3</v>
      </c>
      <c r="W10">
        <v>-5</v>
      </c>
      <c r="X10">
        <v>44.29</v>
      </c>
      <c r="Y10">
        <v>1.4</v>
      </c>
      <c r="AA10">
        <v>1.24</v>
      </c>
      <c r="AB10">
        <v>1.85</v>
      </c>
      <c r="AC10">
        <v>0.22800000000000001</v>
      </c>
      <c r="AD10">
        <v>6.94</v>
      </c>
      <c r="AE10">
        <v>3.3000000000000002E-2</v>
      </c>
      <c r="AF10">
        <v>0.05</v>
      </c>
      <c r="AG10">
        <v>0.01</v>
      </c>
      <c r="AH10">
        <v>0.28000000000000003</v>
      </c>
      <c r="AI10">
        <v>9.64</v>
      </c>
      <c r="AJ10">
        <v>95.23</v>
      </c>
      <c r="AK10">
        <v>5</v>
      </c>
      <c r="AL10">
        <v>-1</v>
      </c>
      <c r="AM10">
        <v>130</v>
      </c>
      <c r="AN10">
        <v>60</v>
      </c>
      <c r="AO10">
        <v>38</v>
      </c>
      <c r="AP10">
        <v>60</v>
      </c>
      <c r="AQ10">
        <v>370</v>
      </c>
      <c r="AR10">
        <v>3</v>
      </c>
      <c r="AS10">
        <v>2.1</v>
      </c>
      <c r="AT10">
        <v>3510</v>
      </c>
      <c r="AU10">
        <v>-1</v>
      </c>
      <c r="AV10">
        <v>126</v>
      </c>
      <c r="AW10">
        <v>8.3000000000000007</v>
      </c>
      <c r="AX10">
        <v>30</v>
      </c>
      <c r="AY10">
        <v>-0.2</v>
      </c>
      <c r="AZ10">
        <v>4</v>
      </c>
      <c r="BA10">
        <v>-0.5</v>
      </c>
      <c r="BB10">
        <v>-0.1</v>
      </c>
      <c r="BC10">
        <v>-1</v>
      </c>
      <c r="BD10">
        <v>-0.2</v>
      </c>
      <c r="BE10">
        <v>-0.1</v>
      </c>
      <c r="BF10">
        <v>4</v>
      </c>
      <c r="BG10">
        <v>0.5</v>
      </c>
      <c r="BH10">
        <v>3.34</v>
      </c>
      <c r="BI10">
        <v>7.07</v>
      </c>
      <c r="BJ10">
        <v>0.99</v>
      </c>
      <c r="BK10">
        <v>4.17</v>
      </c>
      <c r="BL10">
        <v>1.29</v>
      </c>
      <c r="BM10">
        <v>0.85299999999999998</v>
      </c>
      <c r="BN10">
        <v>1.8</v>
      </c>
      <c r="BO10">
        <v>0.28000000000000003</v>
      </c>
      <c r="BP10">
        <v>1.52</v>
      </c>
      <c r="BQ10">
        <v>0.28999999999999998</v>
      </c>
      <c r="BR10">
        <v>0.76</v>
      </c>
      <c r="BS10">
        <v>9.8000000000000004E-2</v>
      </c>
      <c r="BT10">
        <v>0.59</v>
      </c>
      <c r="BU10">
        <v>8.8999999999999996E-2</v>
      </c>
      <c r="BV10">
        <v>0.4</v>
      </c>
      <c r="BW10">
        <v>-0.01</v>
      </c>
      <c r="BX10">
        <v>-0.5</v>
      </c>
      <c r="BY10">
        <v>-0.05</v>
      </c>
      <c r="BZ10">
        <v>10</v>
      </c>
      <c r="CA10">
        <v>0.54</v>
      </c>
      <c r="CB10">
        <v>0.24</v>
      </c>
      <c r="CC10">
        <v>30.49</v>
      </c>
      <c r="CD10">
        <v>6.69</v>
      </c>
      <c r="CE10">
        <v>92.28</v>
      </c>
      <c r="CF10">
        <v>4040</v>
      </c>
      <c r="CG10">
        <v>0.32</v>
      </c>
      <c r="CH10">
        <v>0.46</v>
      </c>
      <c r="CI10">
        <v>2</v>
      </c>
      <c r="CJ10">
        <v>0.82</v>
      </c>
      <c r="CK10">
        <v>-1</v>
      </c>
      <c r="CL10">
        <v>1</v>
      </c>
      <c r="CM10">
        <v>36.5</v>
      </c>
      <c r="CN10">
        <v>44</v>
      </c>
      <c r="CO10">
        <v>434</v>
      </c>
      <c r="CP10">
        <v>-0.2</v>
      </c>
      <c r="CQ10">
        <v>3</v>
      </c>
      <c r="CR10">
        <v>54</v>
      </c>
      <c r="CS10">
        <v>1580</v>
      </c>
      <c r="CT10">
        <v>3</v>
      </c>
      <c r="CU10">
        <v>10</v>
      </c>
      <c r="CV10">
        <v>376</v>
      </c>
    </row>
    <row r="11" spans="1:102" x14ac:dyDescent="0.3">
      <c r="A11" t="s">
        <v>130</v>
      </c>
      <c r="B11" t="s">
        <v>131</v>
      </c>
      <c r="C11" s="1" t="str">
        <f>HYPERLINK("http://geochem.nrcan.gc.ca/cdogs/content/bdl/bdl220010_e.htm", "22:0010")</f>
        <v>22:0010</v>
      </c>
      <c r="D11" s="1" t="str">
        <f>HYPERLINK("http://geochem.nrcan.gc.ca/cdogs/content/svy/svy220008_e.htm", "22:0008")</f>
        <v>22:0008</v>
      </c>
      <c r="E11" t="s">
        <v>104</v>
      </c>
      <c r="F11" t="s">
        <v>132</v>
      </c>
      <c r="H11">
        <v>63.008540600000003</v>
      </c>
      <c r="I11">
        <v>-92.200366399999993</v>
      </c>
      <c r="J11" s="1" t="str">
        <f>HYPERLINK("http://geochem.nrcan.gc.ca/cdogs/content/kwd/kwd020033_e.htm", "Whole")</f>
        <v>Whole</v>
      </c>
      <c r="K11" s="1" t="str">
        <f>HYPERLINK("http://geochem.nrcan.gc.ca/cdogs/content/kwd/kwd080069_e.htm", "Rock crushing (ActLabs RX1)")</f>
        <v>Rock crushing (ActLabs RX1)</v>
      </c>
      <c r="L11">
        <v>622826</v>
      </c>
      <c r="M11">
        <v>34</v>
      </c>
      <c r="P11">
        <v>12</v>
      </c>
      <c r="Q11">
        <v>1.0900000000000001</v>
      </c>
      <c r="R11">
        <v>2.82</v>
      </c>
      <c r="S11">
        <v>0.02</v>
      </c>
      <c r="T11">
        <v>10.199999999999999</v>
      </c>
      <c r="U11">
        <v>-0.01</v>
      </c>
      <c r="V11">
        <v>9.9</v>
      </c>
      <c r="W11">
        <v>-5</v>
      </c>
      <c r="X11">
        <v>41.4</v>
      </c>
      <c r="Y11">
        <v>13.77</v>
      </c>
      <c r="AA11">
        <v>0.64</v>
      </c>
      <c r="AB11">
        <v>7.97</v>
      </c>
      <c r="AC11">
        <v>0.16500000000000001</v>
      </c>
      <c r="AD11">
        <v>7.8</v>
      </c>
      <c r="AE11">
        <v>0.72699999999999998</v>
      </c>
      <c r="AF11">
        <v>1.26</v>
      </c>
      <c r="AG11">
        <v>0.9</v>
      </c>
      <c r="AH11">
        <v>7.0000000000000007E-2</v>
      </c>
      <c r="AI11">
        <v>13.2</v>
      </c>
      <c r="AJ11">
        <v>98.92</v>
      </c>
      <c r="AK11">
        <v>38</v>
      </c>
      <c r="AL11">
        <v>-1</v>
      </c>
      <c r="AM11">
        <v>246</v>
      </c>
      <c r="AN11">
        <v>230</v>
      </c>
      <c r="AO11">
        <v>44</v>
      </c>
      <c r="AP11">
        <v>110</v>
      </c>
      <c r="AQ11">
        <v>90</v>
      </c>
      <c r="AR11">
        <v>14</v>
      </c>
      <c r="AS11">
        <v>2</v>
      </c>
      <c r="AT11">
        <v>70</v>
      </c>
      <c r="AU11">
        <v>21</v>
      </c>
      <c r="AV11">
        <v>94</v>
      </c>
      <c r="AW11">
        <v>15.5</v>
      </c>
      <c r="AX11">
        <v>42</v>
      </c>
      <c r="AY11">
        <v>1.5</v>
      </c>
      <c r="AZ11">
        <v>-2</v>
      </c>
      <c r="BA11">
        <v>1.1000000000000001</v>
      </c>
      <c r="BB11">
        <v>-0.1</v>
      </c>
      <c r="BC11">
        <v>-1</v>
      </c>
      <c r="BD11">
        <v>1.4</v>
      </c>
      <c r="BE11">
        <v>0.5</v>
      </c>
      <c r="BF11">
        <v>111</v>
      </c>
      <c r="BG11">
        <v>-0.1</v>
      </c>
      <c r="BH11">
        <v>2.58</v>
      </c>
      <c r="BI11">
        <v>6.57</v>
      </c>
      <c r="BJ11">
        <v>1.01</v>
      </c>
      <c r="BK11">
        <v>4.92</v>
      </c>
      <c r="BL11">
        <v>1.61</v>
      </c>
      <c r="BM11">
        <v>0.59599999999999997</v>
      </c>
      <c r="BN11">
        <v>2.17</v>
      </c>
      <c r="BO11">
        <v>0.41</v>
      </c>
      <c r="BP11">
        <v>2.76</v>
      </c>
      <c r="BQ11">
        <v>0.59</v>
      </c>
      <c r="BR11">
        <v>1.79</v>
      </c>
      <c r="BS11">
        <v>0.28199999999999997</v>
      </c>
      <c r="BT11">
        <v>1.81</v>
      </c>
      <c r="BU11">
        <v>0.26300000000000001</v>
      </c>
      <c r="BV11">
        <v>1</v>
      </c>
      <c r="BW11">
        <v>0.09</v>
      </c>
      <c r="BX11">
        <v>5.0999999999999996</v>
      </c>
      <c r="BY11">
        <v>0.14000000000000001</v>
      </c>
      <c r="BZ11">
        <v>11</v>
      </c>
      <c r="CA11">
        <v>0.08</v>
      </c>
      <c r="CB11">
        <v>7.0000000000000007E-2</v>
      </c>
      <c r="CC11">
        <v>11.65</v>
      </c>
      <c r="CD11">
        <v>12.09</v>
      </c>
      <c r="CE11">
        <v>97.81</v>
      </c>
      <c r="CF11">
        <v>74</v>
      </c>
      <c r="CG11">
        <v>-0.05</v>
      </c>
      <c r="CH11">
        <v>-0.02</v>
      </c>
      <c r="CI11">
        <v>-1</v>
      </c>
      <c r="CJ11">
        <v>0.02</v>
      </c>
      <c r="CK11">
        <v>-1</v>
      </c>
      <c r="CL11">
        <v>0.3</v>
      </c>
      <c r="CM11">
        <v>62.1</v>
      </c>
      <c r="CN11">
        <v>179</v>
      </c>
      <c r="CO11">
        <v>114</v>
      </c>
      <c r="CP11">
        <v>-0.2</v>
      </c>
      <c r="CQ11">
        <v>88</v>
      </c>
      <c r="CR11">
        <v>149</v>
      </c>
      <c r="CS11">
        <v>1280</v>
      </c>
      <c r="CT11">
        <v>-1</v>
      </c>
      <c r="CU11">
        <v>15</v>
      </c>
      <c r="CV11">
        <v>266</v>
      </c>
    </row>
    <row r="12" spans="1:102" x14ac:dyDescent="0.3">
      <c r="A12" t="s">
        <v>133</v>
      </c>
      <c r="B12" t="s">
        <v>134</v>
      </c>
      <c r="C12" s="1" t="str">
        <f>HYPERLINK("http://geochem.nrcan.gc.ca/cdogs/content/bdl/bdl220010_e.htm", "22:0010")</f>
        <v>22:0010</v>
      </c>
      <c r="D12" s="1" t="str">
        <f>HYPERLINK("http://geochem.nrcan.gc.ca/cdogs/content/svy/svy220008_e.htm", "22:0008")</f>
        <v>22:0008</v>
      </c>
      <c r="E12" t="s">
        <v>104</v>
      </c>
      <c r="F12" t="s">
        <v>135</v>
      </c>
      <c r="H12">
        <v>63.008540600000003</v>
      </c>
      <c r="I12">
        <v>-92.200366399999993</v>
      </c>
      <c r="J12" s="1" t="str">
        <f>HYPERLINK("http://geochem.nrcan.gc.ca/cdogs/content/kwd/kwd020033_e.htm", "Whole")</f>
        <v>Whole</v>
      </c>
      <c r="K12" s="1" t="str">
        <f>HYPERLINK("http://geochem.nrcan.gc.ca/cdogs/content/kwd/kwd080069_e.htm", "Rock crushing (ActLabs RX1)")</f>
        <v>Rock crushing (ActLabs RX1)</v>
      </c>
      <c r="L12">
        <v>622827</v>
      </c>
      <c r="M12">
        <v>19</v>
      </c>
      <c r="P12">
        <v>11</v>
      </c>
      <c r="Q12">
        <v>1.1000000000000001</v>
      </c>
      <c r="R12">
        <v>3.27</v>
      </c>
      <c r="S12">
        <v>0.13</v>
      </c>
      <c r="T12">
        <v>11.7</v>
      </c>
      <c r="U12">
        <v>-0.01</v>
      </c>
      <c r="V12">
        <v>9.1</v>
      </c>
      <c r="W12">
        <v>-5</v>
      </c>
      <c r="X12">
        <v>43.25</v>
      </c>
      <c r="Y12">
        <v>12.63</v>
      </c>
      <c r="AA12">
        <v>1.17</v>
      </c>
      <c r="AB12">
        <v>5.54</v>
      </c>
      <c r="AC12">
        <v>0.16300000000000001</v>
      </c>
      <c r="AD12">
        <v>9.99</v>
      </c>
      <c r="AE12">
        <v>0.94899999999999995</v>
      </c>
      <c r="AF12">
        <v>1.57</v>
      </c>
      <c r="AG12">
        <v>0.7</v>
      </c>
      <c r="AH12">
        <v>0.08</v>
      </c>
      <c r="AI12">
        <v>13.44</v>
      </c>
      <c r="AJ12">
        <v>99.62</v>
      </c>
      <c r="AK12">
        <v>36</v>
      </c>
      <c r="AL12">
        <v>-1</v>
      </c>
      <c r="AM12">
        <v>261</v>
      </c>
      <c r="AN12">
        <v>210</v>
      </c>
      <c r="AO12">
        <v>49</v>
      </c>
      <c r="AP12">
        <v>80</v>
      </c>
      <c r="AQ12">
        <v>100</v>
      </c>
      <c r="AR12">
        <v>15</v>
      </c>
      <c r="AS12">
        <v>1.5</v>
      </c>
      <c r="AT12">
        <v>50</v>
      </c>
      <c r="AU12">
        <v>19</v>
      </c>
      <c r="AV12">
        <v>99</v>
      </c>
      <c r="AW12">
        <v>21.7</v>
      </c>
      <c r="AX12">
        <v>71</v>
      </c>
      <c r="AY12">
        <v>2.9</v>
      </c>
      <c r="AZ12">
        <v>-2</v>
      </c>
      <c r="BA12">
        <v>1.3</v>
      </c>
      <c r="BB12">
        <v>-0.1</v>
      </c>
      <c r="BC12">
        <v>-1</v>
      </c>
      <c r="BD12">
        <v>1.4</v>
      </c>
      <c r="BE12">
        <v>0.5</v>
      </c>
      <c r="BF12">
        <v>56</v>
      </c>
      <c r="BG12">
        <v>-0.1</v>
      </c>
      <c r="BH12">
        <v>4.92</v>
      </c>
      <c r="BI12">
        <v>12.2</v>
      </c>
      <c r="BJ12">
        <v>1.81</v>
      </c>
      <c r="BK12">
        <v>8.93</v>
      </c>
      <c r="BL12">
        <v>2.7</v>
      </c>
      <c r="BM12">
        <v>0.874</v>
      </c>
      <c r="BN12">
        <v>3.34</v>
      </c>
      <c r="BO12">
        <v>0.63</v>
      </c>
      <c r="BP12">
        <v>4</v>
      </c>
      <c r="BQ12">
        <v>0.81</v>
      </c>
      <c r="BR12">
        <v>2.39</v>
      </c>
      <c r="BS12">
        <v>0.38100000000000001</v>
      </c>
      <c r="BT12">
        <v>2.54</v>
      </c>
      <c r="BU12">
        <v>0.376</v>
      </c>
      <c r="BV12">
        <v>1.8</v>
      </c>
      <c r="BW12">
        <v>0.21</v>
      </c>
      <c r="BX12">
        <v>2.5</v>
      </c>
      <c r="BY12">
        <v>0.22</v>
      </c>
      <c r="BZ12">
        <v>-5</v>
      </c>
      <c r="CA12">
        <v>0.28999999999999998</v>
      </c>
      <c r="CB12">
        <v>0.13</v>
      </c>
      <c r="CC12">
        <v>11.29</v>
      </c>
      <c r="CD12">
        <v>12.42</v>
      </c>
      <c r="CE12">
        <v>98.6</v>
      </c>
      <c r="CF12">
        <v>52</v>
      </c>
      <c r="CG12">
        <v>-0.05</v>
      </c>
      <c r="CH12">
        <v>0.05</v>
      </c>
      <c r="CI12">
        <v>-1</v>
      </c>
      <c r="CJ12">
        <v>7.0000000000000007E-2</v>
      </c>
      <c r="CK12">
        <v>-1</v>
      </c>
      <c r="CL12">
        <v>-0.2</v>
      </c>
      <c r="CM12">
        <v>58.2</v>
      </c>
      <c r="CN12">
        <v>139</v>
      </c>
      <c r="CO12">
        <v>135</v>
      </c>
      <c r="CP12">
        <v>-0.2</v>
      </c>
      <c r="CQ12">
        <v>54</v>
      </c>
      <c r="CR12">
        <v>105</v>
      </c>
      <c r="CS12">
        <v>1270</v>
      </c>
      <c r="CT12">
        <v>-1</v>
      </c>
      <c r="CU12">
        <v>7</v>
      </c>
      <c r="CV12">
        <v>132</v>
      </c>
    </row>
    <row r="13" spans="1:102" x14ac:dyDescent="0.3">
      <c r="A13" t="s">
        <v>136</v>
      </c>
      <c r="B13" t="s">
        <v>137</v>
      </c>
      <c r="C13" s="1" t="str">
        <f>HYPERLINK("http://geochem.nrcan.gc.ca/cdogs/content/bdl/bdl220010_e.htm", "22:0010")</f>
        <v>22:0010</v>
      </c>
      <c r="D13" s="1" t="str">
        <f>HYPERLINK("http://geochem.nrcan.gc.ca/cdogs/content/svy/svy220008_e.htm", "22:0008")</f>
        <v>22:0008</v>
      </c>
      <c r="E13" t="s">
        <v>104</v>
      </c>
      <c r="F13" t="s">
        <v>138</v>
      </c>
      <c r="H13">
        <v>63.008540600000003</v>
      </c>
      <c r="I13">
        <v>-92.200366399999993</v>
      </c>
      <c r="J13" s="1" t="str">
        <f>HYPERLINK("http://geochem.nrcan.gc.ca/cdogs/content/kwd/kwd020033_e.htm", "Whole")</f>
        <v>Whole</v>
      </c>
      <c r="K13" s="1" t="str">
        <f>HYPERLINK("http://geochem.nrcan.gc.ca/cdogs/content/kwd/kwd080069_e.htm", "Rock crushing (ActLabs RX1)")</f>
        <v>Rock crushing (ActLabs RX1)</v>
      </c>
      <c r="L13">
        <v>622828</v>
      </c>
      <c r="M13">
        <v>6</v>
      </c>
      <c r="P13">
        <v>4</v>
      </c>
      <c r="Q13">
        <v>1.04</v>
      </c>
      <c r="R13">
        <v>3.15</v>
      </c>
      <c r="S13">
        <v>0.04</v>
      </c>
      <c r="T13">
        <v>11.3</v>
      </c>
      <c r="U13">
        <v>-0.01</v>
      </c>
      <c r="V13">
        <v>9.1999999999999993</v>
      </c>
      <c r="W13">
        <v>-5</v>
      </c>
      <c r="X13">
        <v>43.65</v>
      </c>
      <c r="Y13">
        <v>12.22</v>
      </c>
      <c r="AA13">
        <v>0.8</v>
      </c>
      <c r="AB13">
        <v>5.59</v>
      </c>
      <c r="AC13">
        <v>0.16700000000000001</v>
      </c>
      <c r="AD13">
        <v>8.35</v>
      </c>
      <c r="AE13">
        <v>0.93899999999999995</v>
      </c>
      <c r="AF13">
        <v>2.89</v>
      </c>
      <c r="AG13">
        <v>0.66</v>
      </c>
      <c r="AH13">
        <v>0.09</v>
      </c>
      <c r="AI13">
        <v>13.07</v>
      </c>
      <c r="AJ13">
        <v>98.65</v>
      </c>
      <c r="AK13">
        <v>34</v>
      </c>
      <c r="AL13">
        <v>-1</v>
      </c>
      <c r="AM13">
        <v>244</v>
      </c>
      <c r="AN13">
        <v>220</v>
      </c>
      <c r="AO13">
        <v>45</v>
      </c>
      <c r="AP13">
        <v>80</v>
      </c>
      <c r="AQ13">
        <v>90</v>
      </c>
      <c r="AR13">
        <v>15</v>
      </c>
      <c r="AS13">
        <v>1.5</v>
      </c>
      <c r="AT13">
        <v>44</v>
      </c>
      <c r="AU13">
        <v>14</v>
      </c>
      <c r="AV13">
        <v>110</v>
      </c>
      <c r="AW13">
        <v>22</v>
      </c>
      <c r="AX13">
        <v>70</v>
      </c>
      <c r="AY13">
        <v>2.8</v>
      </c>
      <c r="AZ13">
        <v>3</v>
      </c>
      <c r="BA13">
        <v>2.2999999999999998</v>
      </c>
      <c r="BB13">
        <v>-0.1</v>
      </c>
      <c r="BC13">
        <v>1</v>
      </c>
      <c r="BD13">
        <v>1.4</v>
      </c>
      <c r="BE13">
        <v>0.2</v>
      </c>
      <c r="BF13">
        <v>61</v>
      </c>
      <c r="BG13">
        <v>-0.1</v>
      </c>
      <c r="BH13">
        <v>4.93</v>
      </c>
      <c r="BI13">
        <v>11.7</v>
      </c>
      <c r="BJ13">
        <v>1.69</v>
      </c>
      <c r="BK13">
        <v>8.41</v>
      </c>
      <c r="BL13">
        <v>2.54</v>
      </c>
      <c r="BM13">
        <v>0.78900000000000003</v>
      </c>
      <c r="BN13">
        <v>3.26</v>
      </c>
      <c r="BO13">
        <v>0.61</v>
      </c>
      <c r="BP13">
        <v>3.88</v>
      </c>
      <c r="BQ13">
        <v>0.82</v>
      </c>
      <c r="BR13">
        <v>2.4</v>
      </c>
      <c r="BS13">
        <v>0.38500000000000001</v>
      </c>
      <c r="BT13">
        <v>2.5499999999999998</v>
      </c>
      <c r="BU13">
        <v>0.36199999999999999</v>
      </c>
      <c r="BV13">
        <v>1.7</v>
      </c>
      <c r="BW13">
        <v>0.28999999999999998</v>
      </c>
      <c r="BX13">
        <v>9.5</v>
      </c>
      <c r="BY13">
        <v>-0.05</v>
      </c>
      <c r="BZ13">
        <v>5</v>
      </c>
      <c r="CA13">
        <v>0.78</v>
      </c>
      <c r="CB13">
        <v>0.22</v>
      </c>
      <c r="CC13">
        <v>11.03</v>
      </c>
      <c r="CD13">
        <v>12.04</v>
      </c>
      <c r="CE13">
        <v>97.62</v>
      </c>
      <c r="CF13">
        <v>66</v>
      </c>
      <c r="CG13">
        <v>-0.05</v>
      </c>
      <c r="CH13">
        <v>0.04</v>
      </c>
      <c r="CI13">
        <v>-1</v>
      </c>
      <c r="CJ13">
        <v>0.02</v>
      </c>
      <c r="CK13">
        <v>-1</v>
      </c>
      <c r="CL13">
        <v>0.2</v>
      </c>
      <c r="CM13">
        <v>54.7</v>
      </c>
      <c r="CN13">
        <v>146</v>
      </c>
      <c r="CO13">
        <v>113</v>
      </c>
      <c r="CP13">
        <v>-0.2</v>
      </c>
      <c r="CQ13">
        <v>50</v>
      </c>
      <c r="CR13">
        <v>104</v>
      </c>
      <c r="CS13">
        <v>1360</v>
      </c>
      <c r="CT13">
        <v>-1</v>
      </c>
      <c r="CU13">
        <v>7</v>
      </c>
      <c r="CV13">
        <v>155</v>
      </c>
    </row>
    <row r="14" spans="1:102" x14ac:dyDescent="0.3">
      <c r="A14" t="s">
        <v>139</v>
      </c>
      <c r="B14" t="s">
        <v>140</v>
      </c>
      <c r="C14" s="1" t="str">
        <f>HYPERLINK("http://geochem.nrcan.gc.ca/cdogs/content/bdl/bdl220010_e.htm", "22:0010")</f>
        <v>22:0010</v>
      </c>
      <c r="D14" s="1" t="str">
        <f>HYPERLINK("http://geochem.nrcan.gc.ca/cdogs/content/svy/svy220008_e.htm", "22:0008")</f>
        <v>22:0008</v>
      </c>
      <c r="E14" t="s">
        <v>104</v>
      </c>
      <c r="F14" t="s">
        <v>141</v>
      </c>
      <c r="H14">
        <v>63.008540600000003</v>
      </c>
      <c r="I14">
        <v>-92.200366399999993</v>
      </c>
      <c r="J14" s="1" t="str">
        <f>HYPERLINK("http://geochem.nrcan.gc.ca/cdogs/content/kwd/kwd020033_e.htm", "Whole")</f>
        <v>Whole</v>
      </c>
      <c r="K14" s="1" t="str">
        <f>HYPERLINK("http://geochem.nrcan.gc.ca/cdogs/content/kwd/kwd080069_e.htm", "Rock crushing (ActLabs RX1)")</f>
        <v>Rock crushing (ActLabs RX1)</v>
      </c>
      <c r="L14">
        <v>622829</v>
      </c>
      <c r="M14">
        <v>3000</v>
      </c>
      <c r="N14">
        <v>67</v>
      </c>
      <c r="O14">
        <v>5</v>
      </c>
      <c r="P14">
        <v>6</v>
      </c>
      <c r="Q14">
        <v>1.01</v>
      </c>
      <c r="R14">
        <v>4.28</v>
      </c>
      <c r="S14">
        <v>13.6</v>
      </c>
      <c r="T14">
        <v>15</v>
      </c>
      <c r="U14">
        <v>-0.01</v>
      </c>
      <c r="V14">
        <v>28.2</v>
      </c>
      <c r="W14">
        <v>-5</v>
      </c>
      <c r="X14">
        <v>28.27</v>
      </c>
      <c r="Y14">
        <v>1.37</v>
      </c>
      <c r="AA14">
        <v>7.35</v>
      </c>
      <c r="AB14">
        <v>2.65</v>
      </c>
      <c r="AC14">
        <v>0.20699999999999999</v>
      </c>
      <c r="AD14">
        <v>8.2100000000000009</v>
      </c>
      <c r="AE14">
        <v>4.9000000000000002E-2</v>
      </c>
      <c r="AF14">
        <v>0.3</v>
      </c>
      <c r="AG14">
        <v>0.04</v>
      </c>
      <c r="AH14">
        <v>0.06</v>
      </c>
      <c r="AI14">
        <v>12.33</v>
      </c>
      <c r="AJ14">
        <v>92.21</v>
      </c>
      <c r="AK14">
        <v>6</v>
      </c>
      <c r="AL14">
        <v>-1</v>
      </c>
      <c r="AM14">
        <v>83</v>
      </c>
      <c r="AN14">
        <v>30</v>
      </c>
      <c r="AO14">
        <v>25</v>
      </c>
      <c r="AP14">
        <v>60</v>
      </c>
      <c r="AQ14">
        <v>600</v>
      </c>
      <c r="AR14">
        <v>2</v>
      </c>
      <c r="AS14">
        <v>1.1000000000000001</v>
      </c>
      <c r="AT14">
        <v>220</v>
      </c>
      <c r="AU14">
        <v>1</v>
      </c>
      <c r="AV14">
        <v>145</v>
      </c>
      <c r="AW14">
        <v>6.3</v>
      </c>
      <c r="AX14">
        <v>14</v>
      </c>
      <c r="AY14">
        <v>-0.2</v>
      </c>
      <c r="AZ14">
        <v>5</v>
      </c>
      <c r="BA14">
        <v>4.2</v>
      </c>
      <c r="BB14">
        <v>-0.1</v>
      </c>
      <c r="BC14">
        <v>-1</v>
      </c>
      <c r="BD14">
        <v>1.4</v>
      </c>
      <c r="BE14">
        <v>-0.1</v>
      </c>
      <c r="BF14">
        <v>6</v>
      </c>
      <c r="BG14">
        <v>5.4</v>
      </c>
      <c r="BH14">
        <v>2.4500000000000002</v>
      </c>
      <c r="BI14">
        <v>5.43</v>
      </c>
      <c r="BJ14">
        <v>0.72</v>
      </c>
      <c r="BK14">
        <v>3.14</v>
      </c>
      <c r="BL14">
        <v>0.91</v>
      </c>
      <c r="BM14">
        <v>0.58499999999999996</v>
      </c>
      <c r="BN14">
        <v>1.1399999999999999</v>
      </c>
      <c r="BO14">
        <v>0.19</v>
      </c>
      <c r="BP14">
        <v>1.07</v>
      </c>
      <c r="BQ14">
        <v>0.21</v>
      </c>
      <c r="BR14">
        <v>0.6</v>
      </c>
      <c r="BS14">
        <v>9.8000000000000004E-2</v>
      </c>
      <c r="BT14">
        <v>0.63</v>
      </c>
      <c r="BU14">
        <v>0.09</v>
      </c>
      <c r="BV14">
        <v>0.3</v>
      </c>
      <c r="BW14">
        <v>0.11</v>
      </c>
      <c r="BX14">
        <v>7.7</v>
      </c>
      <c r="BY14">
        <v>-0.05</v>
      </c>
      <c r="BZ14">
        <v>6</v>
      </c>
      <c r="CA14">
        <v>1.02</v>
      </c>
      <c r="CB14">
        <v>0.2</v>
      </c>
      <c r="CC14">
        <v>38.71</v>
      </c>
      <c r="CD14">
        <v>9.18</v>
      </c>
      <c r="CE14">
        <v>89.05</v>
      </c>
      <c r="CF14">
        <v>478</v>
      </c>
      <c r="CG14">
        <v>5.14</v>
      </c>
      <c r="CH14">
        <v>0.1</v>
      </c>
      <c r="CI14">
        <v>8</v>
      </c>
      <c r="CJ14">
        <v>2.4900000000000002</v>
      </c>
      <c r="CK14">
        <v>5</v>
      </c>
      <c r="CL14">
        <v>0.6</v>
      </c>
      <c r="CM14">
        <v>28.7</v>
      </c>
      <c r="CN14">
        <v>27</v>
      </c>
      <c r="CO14">
        <v>734</v>
      </c>
      <c r="CP14">
        <v>-0.2</v>
      </c>
      <c r="CQ14">
        <v>4</v>
      </c>
      <c r="CR14">
        <v>67</v>
      </c>
      <c r="CS14">
        <v>1560</v>
      </c>
      <c r="CT14">
        <v>3</v>
      </c>
      <c r="CU14">
        <v>11</v>
      </c>
      <c r="CV14">
        <v>164</v>
      </c>
    </row>
    <row r="15" spans="1:102" x14ac:dyDescent="0.3">
      <c r="A15" t="s">
        <v>142</v>
      </c>
      <c r="B15" t="s">
        <v>143</v>
      </c>
      <c r="C15" s="1" t="str">
        <f>HYPERLINK("http://geochem.nrcan.gc.ca/cdogs/content/bdl/bdl220010_e.htm", "22:0010")</f>
        <v>22:0010</v>
      </c>
      <c r="D15" s="1" t="str">
        <f>HYPERLINK("http://geochem.nrcan.gc.ca/cdogs/content/svy/svy220008_e.htm", "22:0008")</f>
        <v>22:0008</v>
      </c>
      <c r="E15" t="s">
        <v>104</v>
      </c>
      <c r="F15" t="s">
        <v>144</v>
      </c>
      <c r="H15">
        <v>63.008540600000003</v>
      </c>
      <c r="I15">
        <v>-92.200366399999993</v>
      </c>
      <c r="J15" s="1" t="str">
        <f>HYPERLINK("http://geochem.nrcan.gc.ca/cdogs/content/kwd/kwd020033_e.htm", "Whole")</f>
        <v>Whole</v>
      </c>
      <c r="K15" s="1" t="str">
        <f>HYPERLINK("http://geochem.nrcan.gc.ca/cdogs/content/kwd/kwd080069_e.htm", "Rock crushing (ActLabs RX1)")</f>
        <v>Rock crushing (ActLabs RX1)</v>
      </c>
      <c r="L15">
        <v>622830</v>
      </c>
      <c r="M15">
        <v>3000</v>
      </c>
      <c r="N15">
        <v>45.5</v>
      </c>
      <c r="O15">
        <v>9</v>
      </c>
      <c r="P15">
        <v>2</v>
      </c>
      <c r="Q15">
        <v>1.04</v>
      </c>
      <c r="R15">
        <v>2.48</v>
      </c>
      <c r="S15">
        <v>11.3</v>
      </c>
      <c r="T15">
        <v>8.58</v>
      </c>
      <c r="U15">
        <v>-0.01</v>
      </c>
      <c r="V15">
        <v>16.8</v>
      </c>
      <c r="W15">
        <v>6</v>
      </c>
      <c r="X15">
        <v>29.74</v>
      </c>
      <c r="Y15">
        <v>1.07</v>
      </c>
      <c r="AA15">
        <v>10.83</v>
      </c>
      <c r="AB15">
        <v>1.54</v>
      </c>
      <c r="AC15">
        <v>8.8999999999999996E-2</v>
      </c>
      <c r="AD15">
        <v>4.5</v>
      </c>
      <c r="AE15">
        <v>2.5000000000000001E-2</v>
      </c>
      <c r="AF15">
        <v>-0.01</v>
      </c>
      <c r="AG15">
        <v>-0.01</v>
      </c>
      <c r="AH15">
        <v>0.05</v>
      </c>
      <c r="AI15">
        <v>16.27</v>
      </c>
      <c r="AJ15">
        <v>82.81</v>
      </c>
      <c r="AK15">
        <v>2</v>
      </c>
      <c r="AL15">
        <v>-1</v>
      </c>
      <c r="AM15">
        <v>24</v>
      </c>
      <c r="AN15">
        <v>30</v>
      </c>
      <c r="AO15">
        <v>59</v>
      </c>
      <c r="AP15">
        <v>30</v>
      </c>
      <c r="AQ15">
        <v>410</v>
      </c>
      <c r="AR15">
        <v>3</v>
      </c>
      <c r="AS15">
        <v>1.6</v>
      </c>
      <c r="AT15">
        <v>48200</v>
      </c>
      <c r="AU15">
        <v>-1</v>
      </c>
      <c r="AV15">
        <v>54</v>
      </c>
      <c r="AW15">
        <v>4.5</v>
      </c>
      <c r="AX15">
        <v>8</v>
      </c>
      <c r="AY15">
        <v>-0.2</v>
      </c>
      <c r="AZ15">
        <v>4</v>
      </c>
      <c r="BA15">
        <v>6.8</v>
      </c>
      <c r="BB15">
        <v>-0.1</v>
      </c>
      <c r="BC15">
        <v>-1</v>
      </c>
      <c r="BD15">
        <v>23.8</v>
      </c>
      <c r="BE15">
        <v>-0.1</v>
      </c>
      <c r="BF15">
        <v>-3</v>
      </c>
      <c r="BG15">
        <v>3.9</v>
      </c>
      <c r="BH15">
        <v>2.66</v>
      </c>
      <c r="BI15">
        <v>4.93</v>
      </c>
      <c r="BJ15">
        <v>0.62</v>
      </c>
      <c r="BK15">
        <v>2.56</v>
      </c>
      <c r="BL15">
        <v>0.6</v>
      </c>
      <c r="BM15">
        <v>0.44</v>
      </c>
      <c r="BN15">
        <v>0.77</v>
      </c>
      <c r="BO15">
        <v>0.12</v>
      </c>
      <c r="BP15">
        <v>0.64</v>
      </c>
      <c r="BQ15">
        <v>0.13</v>
      </c>
      <c r="BR15">
        <v>0.37</v>
      </c>
      <c r="BS15">
        <v>6.0999999999999999E-2</v>
      </c>
      <c r="BT15">
        <v>0.38</v>
      </c>
      <c r="BU15">
        <v>5.3999999999999999E-2</v>
      </c>
      <c r="BV15">
        <v>-0.1</v>
      </c>
      <c r="BW15">
        <v>0.11</v>
      </c>
      <c r="BX15">
        <v>6</v>
      </c>
      <c r="BY15">
        <v>-0.05</v>
      </c>
      <c r="BZ15">
        <v>5</v>
      </c>
      <c r="CA15">
        <v>1.18</v>
      </c>
      <c r="CB15">
        <v>0.17</v>
      </c>
      <c r="CC15">
        <v>29.51</v>
      </c>
      <c r="CD15">
        <v>14.39</v>
      </c>
      <c r="CE15">
        <v>80.92</v>
      </c>
      <c r="CF15">
        <v>138000</v>
      </c>
      <c r="CG15">
        <v>3.99</v>
      </c>
      <c r="CH15">
        <v>37.200000000000003</v>
      </c>
      <c r="CI15">
        <v>9</v>
      </c>
      <c r="CJ15">
        <v>0.74</v>
      </c>
      <c r="CK15">
        <v>5</v>
      </c>
      <c r="CL15">
        <v>0.9</v>
      </c>
      <c r="CM15">
        <v>67.099999999999994</v>
      </c>
      <c r="CN15">
        <v>23</v>
      </c>
      <c r="CO15">
        <v>496</v>
      </c>
      <c r="CP15">
        <v>0.2</v>
      </c>
      <c r="CQ15">
        <v>4</v>
      </c>
      <c r="CR15">
        <v>26</v>
      </c>
      <c r="CS15">
        <v>734</v>
      </c>
      <c r="CT15">
        <v>2</v>
      </c>
      <c r="CU15">
        <v>7</v>
      </c>
      <c r="CV15">
        <v>240</v>
      </c>
    </row>
    <row r="16" spans="1:102" x14ac:dyDescent="0.3">
      <c r="A16" t="s">
        <v>145</v>
      </c>
      <c r="B16" t="s">
        <v>146</v>
      </c>
      <c r="C16" s="1" t="str">
        <f>HYPERLINK("http://geochem.nrcan.gc.ca/cdogs/content/bdl/bdl220010_e.htm", "22:0010")</f>
        <v>22:0010</v>
      </c>
      <c r="D16" s="1" t="str">
        <f>HYPERLINK("http://geochem.nrcan.gc.ca/cdogs/content/svy/svy220008_e.htm", "22:0008")</f>
        <v>22:0008</v>
      </c>
      <c r="E16" t="s">
        <v>104</v>
      </c>
      <c r="F16" t="s">
        <v>147</v>
      </c>
      <c r="H16">
        <v>63.008540600000003</v>
      </c>
      <c r="I16">
        <v>-92.200366399999993</v>
      </c>
      <c r="J16" s="1" t="str">
        <f>HYPERLINK("http://geochem.nrcan.gc.ca/cdogs/content/kwd/kwd020033_e.htm", "Whole")</f>
        <v>Whole</v>
      </c>
      <c r="K16" s="1" t="str">
        <f>HYPERLINK("http://geochem.nrcan.gc.ca/cdogs/content/kwd/kwd080069_e.htm", "Rock crushing (ActLabs RX1)")</f>
        <v>Rock crushing (ActLabs RX1)</v>
      </c>
      <c r="L16">
        <v>622831</v>
      </c>
      <c r="M16">
        <v>3000</v>
      </c>
      <c r="N16">
        <v>198</v>
      </c>
      <c r="O16">
        <v>25</v>
      </c>
      <c r="P16">
        <v>4</v>
      </c>
      <c r="Q16">
        <v>1.04</v>
      </c>
      <c r="R16">
        <v>0.95</v>
      </c>
      <c r="S16">
        <v>17.3</v>
      </c>
      <c r="T16">
        <v>3.31</v>
      </c>
      <c r="U16">
        <v>-0.01</v>
      </c>
      <c r="V16">
        <v>16.5</v>
      </c>
      <c r="W16">
        <v>10</v>
      </c>
      <c r="X16">
        <v>17.18</v>
      </c>
      <c r="Y16">
        <v>2.78</v>
      </c>
      <c r="AA16">
        <v>22.25</v>
      </c>
      <c r="AB16">
        <v>1.43</v>
      </c>
      <c r="AC16">
        <v>4.5999999999999999E-2</v>
      </c>
      <c r="AD16">
        <v>1.82</v>
      </c>
      <c r="AE16">
        <v>3.3000000000000002E-2</v>
      </c>
      <c r="AF16">
        <v>0.02</v>
      </c>
      <c r="AG16">
        <v>0.01</v>
      </c>
      <c r="AH16">
        <v>0.03</v>
      </c>
      <c r="AI16">
        <v>20.29</v>
      </c>
      <c r="AJ16">
        <v>84.23</v>
      </c>
      <c r="AK16">
        <v>3</v>
      </c>
      <c r="AL16">
        <v>-1</v>
      </c>
      <c r="AM16">
        <v>60</v>
      </c>
      <c r="AN16">
        <v>-20</v>
      </c>
      <c r="AO16">
        <v>325</v>
      </c>
      <c r="AP16">
        <v>50</v>
      </c>
      <c r="AQ16">
        <v>1220</v>
      </c>
      <c r="AR16">
        <v>7</v>
      </c>
      <c r="AS16">
        <v>1.7</v>
      </c>
      <c r="AT16">
        <v>47300</v>
      </c>
      <c r="AU16">
        <v>-1</v>
      </c>
      <c r="AV16">
        <v>24</v>
      </c>
      <c r="AW16">
        <v>4.8</v>
      </c>
      <c r="AX16">
        <v>10</v>
      </c>
      <c r="AY16">
        <v>-0.2</v>
      </c>
      <c r="AZ16">
        <v>6</v>
      </c>
      <c r="BA16">
        <v>28.2</v>
      </c>
      <c r="BB16">
        <v>-0.1</v>
      </c>
      <c r="BC16">
        <v>-1</v>
      </c>
      <c r="BD16">
        <v>27.6</v>
      </c>
      <c r="BE16">
        <v>-0.1</v>
      </c>
      <c r="BF16">
        <v>3</v>
      </c>
      <c r="BG16">
        <v>7.5</v>
      </c>
      <c r="BH16">
        <v>3.99</v>
      </c>
      <c r="BI16">
        <v>7.85</v>
      </c>
      <c r="BJ16">
        <v>0.92</v>
      </c>
      <c r="BK16">
        <v>3.62</v>
      </c>
      <c r="BL16">
        <v>0.79</v>
      </c>
      <c r="BM16">
        <v>0.22600000000000001</v>
      </c>
      <c r="BN16">
        <v>0.78</v>
      </c>
      <c r="BO16">
        <v>0.13</v>
      </c>
      <c r="BP16">
        <v>0.78</v>
      </c>
      <c r="BQ16">
        <v>0.16</v>
      </c>
      <c r="BR16">
        <v>0.47</v>
      </c>
      <c r="BS16">
        <v>6.4000000000000001E-2</v>
      </c>
      <c r="BT16">
        <v>0.39</v>
      </c>
      <c r="BU16">
        <v>6.2E-2</v>
      </c>
      <c r="BV16">
        <v>0.1</v>
      </c>
      <c r="BW16">
        <v>0.15</v>
      </c>
      <c r="BX16">
        <v>8.5</v>
      </c>
      <c r="BY16">
        <v>-0.05</v>
      </c>
      <c r="BZ16">
        <v>13</v>
      </c>
      <c r="CA16">
        <v>0.66</v>
      </c>
      <c r="CB16">
        <v>0.28000000000000003</v>
      </c>
      <c r="CC16">
        <v>40.6</v>
      </c>
      <c r="CD16">
        <v>18.440000000000001</v>
      </c>
      <c r="CE16">
        <v>82.38</v>
      </c>
      <c r="CF16">
        <v>173000</v>
      </c>
      <c r="CG16">
        <v>6.33</v>
      </c>
      <c r="CH16">
        <v>28.8</v>
      </c>
      <c r="CI16">
        <v>14</v>
      </c>
      <c r="CJ16">
        <v>7.17</v>
      </c>
      <c r="CK16">
        <v>16</v>
      </c>
      <c r="CL16">
        <v>0.5</v>
      </c>
      <c r="CM16">
        <v>317</v>
      </c>
      <c r="CN16">
        <v>35</v>
      </c>
      <c r="CO16">
        <v>1270</v>
      </c>
      <c r="CP16">
        <v>0.3</v>
      </c>
      <c r="CQ16">
        <v>6</v>
      </c>
      <c r="CR16">
        <v>47</v>
      </c>
      <c r="CS16">
        <v>348</v>
      </c>
      <c r="CT16">
        <v>5</v>
      </c>
      <c r="CU16">
        <v>17</v>
      </c>
      <c r="CV16">
        <v>319</v>
      </c>
    </row>
    <row r="17" spans="1:100" x14ac:dyDescent="0.3">
      <c r="A17" t="s">
        <v>148</v>
      </c>
      <c r="B17" t="s">
        <v>149</v>
      </c>
      <c r="C17" s="1" t="str">
        <f>HYPERLINK("http://geochem.nrcan.gc.ca/cdogs/content/bdl/bdl220010_e.htm", "22:0010")</f>
        <v>22:0010</v>
      </c>
      <c r="D17" s="1" t="str">
        <f>HYPERLINK("http://geochem.nrcan.gc.ca/cdogs/content/svy/svy220008_e.htm", "22:0008")</f>
        <v>22:0008</v>
      </c>
      <c r="E17" t="s">
        <v>104</v>
      </c>
      <c r="F17" t="s">
        <v>150</v>
      </c>
      <c r="H17">
        <v>63.008540600000003</v>
      </c>
      <c r="I17">
        <v>-92.200366399999993</v>
      </c>
      <c r="J17" s="1" t="str">
        <f>HYPERLINK("http://geochem.nrcan.gc.ca/cdogs/content/kwd/kwd020033_e.htm", "Whole")</f>
        <v>Whole</v>
      </c>
      <c r="K17" s="1" t="str">
        <f>HYPERLINK("http://geochem.nrcan.gc.ca/cdogs/content/kwd/kwd080069_e.htm", "Rock crushing (ActLabs RX1)")</f>
        <v>Rock crushing (ActLabs RX1)</v>
      </c>
      <c r="L17">
        <v>622832</v>
      </c>
      <c r="M17">
        <v>3000</v>
      </c>
      <c r="N17">
        <v>4.0599999999999996</v>
      </c>
      <c r="O17">
        <v>-3</v>
      </c>
      <c r="P17">
        <v>3</v>
      </c>
      <c r="Q17">
        <v>1.03</v>
      </c>
      <c r="R17">
        <v>2.39</v>
      </c>
      <c r="S17">
        <v>5.09</v>
      </c>
      <c r="T17">
        <v>8.48</v>
      </c>
      <c r="U17">
        <v>-0.01</v>
      </c>
      <c r="V17">
        <v>24.1</v>
      </c>
      <c r="W17">
        <v>-5</v>
      </c>
      <c r="X17">
        <v>51.7</v>
      </c>
      <c r="Y17">
        <v>1.8</v>
      </c>
      <c r="AA17">
        <v>3.54</v>
      </c>
      <c r="AB17">
        <v>2.16</v>
      </c>
      <c r="AC17">
        <v>0.16</v>
      </c>
      <c r="AD17">
        <v>4.6500000000000004</v>
      </c>
      <c r="AE17">
        <v>5.5E-2</v>
      </c>
      <c r="AF17">
        <v>0.35</v>
      </c>
      <c r="AG17">
        <v>0.08</v>
      </c>
      <c r="AH17">
        <v>0.13</v>
      </c>
      <c r="AI17">
        <v>9.48</v>
      </c>
      <c r="AJ17">
        <v>100.9</v>
      </c>
      <c r="AK17">
        <v>2</v>
      </c>
      <c r="AL17">
        <v>-1</v>
      </c>
      <c r="AM17">
        <v>97</v>
      </c>
      <c r="AN17">
        <v>40</v>
      </c>
      <c r="AO17">
        <v>8</v>
      </c>
      <c r="AP17">
        <v>20</v>
      </c>
      <c r="AQ17">
        <v>250</v>
      </c>
      <c r="AR17">
        <v>5</v>
      </c>
      <c r="AS17">
        <v>1.9</v>
      </c>
      <c r="AT17">
        <v>130</v>
      </c>
      <c r="AU17">
        <v>3</v>
      </c>
      <c r="AV17">
        <v>128</v>
      </c>
      <c r="AW17">
        <v>5.6</v>
      </c>
      <c r="AX17">
        <v>23</v>
      </c>
      <c r="AY17">
        <v>-0.2</v>
      </c>
      <c r="AZ17">
        <v>3</v>
      </c>
      <c r="BA17">
        <v>12.1</v>
      </c>
      <c r="BB17">
        <v>-0.1</v>
      </c>
      <c r="BC17">
        <v>1</v>
      </c>
      <c r="BD17">
        <v>4.2</v>
      </c>
      <c r="BE17">
        <v>0.2</v>
      </c>
      <c r="BF17">
        <v>13</v>
      </c>
      <c r="BG17">
        <v>0.6</v>
      </c>
      <c r="BH17">
        <v>3.78</v>
      </c>
      <c r="BI17">
        <v>7.33</v>
      </c>
      <c r="BJ17">
        <v>0.89</v>
      </c>
      <c r="BK17">
        <v>3.64</v>
      </c>
      <c r="BL17">
        <v>0.91</v>
      </c>
      <c r="BM17">
        <v>0.45700000000000002</v>
      </c>
      <c r="BN17">
        <v>0.93</v>
      </c>
      <c r="BO17">
        <v>0.16</v>
      </c>
      <c r="BP17">
        <v>0.89</v>
      </c>
      <c r="BQ17">
        <v>0.17</v>
      </c>
      <c r="BR17">
        <v>0.48</v>
      </c>
      <c r="BS17">
        <v>7.2999999999999995E-2</v>
      </c>
      <c r="BT17">
        <v>0.5</v>
      </c>
      <c r="BU17">
        <v>7.6999999999999999E-2</v>
      </c>
      <c r="BV17">
        <v>0.3</v>
      </c>
      <c r="BW17">
        <v>0.14000000000000001</v>
      </c>
      <c r="BX17">
        <v>21.3</v>
      </c>
      <c r="BY17">
        <v>-0.05</v>
      </c>
      <c r="BZ17">
        <v>5</v>
      </c>
      <c r="CA17">
        <v>0.52</v>
      </c>
      <c r="CB17">
        <v>0.24</v>
      </c>
      <c r="CC17">
        <v>30.33</v>
      </c>
      <c r="CD17">
        <v>6.78</v>
      </c>
      <c r="CE17">
        <v>98.19</v>
      </c>
      <c r="CF17">
        <v>220</v>
      </c>
      <c r="CG17">
        <v>0.49</v>
      </c>
      <c r="CH17">
        <v>0.09</v>
      </c>
      <c r="CI17">
        <v>2</v>
      </c>
      <c r="CJ17">
        <v>0.37</v>
      </c>
      <c r="CK17">
        <v>3</v>
      </c>
      <c r="CL17">
        <v>1.4</v>
      </c>
      <c r="CM17">
        <v>9.1999999999999993</v>
      </c>
      <c r="CN17">
        <v>64</v>
      </c>
      <c r="CO17">
        <v>291</v>
      </c>
      <c r="CP17">
        <v>-0.2</v>
      </c>
      <c r="CQ17">
        <v>3</v>
      </c>
      <c r="CR17">
        <v>24</v>
      </c>
      <c r="CS17">
        <v>1130</v>
      </c>
      <c r="CT17">
        <v>3</v>
      </c>
      <c r="CU17">
        <v>8</v>
      </c>
      <c r="CV17">
        <v>373</v>
      </c>
    </row>
    <row r="18" spans="1:100" x14ac:dyDescent="0.3">
      <c r="A18" t="s">
        <v>151</v>
      </c>
      <c r="B18" t="s">
        <v>152</v>
      </c>
      <c r="C18" s="1" t="str">
        <f>HYPERLINK("http://geochem.nrcan.gc.ca/cdogs/content/bdl/bdl220010_e.htm", "22:0010")</f>
        <v>22:0010</v>
      </c>
      <c r="D18" s="1" t="str">
        <f>HYPERLINK("http://geochem.nrcan.gc.ca/cdogs/content/svy/svy220008_e.htm", "22:0008")</f>
        <v>22:0008</v>
      </c>
      <c r="E18" t="s">
        <v>104</v>
      </c>
      <c r="F18" t="s">
        <v>153</v>
      </c>
      <c r="H18">
        <v>63.008540600000003</v>
      </c>
      <c r="I18">
        <v>-92.200366399999993</v>
      </c>
      <c r="J18" s="1" t="str">
        <f>HYPERLINK("http://geochem.nrcan.gc.ca/cdogs/content/kwd/kwd020033_e.htm", "Whole")</f>
        <v>Whole</v>
      </c>
      <c r="K18" s="1" t="str">
        <f>HYPERLINK("http://geochem.nrcan.gc.ca/cdogs/content/kwd/kwd080069_e.htm", "Rock crushing (ActLabs RX1)")</f>
        <v>Rock crushing (ActLabs RX1)</v>
      </c>
      <c r="L18">
        <v>622833</v>
      </c>
      <c r="M18">
        <v>1670</v>
      </c>
      <c r="P18">
        <v>3</v>
      </c>
      <c r="Q18">
        <v>1</v>
      </c>
      <c r="R18">
        <v>2.2999999999999998</v>
      </c>
      <c r="S18">
        <v>9.76</v>
      </c>
      <c r="T18">
        <v>8.24</v>
      </c>
      <c r="U18">
        <v>-0.01</v>
      </c>
      <c r="V18">
        <v>20.8</v>
      </c>
      <c r="W18">
        <v>-5</v>
      </c>
      <c r="X18">
        <v>56.64</v>
      </c>
      <c r="Y18">
        <v>0.4</v>
      </c>
      <c r="AA18">
        <v>3.24</v>
      </c>
      <c r="AB18">
        <v>1.1399999999999999</v>
      </c>
      <c r="AC18">
        <v>0.26800000000000002</v>
      </c>
      <c r="AD18">
        <v>2.14</v>
      </c>
      <c r="AE18">
        <v>1.0999999999999999E-2</v>
      </c>
      <c r="AF18">
        <v>-0.01</v>
      </c>
      <c r="AG18">
        <v>-0.01</v>
      </c>
      <c r="AH18">
        <v>0.01</v>
      </c>
      <c r="AI18">
        <v>13.17</v>
      </c>
      <c r="AJ18">
        <v>100.1</v>
      </c>
      <c r="AK18">
        <v>1</v>
      </c>
      <c r="AL18">
        <v>-1</v>
      </c>
      <c r="AM18">
        <v>74</v>
      </c>
      <c r="AN18">
        <v>30</v>
      </c>
      <c r="AO18">
        <v>14</v>
      </c>
      <c r="AP18">
        <v>40</v>
      </c>
      <c r="AQ18">
        <v>190</v>
      </c>
      <c r="AR18">
        <v>1</v>
      </c>
      <c r="AS18">
        <v>1.2</v>
      </c>
      <c r="AT18">
        <v>38</v>
      </c>
      <c r="AU18">
        <v>-1</v>
      </c>
      <c r="AV18">
        <v>33</v>
      </c>
      <c r="AW18">
        <v>2.6</v>
      </c>
      <c r="AX18">
        <v>7</v>
      </c>
      <c r="AY18">
        <v>-0.2</v>
      </c>
      <c r="AZ18">
        <v>-2</v>
      </c>
      <c r="BA18">
        <v>-0.5</v>
      </c>
      <c r="BB18">
        <v>-0.1</v>
      </c>
      <c r="BC18">
        <v>-1</v>
      </c>
      <c r="BD18">
        <v>1.4</v>
      </c>
      <c r="BE18">
        <v>-0.1</v>
      </c>
      <c r="BF18">
        <v>-3</v>
      </c>
      <c r="BG18">
        <v>-0.1</v>
      </c>
      <c r="BH18">
        <v>1.63</v>
      </c>
      <c r="BI18">
        <v>3.22</v>
      </c>
      <c r="BJ18">
        <v>0.42</v>
      </c>
      <c r="BK18">
        <v>1.69</v>
      </c>
      <c r="BL18">
        <v>0.39</v>
      </c>
      <c r="BM18">
        <v>0.25</v>
      </c>
      <c r="BN18">
        <v>0.39</v>
      </c>
      <c r="BO18">
        <v>7.0000000000000007E-2</v>
      </c>
      <c r="BP18">
        <v>0.37</v>
      </c>
      <c r="BQ18">
        <v>7.0000000000000007E-2</v>
      </c>
      <c r="BR18">
        <v>0.21</v>
      </c>
      <c r="BS18">
        <v>3.4000000000000002E-2</v>
      </c>
      <c r="BT18">
        <v>0.22</v>
      </c>
      <c r="BU18">
        <v>3.1E-2</v>
      </c>
      <c r="BV18">
        <v>-0.1</v>
      </c>
      <c r="BW18">
        <v>-0.01</v>
      </c>
      <c r="BX18">
        <v>1.8</v>
      </c>
      <c r="BY18">
        <v>-0.05</v>
      </c>
      <c r="BZ18">
        <v>-5</v>
      </c>
      <c r="CA18">
        <v>0.18</v>
      </c>
      <c r="CB18">
        <v>0.09</v>
      </c>
      <c r="CC18">
        <v>26.36</v>
      </c>
      <c r="CD18">
        <v>10.84</v>
      </c>
      <c r="CE18">
        <v>97.82</v>
      </c>
      <c r="CF18">
        <v>96</v>
      </c>
      <c r="CG18">
        <v>0.8</v>
      </c>
      <c r="CH18">
        <v>0.13</v>
      </c>
      <c r="CI18">
        <v>5</v>
      </c>
      <c r="CJ18">
        <v>0.61</v>
      </c>
      <c r="CK18">
        <v>2</v>
      </c>
      <c r="CL18">
        <v>0.4</v>
      </c>
      <c r="CM18">
        <v>19.100000000000001</v>
      </c>
      <c r="CN18">
        <v>39</v>
      </c>
      <c r="CO18">
        <v>684</v>
      </c>
      <c r="CP18">
        <v>-0.2</v>
      </c>
      <c r="CQ18">
        <v>1</v>
      </c>
      <c r="CR18">
        <v>47</v>
      </c>
      <c r="CS18">
        <v>1860</v>
      </c>
      <c r="CT18">
        <v>2</v>
      </c>
      <c r="CU18">
        <v>4</v>
      </c>
      <c r="CV18">
        <v>121</v>
      </c>
    </row>
    <row r="19" spans="1:100" x14ac:dyDescent="0.3">
      <c r="A19" t="s">
        <v>154</v>
      </c>
      <c r="B19" t="s">
        <v>155</v>
      </c>
      <c r="C19" s="1" t="str">
        <f>HYPERLINK("http://geochem.nrcan.gc.ca/cdogs/content/bdl/bdl220010_e.htm", "22:0010")</f>
        <v>22:0010</v>
      </c>
      <c r="D19" s="1" t="str">
        <f>HYPERLINK("http://geochem.nrcan.gc.ca/cdogs/content/svy/svy220008_e.htm", "22:0008")</f>
        <v>22:0008</v>
      </c>
      <c r="E19" t="s">
        <v>104</v>
      </c>
      <c r="F19" t="s">
        <v>156</v>
      </c>
      <c r="H19">
        <v>63.008540600000003</v>
      </c>
      <c r="I19">
        <v>-92.200366399999993</v>
      </c>
      <c r="J19" s="1" t="str">
        <f>HYPERLINK("http://geochem.nrcan.gc.ca/cdogs/content/kwd/kwd020033_e.htm", "Whole")</f>
        <v>Whole</v>
      </c>
      <c r="K19" s="1" t="str">
        <f>HYPERLINK("http://geochem.nrcan.gc.ca/cdogs/content/kwd/kwd080069_e.htm", "Rock crushing (ActLabs RX1)")</f>
        <v>Rock crushing (ActLabs RX1)</v>
      </c>
      <c r="L19">
        <v>622834</v>
      </c>
      <c r="M19">
        <v>200</v>
      </c>
      <c r="P19">
        <v>32</v>
      </c>
      <c r="Q19">
        <v>1.03</v>
      </c>
      <c r="R19">
        <v>4.01</v>
      </c>
      <c r="S19">
        <v>0.05</v>
      </c>
      <c r="T19">
        <v>13.8</v>
      </c>
      <c r="U19">
        <v>-0.01</v>
      </c>
      <c r="V19">
        <v>7.6</v>
      </c>
      <c r="W19">
        <v>-5</v>
      </c>
      <c r="X19">
        <v>42.01</v>
      </c>
      <c r="Y19">
        <v>11.81</v>
      </c>
      <c r="AA19">
        <v>0.3</v>
      </c>
      <c r="AB19">
        <v>5.63</v>
      </c>
      <c r="AC19">
        <v>0.20899999999999999</v>
      </c>
      <c r="AD19">
        <v>10.32</v>
      </c>
      <c r="AE19">
        <v>0.81499999999999995</v>
      </c>
      <c r="AF19">
        <v>0.56999999999999995</v>
      </c>
      <c r="AG19">
        <v>2.5</v>
      </c>
      <c r="AH19">
        <v>7.0000000000000007E-2</v>
      </c>
      <c r="AI19">
        <v>15.59</v>
      </c>
      <c r="AJ19">
        <v>98.27</v>
      </c>
      <c r="AK19">
        <v>31</v>
      </c>
      <c r="AL19">
        <v>1</v>
      </c>
      <c r="AM19">
        <v>223</v>
      </c>
      <c r="AN19">
        <v>290</v>
      </c>
      <c r="AO19">
        <v>42</v>
      </c>
      <c r="AP19">
        <v>120</v>
      </c>
      <c r="AQ19">
        <v>80</v>
      </c>
      <c r="AR19">
        <v>13</v>
      </c>
      <c r="AS19">
        <v>1.7</v>
      </c>
      <c r="AT19">
        <v>242</v>
      </c>
      <c r="AU19">
        <v>72</v>
      </c>
      <c r="AV19">
        <v>67</v>
      </c>
      <c r="AW19">
        <v>17.8</v>
      </c>
      <c r="AX19">
        <v>56</v>
      </c>
      <c r="AY19">
        <v>2</v>
      </c>
      <c r="AZ19">
        <v>-2</v>
      </c>
      <c r="BA19">
        <v>0.7</v>
      </c>
      <c r="BB19">
        <v>-0.1</v>
      </c>
      <c r="BC19">
        <v>1</v>
      </c>
      <c r="BD19">
        <v>1.6</v>
      </c>
      <c r="BE19">
        <v>1.1000000000000001</v>
      </c>
      <c r="BF19">
        <v>311</v>
      </c>
      <c r="BG19">
        <v>-0.1</v>
      </c>
      <c r="BH19">
        <v>3.52</v>
      </c>
      <c r="BI19">
        <v>8.84</v>
      </c>
      <c r="BJ19">
        <v>1.34</v>
      </c>
      <c r="BK19">
        <v>6.78</v>
      </c>
      <c r="BL19">
        <v>2.13</v>
      </c>
      <c r="BM19">
        <v>0.65200000000000002</v>
      </c>
      <c r="BN19">
        <v>2.62</v>
      </c>
      <c r="BO19">
        <v>0.49</v>
      </c>
      <c r="BP19">
        <v>3.13</v>
      </c>
      <c r="BQ19">
        <v>0.66</v>
      </c>
      <c r="BR19">
        <v>1.97</v>
      </c>
      <c r="BS19">
        <v>0.314</v>
      </c>
      <c r="BT19">
        <v>1.96</v>
      </c>
      <c r="BU19">
        <v>0.29299999999999998</v>
      </c>
      <c r="BV19">
        <v>1.3</v>
      </c>
      <c r="BW19">
        <v>0.11</v>
      </c>
      <c r="BX19">
        <v>3.5</v>
      </c>
      <c r="BY19">
        <v>0.82</v>
      </c>
      <c r="BZ19">
        <v>9</v>
      </c>
      <c r="CA19">
        <v>0.18</v>
      </c>
      <c r="CB19">
        <v>0.13</v>
      </c>
      <c r="CC19">
        <v>8.75</v>
      </c>
      <c r="CD19">
        <v>14.73</v>
      </c>
      <c r="CE19">
        <v>97.42</v>
      </c>
      <c r="CF19">
        <v>324</v>
      </c>
      <c r="CG19">
        <v>-0.05</v>
      </c>
      <c r="CH19">
        <v>0.03</v>
      </c>
      <c r="CI19">
        <v>-1</v>
      </c>
      <c r="CJ19">
        <v>0.08</v>
      </c>
      <c r="CK19">
        <v>1</v>
      </c>
      <c r="CL19">
        <v>0.2</v>
      </c>
      <c r="CM19">
        <v>53</v>
      </c>
      <c r="CN19">
        <v>289</v>
      </c>
      <c r="CO19">
        <v>93</v>
      </c>
      <c r="CP19">
        <v>-0.2</v>
      </c>
      <c r="CQ19">
        <v>35</v>
      </c>
      <c r="CR19">
        <v>157</v>
      </c>
      <c r="CS19">
        <v>1590</v>
      </c>
      <c r="CT19">
        <v>-1</v>
      </c>
      <c r="CU19">
        <v>12</v>
      </c>
      <c r="CV19">
        <v>143</v>
      </c>
    </row>
    <row r="20" spans="1:100" x14ac:dyDescent="0.3">
      <c r="A20" t="s">
        <v>157</v>
      </c>
      <c r="B20" t="s">
        <v>158</v>
      </c>
      <c r="C20" s="1" t="str">
        <f>HYPERLINK("http://geochem.nrcan.gc.ca/cdogs/content/bdl/bdl220010_e.htm", "22:0010")</f>
        <v>22:0010</v>
      </c>
      <c r="D20" s="1" t="str">
        <f>HYPERLINK("http://geochem.nrcan.gc.ca/cdogs/content/svy/svy220008_e.htm", "22:0008")</f>
        <v>22:0008</v>
      </c>
      <c r="E20" t="s">
        <v>104</v>
      </c>
      <c r="F20" t="s">
        <v>159</v>
      </c>
      <c r="H20">
        <v>63.008540600000003</v>
      </c>
      <c r="I20">
        <v>-92.200366399999993</v>
      </c>
      <c r="J20" s="1" t="str">
        <f>HYPERLINK("http://geochem.nrcan.gc.ca/cdogs/content/kwd/kwd020033_e.htm", "Whole")</f>
        <v>Whole</v>
      </c>
      <c r="K20" s="1" t="str">
        <f>HYPERLINK("http://geochem.nrcan.gc.ca/cdogs/content/kwd/kwd080069_e.htm", "Rock crushing (ActLabs RX1)")</f>
        <v>Rock crushing (ActLabs RX1)</v>
      </c>
      <c r="L20">
        <v>622835</v>
      </c>
      <c r="M20">
        <v>42</v>
      </c>
      <c r="P20">
        <v>-1</v>
      </c>
      <c r="Q20">
        <v>1.08</v>
      </c>
      <c r="R20">
        <v>4.51</v>
      </c>
      <c r="S20">
        <v>0.51</v>
      </c>
      <c r="T20">
        <v>15.8</v>
      </c>
      <c r="U20">
        <v>-0.01</v>
      </c>
      <c r="V20">
        <v>16.100000000000001</v>
      </c>
      <c r="W20">
        <v>-5</v>
      </c>
      <c r="X20">
        <v>56.36</v>
      </c>
      <c r="Y20">
        <v>0.43</v>
      </c>
      <c r="AA20">
        <v>1.38</v>
      </c>
      <c r="AB20">
        <v>2.0099999999999998</v>
      </c>
      <c r="AC20">
        <v>0.39700000000000002</v>
      </c>
      <c r="AD20">
        <v>5.54</v>
      </c>
      <c r="AE20">
        <v>1.4999999999999999E-2</v>
      </c>
      <c r="AF20">
        <v>-0.01</v>
      </c>
      <c r="AG20">
        <v>-0.01</v>
      </c>
      <c r="AH20">
        <v>0.04</v>
      </c>
      <c r="AI20">
        <v>14.13</v>
      </c>
      <c r="AJ20">
        <v>98.21</v>
      </c>
      <c r="AK20">
        <v>-1</v>
      </c>
      <c r="AL20">
        <v>-1</v>
      </c>
      <c r="AM20">
        <v>7</v>
      </c>
      <c r="AN20">
        <v>30</v>
      </c>
      <c r="AO20">
        <v>7</v>
      </c>
      <c r="AP20">
        <v>-20</v>
      </c>
      <c r="AQ20">
        <v>50</v>
      </c>
      <c r="AR20">
        <v>2</v>
      </c>
      <c r="AS20">
        <v>2.1</v>
      </c>
      <c r="AT20">
        <v>165</v>
      </c>
      <c r="AU20">
        <v>-1</v>
      </c>
      <c r="AV20">
        <v>15</v>
      </c>
      <c r="AW20">
        <v>2.8</v>
      </c>
      <c r="AX20">
        <v>6</v>
      </c>
      <c r="AY20">
        <v>-0.2</v>
      </c>
      <c r="AZ20">
        <v>2</v>
      </c>
      <c r="BA20">
        <v>-0.5</v>
      </c>
      <c r="BB20">
        <v>-0.1</v>
      </c>
      <c r="BC20">
        <v>-1</v>
      </c>
      <c r="BD20">
        <v>1.4</v>
      </c>
      <c r="BE20">
        <v>-0.1</v>
      </c>
      <c r="BF20">
        <v>-3</v>
      </c>
      <c r="BG20">
        <v>-0.1</v>
      </c>
      <c r="BH20">
        <v>1.72</v>
      </c>
      <c r="BI20">
        <v>3.33</v>
      </c>
      <c r="BJ20">
        <v>0.41</v>
      </c>
      <c r="BK20">
        <v>1.73</v>
      </c>
      <c r="BL20">
        <v>0.28000000000000003</v>
      </c>
      <c r="BM20">
        <v>0.19</v>
      </c>
      <c r="BN20">
        <v>0.4</v>
      </c>
      <c r="BO20">
        <v>7.0000000000000007E-2</v>
      </c>
      <c r="BP20">
        <v>0.37</v>
      </c>
      <c r="BQ20">
        <v>0.08</v>
      </c>
      <c r="BR20">
        <v>0.23</v>
      </c>
      <c r="BS20">
        <v>3.9E-2</v>
      </c>
      <c r="BT20">
        <v>0.27</v>
      </c>
      <c r="BU20">
        <v>4.2999999999999997E-2</v>
      </c>
      <c r="BV20">
        <v>-0.1</v>
      </c>
      <c r="BW20">
        <v>-0.01</v>
      </c>
      <c r="BX20">
        <v>1</v>
      </c>
      <c r="BY20">
        <v>0.05</v>
      </c>
      <c r="BZ20">
        <v>-5</v>
      </c>
      <c r="CA20">
        <v>-0.05</v>
      </c>
      <c r="CB20">
        <v>0.12</v>
      </c>
      <c r="CC20">
        <v>19.28</v>
      </c>
      <c r="CD20">
        <v>12.33</v>
      </c>
      <c r="CE20">
        <v>96.41</v>
      </c>
      <c r="CF20">
        <v>203</v>
      </c>
      <c r="CG20">
        <v>0.1</v>
      </c>
      <c r="CH20">
        <v>0.12</v>
      </c>
      <c r="CI20">
        <v>2</v>
      </c>
      <c r="CJ20">
        <v>0.25</v>
      </c>
      <c r="CK20">
        <v>1</v>
      </c>
      <c r="CL20">
        <v>0.9</v>
      </c>
      <c r="CM20">
        <v>8.4</v>
      </c>
      <c r="CN20">
        <v>40</v>
      </c>
      <c r="CO20">
        <v>66</v>
      </c>
      <c r="CP20">
        <v>-0.2</v>
      </c>
      <c r="CQ20">
        <v>1</v>
      </c>
      <c r="CR20">
        <v>7</v>
      </c>
      <c r="CS20">
        <v>3090</v>
      </c>
      <c r="CT20">
        <v>3</v>
      </c>
      <c r="CU20">
        <v>3</v>
      </c>
      <c r="CV20">
        <v>418</v>
      </c>
    </row>
    <row r="21" spans="1:100" x14ac:dyDescent="0.3">
      <c r="A21" t="s">
        <v>160</v>
      </c>
      <c r="B21" t="s">
        <v>161</v>
      </c>
      <c r="C21" s="1" t="str">
        <f>HYPERLINK("http://geochem.nrcan.gc.ca/cdogs/content/bdl/bdl220010_e.htm", "22:0010")</f>
        <v>22:0010</v>
      </c>
      <c r="D21" s="1" t="str">
        <f>HYPERLINK("http://geochem.nrcan.gc.ca/cdogs/content/svy/svy220008_e.htm", "22:0008")</f>
        <v>22:0008</v>
      </c>
      <c r="E21" t="s">
        <v>104</v>
      </c>
      <c r="F21" t="s">
        <v>162</v>
      </c>
      <c r="H21">
        <v>63.008540600000003</v>
      </c>
      <c r="I21">
        <v>-92.200366399999993</v>
      </c>
      <c r="J21" s="1" t="str">
        <f>HYPERLINK("http://geochem.nrcan.gc.ca/cdogs/content/kwd/kwd020033_e.htm", "Whole")</f>
        <v>Whole</v>
      </c>
      <c r="K21" s="1" t="str">
        <f>HYPERLINK("http://geochem.nrcan.gc.ca/cdogs/content/kwd/kwd080069_e.htm", "Rock crushing (ActLabs RX1)")</f>
        <v>Rock crushing (ActLabs RX1)</v>
      </c>
      <c r="L21">
        <v>622836</v>
      </c>
      <c r="M21">
        <v>-5</v>
      </c>
      <c r="P21">
        <v>4</v>
      </c>
      <c r="Q21">
        <v>1</v>
      </c>
      <c r="R21">
        <v>1.98</v>
      </c>
      <c r="S21">
        <v>0.02</v>
      </c>
      <c r="T21">
        <v>7.4</v>
      </c>
      <c r="U21">
        <v>-0.01</v>
      </c>
      <c r="V21">
        <v>10.4</v>
      </c>
      <c r="W21">
        <v>-5</v>
      </c>
      <c r="X21">
        <v>44.83</v>
      </c>
      <c r="Y21">
        <v>12.59</v>
      </c>
      <c r="AA21">
        <v>1.42</v>
      </c>
      <c r="AB21">
        <v>5.76</v>
      </c>
      <c r="AC21">
        <v>0.17499999999999999</v>
      </c>
      <c r="AD21">
        <v>8.92</v>
      </c>
      <c r="AE21">
        <v>0.97399999999999998</v>
      </c>
      <c r="AF21">
        <v>1.41</v>
      </c>
      <c r="AG21">
        <v>0.23</v>
      </c>
      <c r="AH21">
        <v>0.08</v>
      </c>
      <c r="AI21">
        <v>11.02</v>
      </c>
      <c r="AJ21">
        <v>98.98</v>
      </c>
      <c r="AK21">
        <v>36</v>
      </c>
      <c r="AL21">
        <v>-1</v>
      </c>
      <c r="AM21">
        <v>270</v>
      </c>
      <c r="AN21">
        <v>210</v>
      </c>
      <c r="AO21">
        <v>45</v>
      </c>
      <c r="AP21">
        <v>80</v>
      </c>
      <c r="AQ21">
        <v>100</v>
      </c>
      <c r="AR21">
        <v>15</v>
      </c>
      <c r="AS21">
        <v>1.9</v>
      </c>
      <c r="AT21">
        <v>38</v>
      </c>
      <c r="AU21">
        <v>5</v>
      </c>
      <c r="AV21">
        <v>60</v>
      </c>
      <c r="AW21">
        <v>21.1</v>
      </c>
      <c r="AX21">
        <v>70</v>
      </c>
      <c r="AY21">
        <v>2.8</v>
      </c>
      <c r="AZ21">
        <v>-2</v>
      </c>
      <c r="BA21">
        <v>0.7</v>
      </c>
      <c r="BB21">
        <v>-0.1</v>
      </c>
      <c r="BC21">
        <v>-1</v>
      </c>
      <c r="BD21">
        <v>1.6</v>
      </c>
      <c r="BE21">
        <v>0.2</v>
      </c>
      <c r="BF21">
        <v>26</v>
      </c>
      <c r="BG21">
        <v>-0.1</v>
      </c>
      <c r="BH21">
        <v>4.07</v>
      </c>
      <c r="BI21">
        <v>10.199999999999999</v>
      </c>
      <c r="BJ21">
        <v>1.53</v>
      </c>
      <c r="BK21">
        <v>7.57</v>
      </c>
      <c r="BL21">
        <v>2.2200000000000002</v>
      </c>
      <c r="BM21">
        <v>0.68899999999999995</v>
      </c>
      <c r="BN21">
        <v>2.88</v>
      </c>
      <c r="BO21">
        <v>0.55000000000000004</v>
      </c>
      <c r="BP21">
        <v>3.63</v>
      </c>
      <c r="BQ21">
        <v>0.75</v>
      </c>
      <c r="BR21">
        <v>2.2400000000000002</v>
      </c>
      <c r="BS21">
        <v>0.35699999999999998</v>
      </c>
      <c r="BT21">
        <v>2.4500000000000002</v>
      </c>
      <c r="BU21">
        <v>0.379</v>
      </c>
      <c r="BV21">
        <v>1.6</v>
      </c>
      <c r="BW21">
        <v>0.16</v>
      </c>
      <c r="BX21">
        <v>2.9</v>
      </c>
      <c r="BY21">
        <v>-0.05</v>
      </c>
      <c r="BZ21">
        <v>-5</v>
      </c>
      <c r="CA21">
        <v>0.36</v>
      </c>
      <c r="CB21">
        <v>0.18</v>
      </c>
      <c r="CC21">
        <v>12.98</v>
      </c>
      <c r="CD21">
        <v>9.86</v>
      </c>
      <c r="CE21">
        <v>97.82</v>
      </c>
      <c r="CF21">
        <v>46</v>
      </c>
      <c r="CG21">
        <v>-0.05</v>
      </c>
      <c r="CH21">
        <v>0.03</v>
      </c>
      <c r="CI21">
        <v>-1</v>
      </c>
      <c r="CJ21">
        <v>0.05</v>
      </c>
      <c r="CK21">
        <v>-1</v>
      </c>
      <c r="CL21">
        <v>-0.2</v>
      </c>
      <c r="CM21">
        <v>58.3</v>
      </c>
      <c r="CN21">
        <v>179</v>
      </c>
      <c r="CO21">
        <v>128</v>
      </c>
      <c r="CP21">
        <v>-0.2</v>
      </c>
      <c r="CQ21">
        <v>88</v>
      </c>
      <c r="CR21">
        <v>112</v>
      </c>
      <c r="CS21">
        <v>1370</v>
      </c>
      <c r="CT21">
        <v>-1</v>
      </c>
      <c r="CU21">
        <v>7</v>
      </c>
      <c r="CV21">
        <v>151</v>
      </c>
    </row>
    <row r="22" spans="1:100" x14ac:dyDescent="0.3">
      <c r="A22" t="s">
        <v>163</v>
      </c>
      <c r="B22" t="s">
        <v>164</v>
      </c>
      <c r="C22" s="1" t="str">
        <f>HYPERLINK("http://geochem.nrcan.gc.ca/cdogs/content/bdl/bdl220010_e.htm", "22:0010")</f>
        <v>22:0010</v>
      </c>
      <c r="D22" s="1" t="str">
        <f>HYPERLINK("http://geochem.nrcan.gc.ca/cdogs/content/svy/svy220008_e.htm", "22:0008")</f>
        <v>22:0008</v>
      </c>
      <c r="E22" t="s">
        <v>104</v>
      </c>
      <c r="F22" t="s">
        <v>165</v>
      </c>
      <c r="H22">
        <v>63.008540600000003</v>
      </c>
      <c r="I22">
        <v>-92.200366399999993</v>
      </c>
      <c r="J22" s="1" t="str">
        <f>HYPERLINK("http://geochem.nrcan.gc.ca/cdogs/content/kwd/kwd020033_e.htm", "Whole")</f>
        <v>Whole</v>
      </c>
      <c r="K22" s="1" t="str">
        <f>HYPERLINK("http://geochem.nrcan.gc.ca/cdogs/content/kwd/kwd080069_e.htm", "Rock crushing (ActLabs RX1)")</f>
        <v>Rock crushing (ActLabs RX1)</v>
      </c>
      <c r="L22">
        <v>622837</v>
      </c>
      <c r="M22">
        <v>47</v>
      </c>
      <c r="P22">
        <v>-1</v>
      </c>
      <c r="Q22">
        <v>1.01</v>
      </c>
      <c r="R22">
        <v>4.43</v>
      </c>
      <c r="S22">
        <v>0.78</v>
      </c>
      <c r="T22">
        <v>15.6</v>
      </c>
      <c r="U22">
        <v>-0.01</v>
      </c>
      <c r="V22">
        <v>17.600000000000001</v>
      </c>
      <c r="W22">
        <v>-5</v>
      </c>
      <c r="X22">
        <v>39.28</v>
      </c>
      <c r="Y22">
        <v>2.08</v>
      </c>
      <c r="AA22">
        <v>11.06</v>
      </c>
      <c r="AB22">
        <v>2.9</v>
      </c>
      <c r="AC22">
        <v>0.57499999999999996</v>
      </c>
      <c r="AD22">
        <v>9.09</v>
      </c>
      <c r="AE22">
        <v>0.154</v>
      </c>
      <c r="AF22">
        <v>0.01</v>
      </c>
      <c r="AG22">
        <v>-0.01</v>
      </c>
      <c r="AH22">
        <v>0.02</v>
      </c>
      <c r="AI22">
        <v>13.07</v>
      </c>
      <c r="AJ22">
        <v>97.81</v>
      </c>
      <c r="AK22">
        <v>6</v>
      </c>
      <c r="AL22">
        <v>-1</v>
      </c>
      <c r="AM22">
        <v>47</v>
      </c>
      <c r="AN22">
        <v>40</v>
      </c>
      <c r="AO22">
        <v>10</v>
      </c>
      <c r="AP22">
        <v>20</v>
      </c>
      <c r="AQ22">
        <v>120</v>
      </c>
      <c r="AR22">
        <v>6</v>
      </c>
      <c r="AS22">
        <v>2.8</v>
      </c>
      <c r="AT22">
        <v>61</v>
      </c>
      <c r="AU22">
        <v>-1</v>
      </c>
      <c r="AV22">
        <v>33</v>
      </c>
      <c r="AW22">
        <v>9</v>
      </c>
      <c r="AX22">
        <v>14</v>
      </c>
      <c r="AY22">
        <v>-0.2</v>
      </c>
      <c r="AZ22">
        <v>-2</v>
      </c>
      <c r="BA22">
        <v>7.7</v>
      </c>
      <c r="BB22">
        <v>-0.1</v>
      </c>
      <c r="BC22">
        <v>-1</v>
      </c>
      <c r="BD22">
        <v>2.2999999999999998</v>
      </c>
      <c r="BE22">
        <v>-0.1</v>
      </c>
      <c r="BF22">
        <v>-3</v>
      </c>
      <c r="BG22">
        <v>-0.1</v>
      </c>
      <c r="BH22">
        <v>2.9</v>
      </c>
      <c r="BI22">
        <v>5.71</v>
      </c>
      <c r="BJ22">
        <v>0.77</v>
      </c>
      <c r="BK22">
        <v>3.53</v>
      </c>
      <c r="BL22">
        <v>0.98</v>
      </c>
      <c r="BM22">
        <v>0.44600000000000001</v>
      </c>
      <c r="BN22">
        <v>1.42</v>
      </c>
      <c r="BO22">
        <v>0.23</v>
      </c>
      <c r="BP22">
        <v>1.43</v>
      </c>
      <c r="BQ22">
        <v>0.3</v>
      </c>
      <c r="BR22">
        <v>0.84</v>
      </c>
      <c r="BS22">
        <v>0.125</v>
      </c>
      <c r="BT22">
        <v>0.93</v>
      </c>
      <c r="BU22">
        <v>0.14499999999999999</v>
      </c>
      <c r="BV22">
        <v>0.2</v>
      </c>
      <c r="BW22">
        <v>0.09</v>
      </c>
      <c r="BX22">
        <v>4.4000000000000004</v>
      </c>
      <c r="BY22">
        <v>-0.05</v>
      </c>
      <c r="BZ22">
        <v>-5</v>
      </c>
      <c r="CA22">
        <v>0.2</v>
      </c>
      <c r="CB22">
        <v>0.12</v>
      </c>
      <c r="CC22">
        <v>30.63</v>
      </c>
      <c r="CD22">
        <v>11.1</v>
      </c>
      <c r="CE22">
        <v>95.84</v>
      </c>
      <c r="CF22">
        <v>95</v>
      </c>
      <c r="CG22">
        <v>-0.05</v>
      </c>
      <c r="CH22">
        <v>0.06</v>
      </c>
      <c r="CI22">
        <v>-1</v>
      </c>
      <c r="CJ22">
        <v>0.18</v>
      </c>
      <c r="CK22">
        <v>-1</v>
      </c>
      <c r="CL22">
        <v>-0.2</v>
      </c>
      <c r="CM22">
        <v>14.7</v>
      </c>
      <c r="CN22">
        <v>47</v>
      </c>
      <c r="CO22">
        <v>174</v>
      </c>
      <c r="CP22">
        <v>-0.2</v>
      </c>
      <c r="CQ22">
        <v>6</v>
      </c>
      <c r="CR22">
        <v>29</v>
      </c>
      <c r="CS22">
        <v>4510</v>
      </c>
      <c r="CT22">
        <v>2</v>
      </c>
      <c r="CU22">
        <v>-2</v>
      </c>
      <c r="CV22">
        <v>132</v>
      </c>
    </row>
    <row r="23" spans="1:100" x14ac:dyDescent="0.3">
      <c r="A23" t="s">
        <v>166</v>
      </c>
      <c r="B23" t="s">
        <v>167</v>
      </c>
      <c r="C23" s="1" t="str">
        <f>HYPERLINK("http://geochem.nrcan.gc.ca/cdogs/content/bdl/bdl220010_e.htm", "22:0010")</f>
        <v>22:0010</v>
      </c>
      <c r="D23" s="1" t="str">
        <f>HYPERLINK("http://geochem.nrcan.gc.ca/cdogs/content/svy/svy220008_e.htm", "22:0008")</f>
        <v>22:0008</v>
      </c>
      <c r="E23" t="s">
        <v>104</v>
      </c>
      <c r="F23" t="s">
        <v>168</v>
      </c>
      <c r="H23">
        <v>63.008540600000003</v>
      </c>
      <c r="I23">
        <v>-92.200366399999993</v>
      </c>
      <c r="J23" s="1" t="str">
        <f>HYPERLINK("http://geochem.nrcan.gc.ca/cdogs/content/kwd/kwd020033_e.htm", "Whole")</f>
        <v>Whole</v>
      </c>
      <c r="K23" s="1" t="str">
        <f>HYPERLINK("http://geochem.nrcan.gc.ca/cdogs/content/kwd/kwd080069_e.htm", "Rock crushing (ActLabs RX1)")</f>
        <v>Rock crushing (ActLabs RX1)</v>
      </c>
      <c r="L23">
        <v>622838</v>
      </c>
      <c r="M23">
        <v>12</v>
      </c>
      <c r="P23">
        <v>97</v>
      </c>
      <c r="Q23">
        <v>1.05</v>
      </c>
      <c r="R23">
        <v>2.12</v>
      </c>
      <c r="S23">
        <v>0.1</v>
      </c>
      <c r="T23">
        <v>7.68</v>
      </c>
      <c r="U23">
        <v>-0.01</v>
      </c>
      <c r="V23">
        <v>8.9</v>
      </c>
      <c r="W23">
        <v>-5</v>
      </c>
      <c r="X23">
        <v>44.77</v>
      </c>
      <c r="Y23">
        <v>14.28</v>
      </c>
      <c r="AA23">
        <v>1.36</v>
      </c>
      <c r="AB23">
        <v>4.24</v>
      </c>
      <c r="AC23">
        <v>0.26300000000000001</v>
      </c>
      <c r="AD23">
        <v>9.8699999999999992</v>
      </c>
      <c r="AE23">
        <v>0.99099999999999999</v>
      </c>
      <c r="AF23">
        <v>0.45</v>
      </c>
      <c r="AG23">
        <v>1.68</v>
      </c>
      <c r="AH23">
        <v>7.0000000000000007E-2</v>
      </c>
      <c r="AI23">
        <v>11.46</v>
      </c>
      <c r="AJ23">
        <v>99.34</v>
      </c>
      <c r="AK23">
        <v>41</v>
      </c>
      <c r="AL23">
        <v>-1</v>
      </c>
      <c r="AM23">
        <v>298</v>
      </c>
      <c r="AN23">
        <v>270</v>
      </c>
      <c r="AO23">
        <v>48</v>
      </c>
      <c r="AP23">
        <v>100</v>
      </c>
      <c r="AQ23">
        <v>100</v>
      </c>
      <c r="AR23">
        <v>17</v>
      </c>
      <c r="AS23">
        <v>1.4</v>
      </c>
      <c r="AT23">
        <v>77</v>
      </c>
      <c r="AU23">
        <v>38</v>
      </c>
      <c r="AV23">
        <v>60</v>
      </c>
      <c r="AW23">
        <v>19.399999999999999</v>
      </c>
      <c r="AX23">
        <v>53</v>
      </c>
      <c r="AY23">
        <v>1.6</v>
      </c>
      <c r="AZ23">
        <v>-2</v>
      </c>
      <c r="BA23">
        <v>0.7</v>
      </c>
      <c r="BB23">
        <v>-0.1</v>
      </c>
      <c r="BC23">
        <v>-1</v>
      </c>
      <c r="BD23">
        <v>1.4</v>
      </c>
      <c r="BE23">
        <v>0.6</v>
      </c>
      <c r="BF23">
        <v>354</v>
      </c>
      <c r="BG23">
        <v>-0.1</v>
      </c>
      <c r="BH23">
        <v>3.45</v>
      </c>
      <c r="BI23">
        <v>8.69</v>
      </c>
      <c r="BJ23">
        <v>1.37</v>
      </c>
      <c r="BK23">
        <v>6.7</v>
      </c>
      <c r="BL23">
        <v>2.2799999999999998</v>
      </c>
      <c r="BM23">
        <v>0.76300000000000001</v>
      </c>
      <c r="BN23">
        <v>3.08</v>
      </c>
      <c r="BO23">
        <v>0.56000000000000005</v>
      </c>
      <c r="BP23">
        <v>3.33</v>
      </c>
      <c r="BQ23">
        <v>0.7</v>
      </c>
      <c r="BR23">
        <v>2.06</v>
      </c>
      <c r="BS23">
        <v>0.32800000000000001</v>
      </c>
      <c r="BT23">
        <v>2.0499999999999998</v>
      </c>
      <c r="BU23">
        <v>0.32</v>
      </c>
      <c r="BV23">
        <v>1.2</v>
      </c>
      <c r="BW23">
        <v>0.11</v>
      </c>
      <c r="BX23">
        <v>1</v>
      </c>
      <c r="BY23">
        <v>0.34</v>
      </c>
      <c r="BZ23">
        <v>-5</v>
      </c>
      <c r="CA23">
        <v>0.09</v>
      </c>
      <c r="CB23">
        <v>0.08</v>
      </c>
      <c r="CC23">
        <v>11.26</v>
      </c>
      <c r="CD23">
        <v>10.46</v>
      </c>
      <c r="CE23">
        <v>98.34</v>
      </c>
      <c r="CF23">
        <v>92</v>
      </c>
      <c r="CG23">
        <v>-0.05</v>
      </c>
      <c r="CH23">
        <v>0.03</v>
      </c>
      <c r="CI23">
        <v>-1</v>
      </c>
      <c r="CJ23">
        <v>0.06</v>
      </c>
      <c r="CK23">
        <v>-1</v>
      </c>
      <c r="CL23">
        <v>-0.2</v>
      </c>
      <c r="CM23">
        <v>60.1</v>
      </c>
      <c r="CN23">
        <v>195</v>
      </c>
      <c r="CO23">
        <v>136</v>
      </c>
      <c r="CP23">
        <v>-0.2</v>
      </c>
      <c r="CQ23">
        <v>74</v>
      </c>
      <c r="CR23">
        <v>140</v>
      </c>
      <c r="CS23">
        <v>2070</v>
      </c>
      <c r="CT23">
        <v>-1</v>
      </c>
      <c r="CU23">
        <v>3</v>
      </c>
      <c r="CV23">
        <v>104</v>
      </c>
    </row>
    <row r="24" spans="1:100" x14ac:dyDescent="0.3">
      <c r="A24" t="s">
        <v>169</v>
      </c>
      <c r="B24" t="s">
        <v>170</v>
      </c>
      <c r="C24" s="1" t="str">
        <f>HYPERLINK("http://geochem.nrcan.gc.ca/cdogs/content/bdl/bdl220010_e.htm", "22:0010")</f>
        <v>22:0010</v>
      </c>
      <c r="D24" s="1" t="str">
        <f>HYPERLINK("http://geochem.nrcan.gc.ca/cdogs/content/svy/svy220008_e.htm", "22:0008")</f>
        <v>22:0008</v>
      </c>
      <c r="E24" t="s">
        <v>104</v>
      </c>
      <c r="F24" t="s">
        <v>171</v>
      </c>
      <c r="H24">
        <v>63.008540600000003</v>
      </c>
      <c r="I24">
        <v>-92.200366399999993</v>
      </c>
      <c r="J24" s="1" t="str">
        <f>HYPERLINK("http://geochem.nrcan.gc.ca/cdogs/content/kwd/kwd020033_e.htm", "Whole")</f>
        <v>Whole</v>
      </c>
      <c r="K24" s="1" t="str">
        <f>HYPERLINK("http://geochem.nrcan.gc.ca/cdogs/content/kwd/kwd080069_e.htm", "Rock crushing (ActLabs RX1)")</f>
        <v>Rock crushing (ActLabs RX1)</v>
      </c>
      <c r="L24">
        <v>622839</v>
      </c>
      <c r="M24">
        <v>30</v>
      </c>
      <c r="P24">
        <v>72</v>
      </c>
      <c r="Q24">
        <v>1.06</v>
      </c>
      <c r="R24">
        <v>1.77</v>
      </c>
      <c r="S24">
        <v>0.1</v>
      </c>
      <c r="T24">
        <v>6.67</v>
      </c>
      <c r="U24">
        <v>-0.01</v>
      </c>
      <c r="V24">
        <v>8.6999999999999993</v>
      </c>
      <c r="W24">
        <v>-5</v>
      </c>
      <c r="X24">
        <v>46.56</v>
      </c>
      <c r="Y24">
        <v>14</v>
      </c>
      <c r="AA24">
        <v>0.82</v>
      </c>
      <c r="AB24">
        <v>4.04</v>
      </c>
      <c r="AC24">
        <v>0.22800000000000001</v>
      </c>
      <c r="AD24">
        <v>9.52</v>
      </c>
      <c r="AE24">
        <v>1.0780000000000001</v>
      </c>
      <c r="AF24">
        <v>2.11</v>
      </c>
      <c r="AG24">
        <v>0.38</v>
      </c>
      <c r="AH24">
        <v>0.08</v>
      </c>
      <c r="AI24">
        <v>9.6</v>
      </c>
      <c r="AJ24">
        <v>98.09</v>
      </c>
      <c r="AK24">
        <v>41</v>
      </c>
      <c r="AL24">
        <v>-1</v>
      </c>
      <c r="AM24">
        <v>313</v>
      </c>
      <c r="AN24">
        <v>240</v>
      </c>
      <c r="AO24">
        <v>43</v>
      </c>
      <c r="AP24">
        <v>90</v>
      </c>
      <c r="AQ24">
        <v>100</v>
      </c>
      <c r="AR24">
        <v>17</v>
      </c>
      <c r="AS24">
        <v>1.4</v>
      </c>
      <c r="AT24">
        <v>55</v>
      </c>
      <c r="AU24">
        <v>11</v>
      </c>
      <c r="AV24">
        <v>77</v>
      </c>
      <c r="AW24">
        <v>20.6</v>
      </c>
      <c r="AX24">
        <v>70</v>
      </c>
      <c r="AY24">
        <v>2.1</v>
      </c>
      <c r="AZ24">
        <v>-2</v>
      </c>
      <c r="BA24">
        <v>0.8</v>
      </c>
      <c r="BB24">
        <v>-0.1</v>
      </c>
      <c r="BC24">
        <v>-1</v>
      </c>
      <c r="BD24">
        <v>1.2</v>
      </c>
      <c r="BE24">
        <v>0.3</v>
      </c>
      <c r="BF24">
        <v>62</v>
      </c>
      <c r="BG24">
        <v>-0.1</v>
      </c>
      <c r="BH24">
        <v>4.68</v>
      </c>
      <c r="BI24">
        <v>11.4</v>
      </c>
      <c r="BJ24">
        <v>1.73</v>
      </c>
      <c r="BK24">
        <v>8.25</v>
      </c>
      <c r="BL24">
        <v>2.46</v>
      </c>
      <c r="BM24">
        <v>0.84799999999999998</v>
      </c>
      <c r="BN24">
        <v>3.27</v>
      </c>
      <c r="BO24">
        <v>0.6</v>
      </c>
      <c r="BP24">
        <v>3.68</v>
      </c>
      <c r="BQ24">
        <v>0.76</v>
      </c>
      <c r="BR24">
        <v>2.29</v>
      </c>
      <c r="BS24">
        <v>0.34799999999999998</v>
      </c>
      <c r="BT24">
        <v>2.3199999999999998</v>
      </c>
      <c r="BU24">
        <v>0.376</v>
      </c>
      <c r="BV24">
        <v>1.6</v>
      </c>
      <c r="BW24">
        <v>0.15</v>
      </c>
      <c r="BX24">
        <v>2.1</v>
      </c>
      <c r="BY24">
        <v>0.16</v>
      </c>
      <c r="BZ24">
        <v>-5</v>
      </c>
      <c r="CA24">
        <v>0.54</v>
      </c>
      <c r="CB24">
        <v>0.12</v>
      </c>
      <c r="CC24">
        <v>10.5</v>
      </c>
      <c r="CD24">
        <v>8.6199999999999992</v>
      </c>
      <c r="CE24">
        <v>97.11</v>
      </c>
      <c r="CF24">
        <v>73</v>
      </c>
      <c r="CG24">
        <v>-0.05</v>
      </c>
      <c r="CH24">
        <v>0.03</v>
      </c>
      <c r="CI24">
        <v>-1</v>
      </c>
      <c r="CJ24">
        <v>7.0000000000000007E-2</v>
      </c>
      <c r="CK24">
        <v>-1</v>
      </c>
      <c r="CL24">
        <v>-0.2</v>
      </c>
      <c r="CM24">
        <v>60.1</v>
      </c>
      <c r="CN24">
        <v>188</v>
      </c>
      <c r="CO24">
        <v>134</v>
      </c>
      <c r="CP24">
        <v>-0.2</v>
      </c>
      <c r="CQ24">
        <v>79</v>
      </c>
      <c r="CR24">
        <v>136</v>
      </c>
      <c r="CS24">
        <v>1920</v>
      </c>
      <c r="CT24">
        <v>-1</v>
      </c>
      <c r="CU24">
        <v>3</v>
      </c>
      <c r="CV24">
        <v>127</v>
      </c>
    </row>
    <row r="25" spans="1:100" x14ac:dyDescent="0.3">
      <c r="A25" t="s">
        <v>172</v>
      </c>
      <c r="B25" t="s">
        <v>173</v>
      </c>
      <c r="C25" s="1" t="str">
        <f>HYPERLINK("http://geochem.nrcan.gc.ca/cdogs/content/bdl/bdl220010_e.htm", "22:0010")</f>
        <v>22:0010</v>
      </c>
      <c r="D25" s="1" t="str">
        <f>HYPERLINK("http://geochem.nrcan.gc.ca/cdogs/content/svy/svy220008_e.htm", "22:0008")</f>
        <v>22:0008</v>
      </c>
      <c r="E25" t="s">
        <v>104</v>
      </c>
      <c r="F25" t="s">
        <v>174</v>
      </c>
      <c r="H25">
        <v>63.008540600000003</v>
      </c>
      <c r="I25">
        <v>-92.200366399999993</v>
      </c>
      <c r="J25" s="1" t="str">
        <f>HYPERLINK("http://geochem.nrcan.gc.ca/cdogs/content/kwd/kwd020033_e.htm", "Whole")</f>
        <v>Whole</v>
      </c>
      <c r="K25" s="1" t="str">
        <f>HYPERLINK("http://geochem.nrcan.gc.ca/cdogs/content/kwd/kwd080069_e.htm", "Rock crushing (ActLabs RX1)")</f>
        <v>Rock crushing (ActLabs RX1)</v>
      </c>
      <c r="L25">
        <v>622840</v>
      </c>
      <c r="M25">
        <v>18</v>
      </c>
      <c r="P25">
        <v>-1</v>
      </c>
      <c r="Q25">
        <v>1.07</v>
      </c>
      <c r="R25">
        <v>1.87</v>
      </c>
      <c r="S25">
        <v>0.09</v>
      </c>
      <c r="T25">
        <v>6.84</v>
      </c>
      <c r="U25">
        <v>-0.01</v>
      </c>
      <c r="V25">
        <v>8.1999999999999993</v>
      </c>
      <c r="W25">
        <v>-5</v>
      </c>
      <c r="X25">
        <v>45.95</v>
      </c>
      <c r="Y25">
        <v>14.39</v>
      </c>
      <c r="AA25">
        <v>1.1599999999999999</v>
      </c>
      <c r="AB25">
        <v>4.91</v>
      </c>
      <c r="AC25">
        <v>0.26300000000000001</v>
      </c>
      <c r="AD25">
        <v>10.09</v>
      </c>
      <c r="AE25">
        <v>0.95199999999999996</v>
      </c>
      <c r="AF25">
        <v>2.4</v>
      </c>
      <c r="AG25">
        <v>0.13</v>
      </c>
      <c r="AH25">
        <v>0.08</v>
      </c>
      <c r="AI25">
        <v>10.02</v>
      </c>
      <c r="AJ25">
        <v>99.45</v>
      </c>
      <c r="AK25">
        <v>41</v>
      </c>
      <c r="AL25">
        <v>-1</v>
      </c>
      <c r="AM25">
        <v>286</v>
      </c>
      <c r="AN25">
        <v>300</v>
      </c>
      <c r="AO25">
        <v>46</v>
      </c>
      <c r="AP25">
        <v>120</v>
      </c>
      <c r="AQ25">
        <v>90</v>
      </c>
      <c r="AR25">
        <v>16</v>
      </c>
      <c r="AS25">
        <v>1.4</v>
      </c>
      <c r="AT25">
        <v>14</v>
      </c>
      <c r="AU25">
        <v>3</v>
      </c>
      <c r="AV25">
        <v>109</v>
      </c>
      <c r="AW25">
        <v>19.8</v>
      </c>
      <c r="AX25">
        <v>50</v>
      </c>
      <c r="AY25">
        <v>1.4</v>
      </c>
      <c r="AZ25">
        <v>-2</v>
      </c>
      <c r="BA25">
        <v>0.6</v>
      </c>
      <c r="BB25">
        <v>-0.1</v>
      </c>
      <c r="BC25">
        <v>-1</v>
      </c>
      <c r="BD25">
        <v>1.5</v>
      </c>
      <c r="BE25">
        <v>-0.1</v>
      </c>
      <c r="BF25">
        <v>12</v>
      </c>
      <c r="BG25">
        <v>-0.1</v>
      </c>
      <c r="BH25">
        <v>2.82</v>
      </c>
      <c r="BI25">
        <v>7.43</v>
      </c>
      <c r="BJ25">
        <v>1.2</v>
      </c>
      <c r="BK25">
        <v>6.32</v>
      </c>
      <c r="BL25">
        <v>2.09</v>
      </c>
      <c r="BM25">
        <v>0.81200000000000006</v>
      </c>
      <c r="BN25">
        <v>3.02</v>
      </c>
      <c r="BO25">
        <v>0.55000000000000004</v>
      </c>
      <c r="BP25">
        <v>3.42</v>
      </c>
      <c r="BQ25">
        <v>0.71</v>
      </c>
      <c r="BR25">
        <v>2.09</v>
      </c>
      <c r="BS25">
        <v>0.32700000000000001</v>
      </c>
      <c r="BT25">
        <v>2.15</v>
      </c>
      <c r="BU25">
        <v>0.32</v>
      </c>
      <c r="BV25">
        <v>1.2</v>
      </c>
      <c r="BW25">
        <v>0.06</v>
      </c>
      <c r="BX25">
        <v>0.9</v>
      </c>
      <c r="BY25">
        <v>-0.05</v>
      </c>
      <c r="BZ25">
        <v>-5</v>
      </c>
      <c r="CA25">
        <v>-0.05</v>
      </c>
      <c r="CB25">
        <v>0.06</v>
      </c>
      <c r="CC25">
        <v>10.28</v>
      </c>
      <c r="CD25">
        <v>9.1</v>
      </c>
      <c r="CE25">
        <v>98.54</v>
      </c>
      <c r="CF25">
        <v>18</v>
      </c>
      <c r="CG25">
        <v>-0.05</v>
      </c>
      <c r="CH25">
        <v>0.05</v>
      </c>
      <c r="CI25">
        <v>-1</v>
      </c>
      <c r="CJ25">
        <v>0.05</v>
      </c>
      <c r="CK25">
        <v>-1</v>
      </c>
      <c r="CL25">
        <v>-0.2</v>
      </c>
      <c r="CM25">
        <v>57.4</v>
      </c>
      <c r="CN25">
        <v>205</v>
      </c>
      <c r="CO25">
        <v>121</v>
      </c>
      <c r="CP25">
        <v>-0.2</v>
      </c>
      <c r="CQ25">
        <v>94</v>
      </c>
      <c r="CR25">
        <v>162</v>
      </c>
      <c r="CS25">
        <v>2080</v>
      </c>
      <c r="CT25">
        <v>-1</v>
      </c>
      <c r="CU25">
        <v>4</v>
      </c>
      <c r="CV25">
        <v>100</v>
      </c>
    </row>
    <row r="26" spans="1:100" x14ac:dyDescent="0.3">
      <c r="A26" t="s">
        <v>175</v>
      </c>
      <c r="B26" t="s">
        <v>176</v>
      </c>
      <c r="C26" s="1" t="str">
        <f>HYPERLINK("http://geochem.nrcan.gc.ca/cdogs/content/bdl/bdl220010_e.htm", "22:0010")</f>
        <v>22:0010</v>
      </c>
      <c r="D26" s="1" t="str">
        <f>HYPERLINK("http://geochem.nrcan.gc.ca/cdogs/content/svy/svy220008_e.htm", "22:0008")</f>
        <v>22:0008</v>
      </c>
      <c r="E26" t="s">
        <v>104</v>
      </c>
      <c r="F26" t="s">
        <v>177</v>
      </c>
      <c r="H26">
        <v>63.008540600000003</v>
      </c>
      <c r="I26">
        <v>-92.200366399999993</v>
      </c>
      <c r="J26" s="1" t="str">
        <f>HYPERLINK("http://geochem.nrcan.gc.ca/cdogs/content/kwd/kwd020033_e.htm", "Whole")</f>
        <v>Whole</v>
      </c>
      <c r="K26" s="1" t="str">
        <f>HYPERLINK("http://geochem.nrcan.gc.ca/cdogs/content/kwd/kwd080069_e.htm", "Rock crushing (ActLabs RX1)")</f>
        <v>Rock crushing (ActLabs RX1)</v>
      </c>
      <c r="L26">
        <v>622841</v>
      </c>
      <c r="M26">
        <v>6</v>
      </c>
      <c r="P26">
        <v>16</v>
      </c>
      <c r="Q26">
        <v>1.07</v>
      </c>
      <c r="R26">
        <v>3.01</v>
      </c>
      <c r="S26">
        <v>0.27</v>
      </c>
      <c r="T26">
        <v>10.6</v>
      </c>
      <c r="U26">
        <v>-0.01</v>
      </c>
      <c r="V26">
        <v>8.9</v>
      </c>
      <c r="W26">
        <v>-5</v>
      </c>
      <c r="X26">
        <v>44.82</v>
      </c>
      <c r="Y26">
        <v>13.95</v>
      </c>
      <c r="AA26">
        <v>0.74</v>
      </c>
      <c r="AB26">
        <v>4.83</v>
      </c>
      <c r="AC26">
        <v>0.28699999999999998</v>
      </c>
      <c r="AD26">
        <v>9.23</v>
      </c>
      <c r="AE26">
        <v>0.88400000000000001</v>
      </c>
      <c r="AF26">
        <v>2.64</v>
      </c>
      <c r="AG26">
        <v>0.87</v>
      </c>
      <c r="AH26">
        <v>0.06</v>
      </c>
      <c r="AI26">
        <v>11.94</v>
      </c>
      <c r="AJ26">
        <v>100.1</v>
      </c>
      <c r="AK26">
        <v>39</v>
      </c>
      <c r="AL26">
        <v>-1</v>
      </c>
      <c r="AM26">
        <v>278</v>
      </c>
      <c r="AN26">
        <v>280</v>
      </c>
      <c r="AO26">
        <v>51</v>
      </c>
      <c r="AP26">
        <v>120</v>
      </c>
      <c r="AQ26">
        <v>100</v>
      </c>
      <c r="AR26">
        <v>16</v>
      </c>
      <c r="AS26">
        <v>1.4</v>
      </c>
      <c r="AT26">
        <v>17</v>
      </c>
      <c r="AU26">
        <v>19</v>
      </c>
      <c r="AV26">
        <v>108</v>
      </c>
      <c r="AW26">
        <v>18.100000000000001</v>
      </c>
      <c r="AX26">
        <v>47</v>
      </c>
      <c r="AY26">
        <v>1.2</v>
      </c>
      <c r="AZ26">
        <v>-2</v>
      </c>
      <c r="BA26">
        <v>-0.5</v>
      </c>
      <c r="BB26">
        <v>-0.1</v>
      </c>
      <c r="BC26">
        <v>-1</v>
      </c>
      <c r="BD26">
        <v>1.3</v>
      </c>
      <c r="BE26">
        <v>0.4</v>
      </c>
      <c r="BF26">
        <v>62</v>
      </c>
      <c r="BG26">
        <v>-0.1</v>
      </c>
      <c r="BH26">
        <v>2.68</v>
      </c>
      <c r="BI26">
        <v>6.92</v>
      </c>
      <c r="BJ26">
        <v>1.1100000000000001</v>
      </c>
      <c r="BK26">
        <v>5.51</v>
      </c>
      <c r="BL26">
        <v>1.91</v>
      </c>
      <c r="BM26">
        <v>0.77900000000000003</v>
      </c>
      <c r="BN26">
        <v>2.69</v>
      </c>
      <c r="BO26">
        <v>0.49</v>
      </c>
      <c r="BP26">
        <v>3.07</v>
      </c>
      <c r="BQ26">
        <v>0.65</v>
      </c>
      <c r="BR26">
        <v>2.02</v>
      </c>
      <c r="BS26">
        <v>0.309</v>
      </c>
      <c r="BT26">
        <v>2.04</v>
      </c>
      <c r="BU26">
        <v>0.308</v>
      </c>
      <c r="BV26">
        <v>1.1000000000000001</v>
      </c>
      <c r="BW26">
        <v>0.08</v>
      </c>
      <c r="BX26">
        <v>2.4</v>
      </c>
      <c r="BY26">
        <v>0.11</v>
      </c>
      <c r="BZ26">
        <v>-5</v>
      </c>
      <c r="CA26">
        <v>-0.05</v>
      </c>
      <c r="CB26">
        <v>0.05</v>
      </c>
      <c r="CC26">
        <v>10.64</v>
      </c>
      <c r="CD26">
        <v>10.94</v>
      </c>
      <c r="CE26">
        <v>99.14</v>
      </c>
      <c r="CF26">
        <v>21</v>
      </c>
      <c r="CG26">
        <v>-0.05</v>
      </c>
      <c r="CH26">
        <v>0.04</v>
      </c>
      <c r="CI26">
        <v>-1</v>
      </c>
      <c r="CJ26">
        <v>0.03</v>
      </c>
      <c r="CK26">
        <v>-1</v>
      </c>
      <c r="CL26">
        <v>-0.2</v>
      </c>
      <c r="CM26">
        <v>52.4</v>
      </c>
      <c r="CN26">
        <v>207</v>
      </c>
      <c r="CO26">
        <v>114</v>
      </c>
      <c r="CP26">
        <v>-0.2</v>
      </c>
      <c r="CQ26">
        <v>47</v>
      </c>
      <c r="CR26">
        <v>148</v>
      </c>
      <c r="CS26">
        <v>2020</v>
      </c>
      <c r="CT26">
        <v>-1</v>
      </c>
      <c r="CU26">
        <v>6</v>
      </c>
      <c r="CV26">
        <v>106</v>
      </c>
    </row>
    <row r="27" spans="1:100" x14ac:dyDescent="0.3">
      <c r="A27" t="s">
        <v>178</v>
      </c>
      <c r="B27" t="s">
        <v>179</v>
      </c>
      <c r="C27" s="1" t="str">
        <f>HYPERLINK("http://geochem.nrcan.gc.ca/cdogs/content/bdl/bdl220010_e.htm", "22:0010")</f>
        <v>22:0010</v>
      </c>
      <c r="D27" s="1" t="str">
        <f>HYPERLINK("http://geochem.nrcan.gc.ca/cdogs/content/svy/svy220008_e.htm", "22:0008")</f>
        <v>22:0008</v>
      </c>
      <c r="E27" t="s">
        <v>104</v>
      </c>
      <c r="F27" t="s">
        <v>180</v>
      </c>
      <c r="H27">
        <v>63.008540600000003</v>
      </c>
      <c r="I27">
        <v>-92.200366399999993</v>
      </c>
      <c r="J27" s="1" t="str">
        <f>HYPERLINK("http://geochem.nrcan.gc.ca/cdogs/content/kwd/kwd020033_e.htm", "Whole")</f>
        <v>Whole</v>
      </c>
      <c r="K27" s="1" t="str">
        <f>HYPERLINK("http://geochem.nrcan.gc.ca/cdogs/content/kwd/kwd080069_e.htm", "Rock crushing (ActLabs RX1)")</f>
        <v>Rock crushing (ActLabs RX1)</v>
      </c>
      <c r="L27">
        <v>622842</v>
      </c>
      <c r="M27">
        <v>15</v>
      </c>
      <c r="P27">
        <v>13</v>
      </c>
      <c r="Q27">
        <v>1.04</v>
      </c>
      <c r="R27">
        <v>2.78</v>
      </c>
      <c r="S27">
        <v>0.24</v>
      </c>
      <c r="T27">
        <v>9.86</v>
      </c>
      <c r="U27">
        <v>-0.01</v>
      </c>
      <c r="V27">
        <v>9.1999999999999993</v>
      </c>
      <c r="W27">
        <v>-5</v>
      </c>
      <c r="X27">
        <v>45.68</v>
      </c>
      <c r="Y27">
        <v>13.84</v>
      </c>
      <c r="AA27">
        <v>1.26</v>
      </c>
      <c r="AB27">
        <v>3.91</v>
      </c>
      <c r="AC27">
        <v>0.25900000000000001</v>
      </c>
      <c r="AD27">
        <v>9.11</v>
      </c>
      <c r="AE27">
        <v>1.0169999999999999</v>
      </c>
      <c r="AF27">
        <v>2.83</v>
      </c>
      <c r="AG27">
        <v>0.44</v>
      </c>
      <c r="AH27">
        <v>7.0000000000000007E-2</v>
      </c>
      <c r="AI27">
        <v>10.74</v>
      </c>
      <c r="AJ27">
        <v>99.4</v>
      </c>
      <c r="AK27">
        <v>40</v>
      </c>
      <c r="AL27">
        <v>-1</v>
      </c>
      <c r="AM27">
        <v>308</v>
      </c>
      <c r="AN27">
        <v>230</v>
      </c>
      <c r="AO27">
        <v>47</v>
      </c>
      <c r="AP27">
        <v>100</v>
      </c>
      <c r="AQ27">
        <v>100</v>
      </c>
      <c r="AR27">
        <v>17</v>
      </c>
      <c r="AS27">
        <v>1.6</v>
      </c>
      <c r="AT27">
        <v>18</v>
      </c>
      <c r="AU27">
        <v>11</v>
      </c>
      <c r="AV27">
        <v>120</v>
      </c>
      <c r="AW27">
        <v>18.8</v>
      </c>
      <c r="AX27">
        <v>62</v>
      </c>
      <c r="AY27">
        <v>1.7</v>
      </c>
      <c r="AZ27">
        <v>-2</v>
      </c>
      <c r="BA27">
        <v>0.8</v>
      </c>
      <c r="BB27">
        <v>-0.1</v>
      </c>
      <c r="BC27">
        <v>-1</v>
      </c>
      <c r="BD27">
        <v>1.2</v>
      </c>
      <c r="BE27">
        <v>0.3</v>
      </c>
      <c r="BF27">
        <v>59</v>
      </c>
      <c r="BG27">
        <v>-0.1</v>
      </c>
      <c r="BH27">
        <v>3.26</v>
      </c>
      <c r="BI27">
        <v>8.3699999999999992</v>
      </c>
      <c r="BJ27">
        <v>1.33</v>
      </c>
      <c r="BK27">
        <v>6.99</v>
      </c>
      <c r="BL27">
        <v>2.1</v>
      </c>
      <c r="BM27">
        <v>0.74399999999999999</v>
      </c>
      <c r="BN27">
        <v>2.98</v>
      </c>
      <c r="BO27">
        <v>0.52</v>
      </c>
      <c r="BP27">
        <v>3.45</v>
      </c>
      <c r="BQ27">
        <v>0.72</v>
      </c>
      <c r="BR27">
        <v>2.11</v>
      </c>
      <c r="BS27">
        <v>0.32400000000000001</v>
      </c>
      <c r="BT27">
        <v>2.19</v>
      </c>
      <c r="BU27">
        <v>0.32200000000000001</v>
      </c>
      <c r="BV27">
        <v>1.5</v>
      </c>
      <c r="BW27">
        <v>0.12</v>
      </c>
      <c r="BX27">
        <v>3.7</v>
      </c>
      <c r="BY27">
        <v>-0.05</v>
      </c>
      <c r="BZ27">
        <v>-5</v>
      </c>
      <c r="CA27">
        <v>0.19</v>
      </c>
      <c r="CB27">
        <v>0.09</v>
      </c>
      <c r="CC27">
        <v>11.49</v>
      </c>
      <c r="CD27">
        <v>9.7100000000000009</v>
      </c>
      <c r="CE27">
        <v>98.37</v>
      </c>
      <c r="CF27">
        <v>22</v>
      </c>
      <c r="CG27">
        <v>-0.05</v>
      </c>
      <c r="CH27">
        <v>0.05</v>
      </c>
      <c r="CI27">
        <v>-1</v>
      </c>
      <c r="CJ27">
        <v>0.04</v>
      </c>
      <c r="CK27">
        <v>-1</v>
      </c>
      <c r="CL27">
        <v>-0.2</v>
      </c>
      <c r="CM27">
        <v>56</v>
      </c>
      <c r="CN27">
        <v>249</v>
      </c>
      <c r="CO27">
        <v>124</v>
      </c>
      <c r="CP27">
        <v>-0.2</v>
      </c>
      <c r="CQ27">
        <v>47</v>
      </c>
      <c r="CR27">
        <v>122</v>
      </c>
      <c r="CS27">
        <v>1980</v>
      </c>
      <c r="CT27">
        <v>-1</v>
      </c>
      <c r="CU27">
        <v>7</v>
      </c>
      <c r="CV27">
        <v>102</v>
      </c>
    </row>
    <row r="28" spans="1:100" x14ac:dyDescent="0.3">
      <c r="A28" t="s">
        <v>181</v>
      </c>
      <c r="B28" t="s">
        <v>182</v>
      </c>
      <c r="C28" s="1" t="str">
        <f>HYPERLINK("http://geochem.nrcan.gc.ca/cdogs/content/bdl/bdl220010_e.htm", "22:0010")</f>
        <v>22:0010</v>
      </c>
      <c r="D28" s="1" t="str">
        <f>HYPERLINK("http://geochem.nrcan.gc.ca/cdogs/content/svy/svy220008_e.htm", "22:0008")</f>
        <v>22:0008</v>
      </c>
      <c r="E28" t="s">
        <v>104</v>
      </c>
      <c r="F28" t="s">
        <v>183</v>
      </c>
      <c r="H28">
        <v>63.008540600000003</v>
      </c>
      <c r="I28">
        <v>-92.200366399999993</v>
      </c>
      <c r="J28" s="1" t="str">
        <f>HYPERLINK("http://geochem.nrcan.gc.ca/cdogs/content/kwd/kwd020033_e.htm", "Whole")</f>
        <v>Whole</v>
      </c>
      <c r="K28" s="1" t="str">
        <f>HYPERLINK("http://geochem.nrcan.gc.ca/cdogs/content/kwd/kwd080069_e.htm", "Rock crushing (ActLabs RX1)")</f>
        <v>Rock crushing (ActLabs RX1)</v>
      </c>
      <c r="L28">
        <v>622843</v>
      </c>
      <c r="M28">
        <v>40</v>
      </c>
      <c r="P28">
        <v>1</v>
      </c>
      <c r="Q28">
        <v>1.1000000000000001</v>
      </c>
      <c r="R28">
        <v>1.92</v>
      </c>
      <c r="S28">
        <v>0.09</v>
      </c>
      <c r="T28">
        <v>7.17</v>
      </c>
      <c r="U28">
        <v>-0.01</v>
      </c>
      <c r="V28">
        <v>9.1</v>
      </c>
      <c r="W28">
        <v>-5</v>
      </c>
      <c r="X28">
        <v>45.95</v>
      </c>
      <c r="Y28">
        <v>12.89</v>
      </c>
      <c r="AA28">
        <v>1.6</v>
      </c>
      <c r="AB28">
        <v>4.6900000000000004</v>
      </c>
      <c r="AC28">
        <v>0.248</v>
      </c>
      <c r="AD28">
        <v>9.41</v>
      </c>
      <c r="AE28">
        <v>1.28</v>
      </c>
      <c r="AF28">
        <v>2.52</v>
      </c>
      <c r="AG28">
        <v>0.1</v>
      </c>
      <c r="AH28">
        <v>0.11</v>
      </c>
      <c r="AI28">
        <v>9.27</v>
      </c>
      <c r="AJ28">
        <v>98.17</v>
      </c>
      <c r="AK28">
        <v>41</v>
      </c>
      <c r="AL28">
        <v>-1</v>
      </c>
      <c r="AM28">
        <v>339</v>
      </c>
      <c r="AN28">
        <v>150</v>
      </c>
      <c r="AO28">
        <v>39</v>
      </c>
      <c r="AP28">
        <v>60</v>
      </c>
      <c r="AQ28">
        <v>70</v>
      </c>
      <c r="AR28">
        <v>17</v>
      </c>
      <c r="AS28">
        <v>1.6</v>
      </c>
      <c r="AT28">
        <v>-5</v>
      </c>
      <c r="AU28">
        <v>3</v>
      </c>
      <c r="AV28">
        <v>83</v>
      </c>
      <c r="AW28">
        <v>24.3</v>
      </c>
      <c r="AX28">
        <v>77</v>
      </c>
      <c r="AY28">
        <v>2.6</v>
      </c>
      <c r="AZ28">
        <v>-2</v>
      </c>
      <c r="BA28">
        <v>0.8</v>
      </c>
      <c r="BB28">
        <v>-0.1</v>
      </c>
      <c r="BC28">
        <v>-1</v>
      </c>
      <c r="BD28">
        <v>1.6</v>
      </c>
      <c r="BE28">
        <v>0.2</v>
      </c>
      <c r="BF28">
        <v>25</v>
      </c>
      <c r="BG28">
        <v>-0.1</v>
      </c>
      <c r="BH28">
        <v>5.17</v>
      </c>
      <c r="BI28">
        <v>12.5</v>
      </c>
      <c r="BJ28">
        <v>1.88</v>
      </c>
      <c r="BK28">
        <v>9.5</v>
      </c>
      <c r="BL28">
        <v>2.89</v>
      </c>
      <c r="BM28">
        <v>0.98699999999999999</v>
      </c>
      <c r="BN28">
        <v>3.86</v>
      </c>
      <c r="BO28">
        <v>0.71</v>
      </c>
      <c r="BP28">
        <v>4.53</v>
      </c>
      <c r="BQ28">
        <v>0.9</v>
      </c>
      <c r="BR28">
        <v>2.68</v>
      </c>
      <c r="BS28">
        <v>0.433</v>
      </c>
      <c r="BT28">
        <v>2.85</v>
      </c>
      <c r="BU28">
        <v>0.41099999999999998</v>
      </c>
      <c r="BV28">
        <v>1.8</v>
      </c>
      <c r="BW28">
        <v>0.17</v>
      </c>
      <c r="BX28">
        <v>0.6</v>
      </c>
      <c r="BY28">
        <v>-0.05</v>
      </c>
      <c r="BZ28">
        <v>-5</v>
      </c>
      <c r="CA28">
        <v>0.25</v>
      </c>
      <c r="CB28">
        <v>0.12</v>
      </c>
      <c r="CC28">
        <v>11.71</v>
      </c>
      <c r="CD28">
        <v>8.25</v>
      </c>
      <c r="CE28">
        <v>97.15</v>
      </c>
      <c r="CF28">
        <v>8</v>
      </c>
      <c r="CG28">
        <v>-0.05</v>
      </c>
      <c r="CH28">
        <v>7.0000000000000007E-2</v>
      </c>
      <c r="CI28">
        <v>-1</v>
      </c>
      <c r="CJ28">
        <v>0.1</v>
      </c>
      <c r="CK28">
        <v>-1</v>
      </c>
      <c r="CL28">
        <v>-0.2</v>
      </c>
      <c r="CM28">
        <v>47.3</v>
      </c>
      <c r="CN28">
        <v>159</v>
      </c>
      <c r="CO28">
        <v>85.9</v>
      </c>
      <c r="CP28">
        <v>-0.2</v>
      </c>
      <c r="CQ28">
        <v>71</v>
      </c>
      <c r="CR28">
        <v>90</v>
      </c>
      <c r="CS28">
        <v>1900</v>
      </c>
      <c r="CT28">
        <v>-1</v>
      </c>
      <c r="CU28">
        <v>5</v>
      </c>
      <c r="CV28">
        <v>124</v>
      </c>
    </row>
    <row r="29" spans="1:100" x14ac:dyDescent="0.3">
      <c r="A29" t="s">
        <v>184</v>
      </c>
      <c r="B29" t="s">
        <v>185</v>
      </c>
      <c r="C29" s="1" t="str">
        <f>HYPERLINK("http://geochem.nrcan.gc.ca/cdogs/content/bdl/bdl220010_e.htm", "22:0010")</f>
        <v>22:0010</v>
      </c>
      <c r="D29" s="1" t="str">
        <f>HYPERLINK("http://geochem.nrcan.gc.ca/cdogs/content/svy/svy220008_e.htm", "22:0008")</f>
        <v>22:0008</v>
      </c>
      <c r="E29" t="s">
        <v>104</v>
      </c>
      <c r="F29" t="s">
        <v>186</v>
      </c>
      <c r="H29">
        <v>63.008540600000003</v>
      </c>
      <c r="I29">
        <v>-92.200366399999993</v>
      </c>
      <c r="J29" s="1" t="str">
        <f>HYPERLINK("http://geochem.nrcan.gc.ca/cdogs/content/kwd/kwd020033_e.htm", "Whole")</f>
        <v>Whole</v>
      </c>
      <c r="K29" s="1" t="str">
        <f>HYPERLINK("http://geochem.nrcan.gc.ca/cdogs/content/kwd/kwd080069_e.htm", "Rock crushing (ActLabs RX1)")</f>
        <v>Rock crushing (ActLabs RX1)</v>
      </c>
      <c r="L29">
        <v>622844</v>
      </c>
      <c r="M29">
        <v>23</v>
      </c>
      <c r="P29">
        <v>-1</v>
      </c>
      <c r="Q29">
        <v>1.03</v>
      </c>
      <c r="R29">
        <v>1.97</v>
      </c>
      <c r="S29">
        <v>0.1</v>
      </c>
      <c r="T29">
        <v>7.31</v>
      </c>
      <c r="U29">
        <v>-0.01</v>
      </c>
      <c r="V29">
        <v>9.1</v>
      </c>
      <c r="W29">
        <v>-5</v>
      </c>
      <c r="X29">
        <v>44.02</v>
      </c>
      <c r="Y29">
        <v>13.51</v>
      </c>
      <c r="AA29">
        <v>0.71</v>
      </c>
      <c r="AB29">
        <v>7.13</v>
      </c>
      <c r="AC29">
        <v>0.17100000000000001</v>
      </c>
      <c r="AD29">
        <v>9.6300000000000008</v>
      </c>
      <c r="AE29">
        <v>0.79800000000000004</v>
      </c>
      <c r="AF29">
        <v>1.32</v>
      </c>
      <c r="AG29">
        <v>0.19</v>
      </c>
      <c r="AH29">
        <v>0.05</v>
      </c>
      <c r="AI29">
        <v>10.31</v>
      </c>
      <c r="AJ29">
        <v>97.97</v>
      </c>
      <c r="AK29">
        <v>34</v>
      </c>
      <c r="AL29">
        <v>-1</v>
      </c>
      <c r="AM29">
        <v>249</v>
      </c>
      <c r="AN29">
        <v>260</v>
      </c>
      <c r="AO29">
        <v>42</v>
      </c>
      <c r="AP29">
        <v>120</v>
      </c>
      <c r="AQ29">
        <v>80</v>
      </c>
      <c r="AR29">
        <v>15</v>
      </c>
      <c r="AS29">
        <v>1.6</v>
      </c>
      <c r="AT29">
        <v>8</v>
      </c>
      <c r="AU29">
        <v>7</v>
      </c>
      <c r="AV29">
        <v>95</v>
      </c>
      <c r="AW29">
        <v>14.7</v>
      </c>
      <c r="AX29">
        <v>43</v>
      </c>
      <c r="AY29">
        <v>0.9</v>
      </c>
      <c r="AZ29">
        <v>-2</v>
      </c>
      <c r="BA29">
        <v>-0.5</v>
      </c>
      <c r="BB29">
        <v>-0.1</v>
      </c>
      <c r="BC29">
        <v>-1</v>
      </c>
      <c r="BD29">
        <v>1.2</v>
      </c>
      <c r="BE29">
        <v>0.4</v>
      </c>
      <c r="BF29">
        <v>39</v>
      </c>
      <c r="BG29">
        <v>-0.1</v>
      </c>
      <c r="BH29">
        <v>2.23</v>
      </c>
      <c r="BI29">
        <v>5.76</v>
      </c>
      <c r="BJ29">
        <v>0.93</v>
      </c>
      <c r="BK29">
        <v>4.79</v>
      </c>
      <c r="BL29">
        <v>1.58</v>
      </c>
      <c r="BM29">
        <v>0.61799999999999999</v>
      </c>
      <c r="BN29">
        <v>2.2799999999999998</v>
      </c>
      <c r="BO29">
        <v>0.41</v>
      </c>
      <c r="BP29">
        <v>2.64</v>
      </c>
      <c r="BQ29">
        <v>0.55000000000000004</v>
      </c>
      <c r="BR29">
        <v>1.66</v>
      </c>
      <c r="BS29">
        <v>0.26500000000000001</v>
      </c>
      <c r="BT29">
        <v>1.76</v>
      </c>
      <c r="BU29">
        <v>0.25900000000000001</v>
      </c>
      <c r="BV29">
        <v>1</v>
      </c>
      <c r="BW29">
        <v>0.05</v>
      </c>
      <c r="BX29">
        <v>0.7</v>
      </c>
      <c r="BY29">
        <v>-0.05</v>
      </c>
      <c r="BZ29">
        <v>-5</v>
      </c>
      <c r="CA29">
        <v>-0.05</v>
      </c>
      <c r="CB29">
        <v>0.05</v>
      </c>
      <c r="CC29">
        <v>10.83</v>
      </c>
      <c r="CD29">
        <v>9.2899999999999991</v>
      </c>
      <c r="CE29">
        <v>96.95</v>
      </c>
      <c r="CF29">
        <v>13</v>
      </c>
      <c r="CG29">
        <v>-0.05</v>
      </c>
      <c r="CH29">
        <v>-0.02</v>
      </c>
      <c r="CI29">
        <v>-1</v>
      </c>
      <c r="CJ29">
        <v>0.04</v>
      </c>
      <c r="CK29">
        <v>-1</v>
      </c>
      <c r="CL29">
        <v>-0.2</v>
      </c>
      <c r="CM29">
        <v>54</v>
      </c>
      <c r="CN29">
        <v>272</v>
      </c>
      <c r="CO29">
        <v>102</v>
      </c>
      <c r="CP29">
        <v>-0.2</v>
      </c>
      <c r="CQ29">
        <v>92</v>
      </c>
      <c r="CR29">
        <v>157</v>
      </c>
      <c r="CS29">
        <v>1340</v>
      </c>
      <c r="CT29">
        <v>-1</v>
      </c>
      <c r="CU29">
        <v>4</v>
      </c>
      <c r="CV29">
        <v>101</v>
      </c>
    </row>
    <row r="30" spans="1:100" x14ac:dyDescent="0.3">
      <c r="A30" t="s">
        <v>187</v>
      </c>
      <c r="B30" t="s">
        <v>188</v>
      </c>
      <c r="C30" s="1" t="str">
        <f>HYPERLINK("http://geochem.nrcan.gc.ca/cdogs/content/bdl/bdl220010_e.htm", "22:0010")</f>
        <v>22:0010</v>
      </c>
      <c r="D30" s="1" t="str">
        <f>HYPERLINK("http://geochem.nrcan.gc.ca/cdogs/content/svy/svy220008_e.htm", "22:0008")</f>
        <v>22:0008</v>
      </c>
      <c r="E30" t="s">
        <v>104</v>
      </c>
      <c r="F30" t="s">
        <v>189</v>
      </c>
      <c r="H30">
        <v>63.008540600000003</v>
      </c>
      <c r="I30">
        <v>-92.200366399999993</v>
      </c>
      <c r="J30" s="1" t="str">
        <f>HYPERLINK("http://geochem.nrcan.gc.ca/cdogs/content/kwd/kwd020033_e.htm", "Whole")</f>
        <v>Whole</v>
      </c>
      <c r="K30" s="1" t="str">
        <f>HYPERLINK("http://geochem.nrcan.gc.ca/cdogs/content/kwd/kwd080069_e.htm", "Rock crushing (ActLabs RX1)")</f>
        <v>Rock crushing (ActLabs RX1)</v>
      </c>
      <c r="L30">
        <v>622845</v>
      </c>
      <c r="M30">
        <v>7</v>
      </c>
      <c r="P30">
        <v>1</v>
      </c>
      <c r="Q30">
        <v>1.01</v>
      </c>
      <c r="R30">
        <v>1.59</v>
      </c>
      <c r="S30">
        <v>0.15</v>
      </c>
      <c r="T30">
        <v>5.95</v>
      </c>
      <c r="U30">
        <v>-0.01</v>
      </c>
      <c r="V30">
        <v>7.6</v>
      </c>
      <c r="W30">
        <v>-5</v>
      </c>
      <c r="X30">
        <v>46.65</v>
      </c>
      <c r="Y30">
        <v>15.49</v>
      </c>
      <c r="AA30">
        <v>1.06</v>
      </c>
      <c r="AB30">
        <v>5.71</v>
      </c>
      <c r="AC30">
        <v>0.17</v>
      </c>
      <c r="AD30">
        <v>8.5299999999999994</v>
      </c>
      <c r="AE30">
        <v>1.0269999999999999</v>
      </c>
      <c r="AF30">
        <v>3.22</v>
      </c>
      <c r="AG30">
        <v>0.04</v>
      </c>
      <c r="AH30">
        <v>7.0000000000000007E-2</v>
      </c>
      <c r="AI30">
        <v>9.0500000000000007</v>
      </c>
      <c r="AJ30">
        <v>99.47</v>
      </c>
      <c r="AK30">
        <v>42</v>
      </c>
      <c r="AL30">
        <v>-1</v>
      </c>
      <c r="AM30">
        <v>306</v>
      </c>
      <c r="AN30">
        <v>310</v>
      </c>
      <c r="AO30">
        <v>48</v>
      </c>
      <c r="AP30">
        <v>120</v>
      </c>
      <c r="AQ30">
        <v>100</v>
      </c>
      <c r="AR30">
        <v>17</v>
      </c>
      <c r="AS30">
        <v>1.6</v>
      </c>
      <c r="AT30">
        <v>35</v>
      </c>
      <c r="AU30">
        <v>-1</v>
      </c>
      <c r="AV30">
        <v>108</v>
      </c>
      <c r="AW30">
        <v>17.100000000000001</v>
      </c>
      <c r="AX30">
        <v>55</v>
      </c>
      <c r="AY30">
        <v>1.6</v>
      </c>
      <c r="AZ30">
        <v>-2</v>
      </c>
      <c r="BA30">
        <v>0.6</v>
      </c>
      <c r="BB30">
        <v>-0.1</v>
      </c>
      <c r="BC30">
        <v>-1</v>
      </c>
      <c r="BD30">
        <v>1.5</v>
      </c>
      <c r="BE30">
        <v>-0.1</v>
      </c>
      <c r="BF30">
        <v>25</v>
      </c>
      <c r="BG30">
        <v>-0.1</v>
      </c>
      <c r="BH30">
        <v>3.15</v>
      </c>
      <c r="BI30">
        <v>8.07</v>
      </c>
      <c r="BJ30">
        <v>1.29</v>
      </c>
      <c r="BK30">
        <v>6.77</v>
      </c>
      <c r="BL30">
        <v>2.06</v>
      </c>
      <c r="BM30">
        <v>0.82899999999999996</v>
      </c>
      <c r="BN30">
        <v>2.75</v>
      </c>
      <c r="BO30">
        <v>0.48</v>
      </c>
      <c r="BP30">
        <v>3.13</v>
      </c>
      <c r="BQ30">
        <v>0.64</v>
      </c>
      <c r="BR30">
        <v>1.92</v>
      </c>
      <c r="BS30">
        <v>0.313</v>
      </c>
      <c r="BT30">
        <v>2.0299999999999998</v>
      </c>
      <c r="BU30">
        <v>0.29199999999999998</v>
      </c>
      <c r="BV30">
        <v>1.4</v>
      </c>
      <c r="BW30">
        <v>0.08</v>
      </c>
      <c r="BX30">
        <v>0.8</v>
      </c>
      <c r="BY30">
        <v>-0.05</v>
      </c>
      <c r="BZ30">
        <v>-5</v>
      </c>
      <c r="CA30">
        <v>0.11</v>
      </c>
      <c r="CB30">
        <v>0.06</v>
      </c>
      <c r="CC30">
        <v>9.51</v>
      </c>
      <c r="CD30">
        <v>8.1999999999999993</v>
      </c>
      <c r="CE30">
        <v>98.62</v>
      </c>
      <c r="CF30">
        <v>51</v>
      </c>
      <c r="CG30">
        <v>-0.05</v>
      </c>
      <c r="CH30">
        <v>0.05</v>
      </c>
      <c r="CI30">
        <v>-1</v>
      </c>
      <c r="CJ30">
        <v>0.02</v>
      </c>
      <c r="CK30">
        <v>-1</v>
      </c>
      <c r="CL30">
        <v>-0.2</v>
      </c>
      <c r="CM30">
        <v>54.9</v>
      </c>
      <c r="CN30">
        <v>269</v>
      </c>
      <c r="CO30">
        <v>122</v>
      </c>
      <c r="CP30">
        <v>-0.2</v>
      </c>
      <c r="CQ30">
        <v>65</v>
      </c>
      <c r="CR30">
        <v>154</v>
      </c>
      <c r="CS30">
        <v>1290</v>
      </c>
      <c r="CT30">
        <v>-1</v>
      </c>
      <c r="CU30">
        <v>3</v>
      </c>
      <c r="CV30">
        <v>107</v>
      </c>
    </row>
    <row r="31" spans="1:100" x14ac:dyDescent="0.3">
      <c r="A31" t="s">
        <v>190</v>
      </c>
      <c r="B31" t="s">
        <v>191</v>
      </c>
      <c r="C31" s="1" t="str">
        <f>HYPERLINK("http://geochem.nrcan.gc.ca/cdogs/content/bdl/bdl220010_e.htm", "22:0010")</f>
        <v>22:0010</v>
      </c>
      <c r="D31" s="1" t="str">
        <f>HYPERLINK("http://geochem.nrcan.gc.ca/cdogs/content/svy/svy220008_e.htm", "22:0008")</f>
        <v>22:0008</v>
      </c>
      <c r="E31" t="s">
        <v>104</v>
      </c>
      <c r="F31" t="s">
        <v>192</v>
      </c>
      <c r="H31">
        <v>63.008540600000003</v>
      </c>
      <c r="I31">
        <v>-92.200366399999993</v>
      </c>
      <c r="J31" s="1" t="str">
        <f>HYPERLINK("http://geochem.nrcan.gc.ca/cdogs/content/kwd/kwd020033_e.htm", "Whole")</f>
        <v>Whole</v>
      </c>
      <c r="K31" s="1" t="str">
        <f>HYPERLINK("http://geochem.nrcan.gc.ca/cdogs/content/kwd/kwd080069_e.htm", "Rock crushing (ActLabs RX1)")</f>
        <v>Rock crushing (ActLabs RX1)</v>
      </c>
      <c r="L31">
        <v>622846</v>
      </c>
      <c r="M31">
        <v>8</v>
      </c>
      <c r="P31">
        <v>5</v>
      </c>
      <c r="Q31">
        <v>1.03</v>
      </c>
      <c r="R31">
        <v>1.81</v>
      </c>
      <c r="S31">
        <v>0.02</v>
      </c>
      <c r="T31">
        <v>6.85</v>
      </c>
      <c r="U31">
        <v>-0.01</v>
      </c>
      <c r="V31">
        <v>6.5</v>
      </c>
      <c r="W31">
        <v>-5</v>
      </c>
      <c r="X31">
        <v>45.9</v>
      </c>
      <c r="Y31">
        <v>15.06</v>
      </c>
      <c r="AA31">
        <v>1.05</v>
      </c>
      <c r="AB31">
        <v>5.87</v>
      </c>
      <c r="AC31">
        <v>0.17799999999999999</v>
      </c>
      <c r="AD31">
        <v>9.65</v>
      </c>
      <c r="AE31">
        <v>1.022</v>
      </c>
      <c r="AF31">
        <v>3.06</v>
      </c>
      <c r="AG31">
        <v>0.05</v>
      </c>
      <c r="AH31">
        <v>0.06</v>
      </c>
      <c r="AI31">
        <v>9.76</v>
      </c>
      <c r="AJ31">
        <v>98.89</v>
      </c>
      <c r="AK31">
        <v>43</v>
      </c>
      <c r="AL31">
        <v>-1</v>
      </c>
      <c r="AM31">
        <v>316</v>
      </c>
      <c r="AN31">
        <v>300</v>
      </c>
      <c r="AO31">
        <v>51</v>
      </c>
      <c r="AP31">
        <v>120</v>
      </c>
      <c r="AQ31">
        <v>100</v>
      </c>
      <c r="AR31">
        <v>17</v>
      </c>
      <c r="AS31">
        <v>1.5</v>
      </c>
      <c r="AT31">
        <v>38</v>
      </c>
      <c r="AU31">
        <v>-1</v>
      </c>
      <c r="AV31">
        <v>81</v>
      </c>
      <c r="AW31">
        <v>15</v>
      </c>
      <c r="AX31">
        <v>54</v>
      </c>
      <c r="AY31">
        <v>1.3</v>
      </c>
      <c r="AZ31">
        <v>-2</v>
      </c>
      <c r="BA31">
        <v>-0.5</v>
      </c>
      <c r="BB31">
        <v>-0.1</v>
      </c>
      <c r="BC31">
        <v>-1</v>
      </c>
      <c r="BD31">
        <v>1.3</v>
      </c>
      <c r="BE31">
        <v>-0.1</v>
      </c>
      <c r="BF31">
        <v>12</v>
      </c>
      <c r="BG31">
        <v>-0.1</v>
      </c>
      <c r="BH31">
        <v>2.37</v>
      </c>
      <c r="BI31">
        <v>6.09</v>
      </c>
      <c r="BJ31">
        <v>1</v>
      </c>
      <c r="BK31">
        <v>5.27</v>
      </c>
      <c r="BL31">
        <v>1.85</v>
      </c>
      <c r="BM31">
        <v>0.65800000000000003</v>
      </c>
      <c r="BN31">
        <v>2.37</v>
      </c>
      <c r="BO31">
        <v>0.43</v>
      </c>
      <c r="BP31">
        <v>2.71</v>
      </c>
      <c r="BQ31">
        <v>0.55000000000000004</v>
      </c>
      <c r="BR31">
        <v>1.69</v>
      </c>
      <c r="BS31">
        <v>0.25700000000000001</v>
      </c>
      <c r="BT31">
        <v>1.71</v>
      </c>
      <c r="BU31">
        <v>0.28000000000000003</v>
      </c>
      <c r="BV31">
        <v>1.3</v>
      </c>
      <c r="BW31">
        <v>0.04</v>
      </c>
      <c r="BX31">
        <v>0.6</v>
      </c>
      <c r="BY31">
        <v>-0.05</v>
      </c>
      <c r="BZ31">
        <v>-5</v>
      </c>
      <c r="CA31">
        <v>-0.05</v>
      </c>
      <c r="CB31">
        <v>0.05</v>
      </c>
      <c r="CC31">
        <v>8.2799999999999994</v>
      </c>
      <c r="CD31">
        <v>9.0299999999999994</v>
      </c>
      <c r="CE31">
        <v>98.17</v>
      </c>
      <c r="CF31">
        <v>67</v>
      </c>
      <c r="CG31">
        <v>-0.05</v>
      </c>
      <c r="CH31">
        <v>0.02</v>
      </c>
      <c r="CI31">
        <v>-1</v>
      </c>
      <c r="CJ31">
        <v>0.05</v>
      </c>
      <c r="CK31">
        <v>-1</v>
      </c>
      <c r="CL31">
        <v>-0.2</v>
      </c>
      <c r="CM31">
        <v>61.8</v>
      </c>
      <c r="CN31">
        <v>246</v>
      </c>
      <c r="CO31">
        <v>181</v>
      </c>
      <c r="CP31">
        <v>-0.2</v>
      </c>
      <c r="CQ31">
        <v>80</v>
      </c>
      <c r="CR31">
        <v>166</v>
      </c>
      <c r="CS31">
        <v>1420</v>
      </c>
      <c r="CT31">
        <v>-1</v>
      </c>
      <c r="CU31">
        <v>4</v>
      </c>
      <c r="CV31">
        <v>148</v>
      </c>
    </row>
    <row r="32" spans="1:100" x14ac:dyDescent="0.3">
      <c r="A32" t="s">
        <v>193</v>
      </c>
      <c r="B32" t="s">
        <v>194</v>
      </c>
      <c r="C32" s="1" t="str">
        <f>HYPERLINK("http://geochem.nrcan.gc.ca/cdogs/content/bdl/bdl220010_e.htm", "22:0010")</f>
        <v>22:0010</v>
      </c>
      <c r="D32" s="1" t="str">
        <f>HYPERLINK("http://geochem.nrcan.gc.ca/cdogs/content/svy/svy220008_e.htm", "22:0008")</f>
        <v>22:0008</v>
      </c>
      <c r="E32" t="s">
        <v>195</v>
      </c>
      <c r="F32" t="s">
        <v>196</v>
      </c>
      <c r="H32">
        <v>62.962272900000002</v>
      </c>
      <c r="I32">
        <v>-91.932065899999998</v>
      </c>
      <c r="J32" s="1" t="str">
        <f>HYPERLINK("http://geochem.nrcan.gc.ca/cdogs/content/kwd/kwd020033_e.htm", "Whole")</f>
        <v>Whole</v>
      </c>
      <c r="K32" s="1" t="str">
        <f>HYPERLINK("http://geochem.nrcan.gc.ca/cdogs/content/kwd/kwd080069_e.htm", "Rock crushing (ActLabs RX1)")</f>
        <v>Rock crushing (ActLabs RX1)</v>
      </c>
      <c r="L32">
        <v>622847</v>
      </c>
      <c r="M32">
        <v>13</v>
      </c>
      <c r="P32">
        <v>48</v>
      </c>
      <c r="Q32">
        <v>1.04</v>
      </c>
      <c r="R32">
        <v>0.04</v>
      </c>
      <c r="S32">
        <v>0.28000000000000003</v>
      </c>
      <c r="T32">
        <v>7.0000000000000007E-2</v>
      </c>
      <c r="U32">
        <v>-0.01</v>
      </c>
      <c r="V32">
        <v>3.6</v>
      </c>
      <c r="W32">
        <v>-5</v>
      </c>
      <c r="X32">
        <v>67.849999999999994</v>
      </c>
      <c r="Y32">
        <v>15.08</v>
      </c>
      <c r="AA32">
        <v>0.88</v>
      </c>
      <c r="AB32">
        <v>1.87</v>
      </c>
      <c r="AC32">
        <v>4.2000000000000003E-2</v>
      </c>
      <c r="AD32">
        <v>1.49</v>
      </c>
      <c r="AE32">
        <v>0.55800000000000005</v>
      </c>
      <c r="AF32">
        <v>3.05</v>
      </c>
      <c r="AG32">
        <v>3.03</v>
      </c>
      <c r="AH32">
        <v>0.1</v>
      </c>
      <c r="AI32">
        <v>1.7</v>
      </c>
      <c r="AJ32">
        <v>99.66</v>
      </c>
      <c r="AK32">
        <v>12</v>
      </c>
      <c r="AL32">
        <v>1</v>
      </c>
      <c r="AM32">
        <v>98</v>
      </c>
      <c r="AN32">
        <v>130</v>
      </c>
      <c r="AO32">
        <v>19</v>
      </c>
      <c r="AP32">
        <v>60</v>
      </c>
      <c r="AQ32">
        <v>50</v>
      </c>
      <c r="AR32">
        <v>18</v>
      </c>
      <c r="AS32">
        <v>1.3</v>
      </c>
      <c r="AT32">
        <v>-5</v>
      </c>
      <c r="AU32">
        <v>93</v>
      </c>
      <c r="AV32">
        <v>170</v>
      </c>
      <c r="AW32">
        <v>11</v>
      </c>
      <c r="AX32">
        <v>147</v>
      </c>
      <c r="AY32">
        <v>4.3</v>
      </c>
      <c r="AZ32">
        <v>-2</v>
      </c>
      <c r="BA32">
        <v>1.1000000000000001</v>
      </c>
      <c r="BB32">
        <v>-0.1</v>
      </c>
      <c r="BC32">
        <v>-1</v>
      </c>
      <c r="BD32">
        <v>1.1000000000000001</v>
      </c>
      <c r="BE32">
        <v>2.4</v>
      </c>
      <c r="BF32">
        <v>563</v>
      </c>
      <c r="BG32">
        <v>-0.1</v>
      </c>
      <c r="BH32">
        <v>27</v>
      </c>
      <c r="BI32">
        <v>53.3</v>
      </c>
      <c r="BJ32">
        <v>6.23</v>
      </c>
      <c r="BK32">
        <v>22.6</v>
      </c>
      <c r="BL32">
        <v>3.89</v>
      </c>
      <c r="BM32">
        <v>0.95299999999999996</v>
      </c>
      <c r="BN32">
        <v>2.93</v>
      </c>
      <c r="BO32">
        <v>0.39</v>
      </c>
      <c r="BP32">
        <v>2.06</v>
      </c>
      <c r="BQ32">
        <v>0.39</v>
      </c>
      <c r="BR32">
        <v>1.1399999999999999</v>
      </c>
      <c r="BS32">
        <v>0.16800000000000001</v>
      </c>
      <c r="BT32">
        <v>1.1200000000000001</v>
      </c>
      <c r="BU32">
        <v>0.186</v>
      </c>
      <c r="BV32">
        <v>3.2</v>
      </c>
      <c r="BW32">
        <v>0.34</v>
      </c>
      <c r="BX32">
        <v>1.8</v>
      </c>
      <c r="BY32">
        <v>0.25</v>
      </c>
      <c r="BZ32">
        <v>8</v>
      </c>
      <c r="CA32">
        <v>5.79</v>
      </c>
      <c r="CB32">
        <v>1.83</v>
      </c>
      <c r="CC32">
        <v>4.8899999999999997</v>
      </c>
      <c r="CD32">
        <v>1.3</v>
      </c>
      <c r="CE32">
        <v>99.25</v>
      </c>
      <c r="CF32">
        <v>5</v>
      </c>
      <c r="CG32">
        <v>0.18</v>
      </c>
      <c r="CH32">
        <v>-0.02</v>
      </c>
      <c r="CI32">
        <v>-1</v>
      </c>
      <c r="CJ32">
        <v>0.03</v>
      </c>
      <c r="CK32">
        <v>-1</v>
      </c>
      <c r="CL32">
        <v>-0.2</v>
      </c>
      <c r="CM32">
        <v>23.8</v>
      </c>
      <c r="CN32">
        <v>113</v>
      </c>
      <c r="CO32">
        <v>65</v>
      </c>
      <c r="CP32">
        <v>-0.2</v>
      </c>
      <c r="CQ32">
        <v>68</v>
      </c>
      <c r="CR32">
        <v>79</v>
      </c>
      <c r="CS32">
        <v>323</v>
      </c>
      <c r="CT32">
        <v>-1</v>
      </c>
      <c r="CU32">
        <v>11</v>
      </c>
      <c r="CV32">
        <v>108</v>
      </c>
    </row>
    <row r="33" spans="1:100" x14ac:dyDescent="0.3">
      <c r="A33" t="s">
        <v>197</v>
      </c>
      <c r="B33" t="s">
        <v>198</v>
      </c>
      <c r="C33" s="1" t="str">
        <f>HYPERLINK("http://geochem.nrcan.gc.ca/cdogs/content/bdl/bdl220010_e.htm", "22:0010")</f>
        <v>22:0010</v>
      </c>
      <c r="D33" s="1" t="str">
        <f>HYPERLINK("http://geochem.nrcan.gc.ca/cdogs/content/svy/svy220008_e.htm", "22:0008")</f>
        <v>22:0008</v>
      </c>
      <c r="E33" t="s">
        <v>195</v>
      </c>
      <c r="F33" t="s">
        <v>199</v>
      </c>
      <c r="H33">
        <v>62.962272900000002</v>
      </c>
      <c r="I33">
        <v>-91.932065899999998</v>
      </c>
      <c r="J33" s="1" t="str">
        <f>HYPERLINK("http://geochem.nrcan.gc.ca/cdogs/content/kwd/kwd020033_e.htm", "Whole")</f>
        <v>Whole</v>
      </c>
      <c r="K33" s="1" t="str">
        <f>HYPERLINK("http://geochem.nrcan.gc.ca/cdogs/content/kwd/kwd080069_e.htm", "Rock crushing (ActLabs RX1)")</f>
        <v>Rock crushing (ActLabs RX1)</v>
      </c>
      <c r="L33">
        <v>622848</v>
      </c>
      <c r="M33">
        <v>15</v>
      </c>
      <c r="P33">
        <v>2</v>
      </c>
      <c r="Q33">
        <v>1.05</v>
      </c>
      <c r="R33">
        <v>0.01</v>
      </c>
      <c r="S33">
        <v>0.18</v>
      </c>
      <c r="T33">
        <v>-0.01</v>
      </c>
      <c r="U33">
        <v>-0.01</v>
      </c>
      <c r="V33">
        <v>11.6</v>
      </c>
      <c r="W33">
        <v>-5</v>
      </c>
      <c r="X33">
        <v>48.75</v>
      </c>
      <c r="Y33">
        <v>14.44</v>
      </c>
      <c r="AA33">
        <v>2.86</v>
      </c>
      <c r="AB33">
        <v>4.38</v>
      </c>
      <c r="AC33">
        <v>0.20699999999999999</v>
      </c>
      <c r="AD33">
        <v>7.33</v>
      </c>
      <c r="AE33">
        <v>2.4710000000000001</v>
      </c>
      <c r="AF33">
        <v>3.72</v>
      </c>
      <c r="AG33">
        <v>0.68</v>
      </c>
      <c r="AH33">
        <v>0.42</v>
      </c>
      <c r="AI33">
        <v>0.59</v>
      </c>
      <c r="AJ33">
        <v>98.75</v>
      </c>
      <c r="AK33">
        <v>27</v>
      </c>
      <c r="AL33">
        <v>-1</v>
      </c>
      <c r="AM33">
        <v>250</v>
      </c>
      <c r="AN33">
        <v>40</v>
      </c>
      <c r="AO33">
        <v>41</v>
      </c>
      <c r="AP33">
        <v>40</v>
      </c>
      <c r="AQ33">
        <v>60</v>
      </c>
      <c r="AR33">
        <v>21</v>
      </c>
      <c r="AS33">
        <v>1.7</v>
      </c>
      <c r="AT33">
        <v>7</v>
      </c>
      <c r="AU33">
        <v>17</v>
      </c>
      <c r="AV33">
        <v>342</v>
      </c>
      <c r="AW33">
        <v>36</v>
      </c>
      <c r="AX33">
        <v>161</v>
      </c>
      <c r="AY33">
        <v>8.9</v>
      </c>
      <c r="AZ33">
        <v>-2</v>
      </c>
      <c r="BA33">
        <v>1.3</v>
      </c>
      <c r="BB33">
        <v>-0.1</v>
      </c>
      <c r="BC33">
        <v>-1</v>
      </c>
      <c r="BD33">
        <v>1</v>
      </c>
      <c r="BE33">
        <v>2.2999999999999998</v>
      </c>
      <c r="BF33">
        <v>160</v>
      </c>
      <c r="BG33">
        <v>-0.1</v>
      </c>
      <c r="BH33">
        <v>19.399999999999999</v>
      </c>
      <c r="BI33">
        <v>40.9</v>
      </c>
      <c r="BJ33">
        <v>5.22</v>
      </c>
      <c r="BK33">
        <v>21.7</v>
      </c>
      <c r="BL33">
        <v>5.33</v>
      </c>
      <c r="BM33">
        <v>1.64</v>
      </c>
      <c r="BN33">
        <v>5.26</v>
      </c>
      <c r="BO33">
        <v>0.89</v>
      </c>
      <c r="BP33">
        <v>5.66</v>
      </c>
      <c r="BQ33">
        <v>1.27</v>
      </c>
      <c r="BR33">
        <v>3.95</v>
      </c>
      <c r="BS33">
        <v>0.64500000000000002</v>
      </c>
      <c r="BT33">
        <v>4.2699999999999996</v>
      </c>
      <c r="BU33">
        <v>0.63800000000000001</v>
      </c>
      <c r="BV33">
        <v>3.6</v>
      </c>
      <c r="BW33">
        <v>0.54</v>
      </c>
      <c r="BX33">
        <v>2</v>
      </c>
      <c r="BY33">
        <v>-0.05</v>
      </c>
      <c r="BZ33">
        <v>13</v>
      </c>
      <c r="CA33">
        <v>10.6</v>
      </c>
      <c r="CB33">
        <v>1.29</v>
      </c>
      <c r="CC33">
        <v>15.76</v>
      </c>
      <c r="CD33">
        <v>-0.71</v>
      </c>
      <c r="CE33">
        <v>97.45</v>
      </c>
      <c r="CF33">
        <v>10</v>
      </c>
      <c r="CG33">
        <v>-0.05</v>
      </c>
      <c r="CH33">
        <v>-0.02</v>
      </c>
      <c r="CI33">
        <v>1</v>
      </c>
      <c r="CJ33">
        <v>0.02</v>
      </c>
      <c r="CK33">
        <v>-1</v>
      </c>
      <c r="CL33">
        <v>-0.2</v>
      </c>
      <c r="CM33">
        <v>50</v>
      </c>
      <c r="CN33">
        <v>41</v>
      </c>
      <c r="CO33">
        <v>78.900000000000006</v>
      </c>
      <c r="CP33">
        <v>-0.2</v>
      </c>
      <c r="CQ33">
        <v>38</v>
      </c>
      <c r="CR33">
        <v>70</v>
      </c>
      <c r="CS33">
        <v>1580</v>
      </c>
      <c r="CT33">
        <v>-1</v>
      </c>
      <c r="CU33">
        <v>17</v>
      </c>
      <c r="CV33">
        <v>179</v>
      </c>
    </row>
    <row r="34" spans="1:100" x14ac:dyDescent="0.3">
      <c r="A34" t="s">
        <v>200</v>
      </c>
      <c r="B34" t="s">
        <v>201</v>
      </c>
      <c r="C34" s="1" t="str">
        <f>HYPERLINK("http://geochem.nrcan.gc.ca/cdogs/content/bdl/bdl220010_e.htm", "22:0010")</f>
        <v>22:0010</v>
      </c>
      <c r="D34" s="1" t="str">
        <f>HYPERLINK("http://geochem.nrcan.gc.ca/cdogs/content/svy/svy220008_e.htm", "22:0008")</f>
        <v>22:0008</v>
      </c>
      <c r="E34" t="s">
        <v>195</v>
      </c>
      <c r="F34" t="s">
        <v>202</v>
      </c>
      <c r="H34">
        <v>62.962272900000002</v>
      </c>
      <c r="I34">
        <v>-91.932065899999998</v>
      </c>
      <c r="J34" s="1" t="str">
        <f>HYPERLINK("http://geochem.nrcan.gc.ca/cdogs/content/kwd/kwd020033_e.htm", "Whole")</f>
        <v>Whole</v>
      </c>
      <c r="K34" s="1" t="str">
        <f>HYPERLINK("http://geochem.nrcan.gc.ca/cdogs/content/kwd/kwd080069_e.htm", "Rock crushing (ActLabs RX1)")</f>
        <v>Rock crushing (ActLabs RX1)</v>
      </c>
      <c r="L34">
        <v>622849</v>
      </c>
      <c r="M34">
        <v>13</v>
      </c>
      <c r="P34">
        <v>4</v>
      </c>
      <c r="Q34">
        <v>1.02</v>
      </c>
      <c r="R34">
        <v>0.09</v>
      </c>
      <c r="S34">
        <v>0.57999999999999996</v>
      </c>
      <c r="T34">
        <v>0.24</v>
      </c>
      <c r="U34">
        <v>-0.01</v>
      </c>
      <c r="V34">
        <v>13.3</v>
      </c>
      <c r="W34">
        <v>-5</v>
      </c>
      <c r="X34">
        <v>48.31</v>
      </c>
      <c r="Y34">
        <v>13.54</v>
      </c>
      <c r="AA34">
        <v>1.99</v>
      </c>
      <c r="AB34">
        <v>3.36</v>
      </c>
      <c r="AC34">
        <v>0.217</v>
      </c>
      <c r="AD34">
        <v>7.76</v>
      </c>
      <c r="AE34">
        <v>3.2410000000000001</v>
      </c>
      <c r="AF34">
        <v>3.15</v>
      </c>
      <c r="AG34">
        <v>0.41</v>
      </c>
      <c r="AH34">
        <v>0.45</v>
      </c>
      <c r="AI34">
        <v>0.85</v>
      </c>
      <c r="AJ34">
        <v>98.08</v>
      </c>
      <c r="AK34">
        <v>33</v>
      </c>
      <c r="AL34">
        <v>1</v>
      </c>
      <c r="AM34">
        <v>256</v>
      </c>
      <c r="AN34">
        <v>20</v>
      </c>
      <c r="AO34">
        <v>43</v>
      </c>
      <c r="AP34">
        <v>-20</v>
      </c>
      <c r="AQ34">
        <v>190</v>
      </c>
      <c r="AR34">
        <v>22</v>
      </c>
      <c r="AS34">
        <v>1.6</v>
      </c>
      <c r="AT34">
        <v>10</v>
      </c>
      <c r="AU34">
        <v>7</v>
      </c>
      <c r="AV34">
        <v>320</v>
      </c>
      <c r="AW34">
        <v>32.799999999999997</v>
      </c>
      <c r="AX34">
        <v>191</v>
      </c>
      <c r="AY34">
        <v>11.3</v>
      </c>
      <c r="AZ34">
        <v>-2</v>
      </c>
      <c r="BA34">
        <v>1.7</v>
      </c>
      <c r="BB34">
        <v>-0.1</v>
      </c>
      <c r="BC34">
        <v>1</v>
      </c>
      <c r="BD34">
        <v>0.9</v>
      </c>
      <c r="BE34">
        <v>0.8</v>
      </c>
      <c r="BF34">
        <v>148</v>
      </c>
      <c r="BG34">
        <v>-0.1</v>
      </c>
      <c r="BH34">
        <v>24.4</v>
      </c>
      <c r="BI34">
        <v>51.5</v>
      </c>
      <c r="BJ34">
        <v>6.76</v>
      </c>
      <c r="BK34">
        <v>28.7</v>
      </c>
      <c r="BL34">
        <v>5.74</v>
      </c>
      <c r="BM34">
        <v>1.92</v>
      </c>
      <c r="BN34">
        <v>5.59</v>
      </c>
      <c r="BO34">
        <v>0.87</v>
      </c>
      <c r="BP34">
        <v>5.3</v>
      </c>
      <c r="BQ34">
        <v>1.1299999999999999</v>
      </c>
      <c r="BR34">
        <v>3.4</v>
      </c>
      <c r="BS34">
        <v>0.52600000000000002</v>
      </c>
      <c r="BT34">
        <v>3.6</v>
      </c>
      <c r="BU34">
        <v>0.54900000000000004</v>
      </c>
      <c r="BV34">
        <v>4.0999999999999996</v>
      </c>
      <c r="BW34">
        <v>0.7</v>
      </c>
      <c r="BX34">
        <v>1</v>
      </c>
      <c r="BY34">
        <v>-0.05</v>
      </c>
      <c r="BZ34">
        <v>13</v>
      </c>
      <c r="CA34">
        <v>6.74</v>
      </c>
      <c r="CB34">
        <v>0.8</v>
      </c>
      <c r="CC34">
        <v>16.78</v>
      </c>
      <c r="CD34">
        <v>-0.64</v>
      </c>
      <c r="CE34">
        <v>96.59</v>
      </c>
      <c r="CF34">
        <v>12</v>
      </c>
      <c r="CG34">
        <v>0.08</v>
      </c>
      <c r="CH34">
        <v>-0.02</v>
      </c>
      <c r="CI34">
        <v>1</v>
      </c>
      <c r="CJ34">
        <v>0.02</v>
      </c>
      <c r="CK34">
        <v>-1</v>
      </c>
      <c r="CL34">
        <v>0.2</v>
      </c>
      <c r="CM34">
        <v>54.9</v>
      </c>
      <c r="CN34">
        <v>30</v>
      </c>
      <c r="CO34">
        <v>262</v>
      </c>
      <c r="CP34">
        <v>-0.2</v>
      </c>
      <c r="CQ34">
        <v>30</v>
      </c>
      <c r="CR34">
        <v>38</v>
      </c>
      <c r="CS34">
        <v>1730</v>
      </c>
      <c r="CT34">
        <v>-1</v>
      </c>
      <c r="CU34">
        <v>20</v>
      </c>
      <c r="CV34">
        <v>177</v>
      </c>
    </row>
    <row r="35" spans="1:100" x14ac:dyDescent="0.3">
      <c r="A35" t="s">
        <v>203</v>
      </c>
      <c r="B35" t="s">
        <v>204</v>
      </c>
      <c r="C35" s="1" t="str">
        <f>HYPERLINK("http://geochem.nrcan.gc.ca/cdogs/content/bdl/bdl220010_e.htm", "22:0010")</f>
        <v>22:0010</v>
      </c>
      <c r="D35" s="1" t="str">
        <f>HYPERLINK("http://geochem.nrcan.gc.ca/cdogs/content/svy/svy220008_e.htm", "22:0008")</f>
        <v>22:0008</v>
      </c>
      <c r="E35" t="s">
        <v>195</v>
      </c>
      <c r="F35" t="s">
        <v>205</v>
      </c>
      <c r="H35">
        <v>62.962272900000002</v>
      </c>
      <c r="I35">
        <v>-91.932065899999998</v>
      </c>
      <c r="J35" s="1" t="str">
        <f>HYPERLINK("http://geochem.nrcan.gc.ca/cdogs/content/kwd/kwd020033_e.htm", "Whole")</f>
        <v>Whole</v>
      </c>
      <c r="K35" s="1" t="str">
        <f>HYPERLINK("http://geochem.nrcan.gc.ca/cdogs/content/kwd/kwd080069_e.htm", "Rock crushing (ActLabs RX1)")</f>
        <v>Rock crushing (ActLabs RX1)</v>
      </c>
      <c r="L35">
        <v>622850</v>
      </c>
      <c r="M35">
        <v>19</v>
      </c>
      <c r="P35">
        <v>49</v>
      </c>
      <c r="Q35">
        <v>1.05</v>
      </c>
      <c r="R35">
        <v>0.02</v>
      </c>
      <c r="S35">
        <v>0.08</v>
      </c>
      <c r="T35">
        <v>-0.01</v>
      </c>
      <c r="U35">
        <v>-0.01</v>
      </c>
      <c r="V35">
        <v>3.3</v>
      </c>
      <c r="W35">
        <v>-5</v>
      </c>
      <c r="X35">
        <v>66.510000000000005</v>
      </c>
      <c r="Y35">
        <v>15.75</v>
      </c>
      <c r="AA35">
        <v>0.83</v>
      </c>
      <c r="AB35">
        <v>2.0499999999999998</v>
      </c>
      <c r="AC35">
        <v>3.2000000000000001E-2</v>
      </c>
      <c r="AD35">
        <v>0.57999999999999996</v>
      </c>
      <c r="AE35">
        <v>0.52900000000000003</v>
      </c>
      <c r="AF35">
        <v>4.49</v>
      </c>
      <c r="AG35">
        <v>1.66</v>
      </c>
      <c r="AH35">
        <v>0.09</v>
      </c>
      <c r="AI35">
        <v>2.14</v>
      </c>
      <c r="AJ35">
        <v>98.33</v>
      </c>
      <c r="AK35">
        <v>11</v>
      </c>
      <c r="AL35">
        <v>1</v>
      </c>
      <c r="AM35">
        <v>95</v>
      </c>
      <c r="AN35">
        <v>110</v>
      </c>
      <c r="AO35">
        <v>15</v>
      </c>
      <c r="AP35">
        <v>50</v>
      </c>
      <c r="AQ35">
        <v>40</v>
      </c>
      <c r="AR35">
        <v>20</v>
      </c>
      <c r="AS35">
        <v>1.2</v>
      </c>
      <c r="AT35">
        <v>6</v>
      </c>
      <c r="AU35">
        <v>48</v>
      </c>
      <c r="AV35">
        <v>211</v>
      </c>
      <c r="AW35">
        <v>11</v>
      </c>
      <c r="AX35">
        <v>125</v>
      </c>
      <c r="AY35">
        <v>4.2</v>
      </c>
      <c r="AZ35">
        <v>-2</v>
      </c>
      <c r="BA35">
        <v>1.2</v>
      </c>
      <c r="BB35">
        <v>-0.1</v>
      </c>
      <c r="BC35">
        <v>-1</v>
      </c>
      <c r="BD35">
        <v>1</v>
      </c>
      <c r="BE35">
        <v>0.7</v>
      </c>
      <c r="BF35">
        <v>473</v>
      </c>
      <c r="BG35">
        <v>-0.1</v>
      </c>
      <c r="BH35">
        <v>24.9</v>
      </c>
      <c r="BI35">
        <v>49.3</v>
      </c>
      <c r="BJ35">
        <v>5.72</v>
      </c>
      <c r="BK35">
        <v>20.9</v>
      </c>
      <c r="BL35">
        <v>3.49</v>
      </c>
      <c r="BM35">
        <v>0.95699999999999996</v>
      </c>
      <c r="BN35">
        <v>2.54</v>
      </c>
      <c r="BO35">
        <v>0.35</v>
      </c>
      <c r="BP35">
        <v>1.95</v>
      </c>
      <c r="BQ35">
        <v>0.39</v>
      </c>
      <c r="BR35">
        <v>1.1499999999999999</v>
      </c>
      <c r="BS35">
        <v>0.17399999999999999</v>
      </c>
      <c r="BT35">
        <v>1.17</v>
      </c>
      <c r="BU35">
        <v>0.19600000000000001</v>
      </c>
      <c r="BV35">
        <v>2.8</v>
      </c>
      <c r="BW35">
        <v>0.37</v>
      </c>
      <c r="BX35">
        <v>2</v>
      </c>
      <c r="BY35">
        <v>0.1</v>
      </c>
      <c r="BZ35">
        <v>-5</v>
      </c>
      <c r="CA35">
        <v>6.08</v>
      </c>
      <c r="CB35">
        <v>2.83</v>
      </c>
      <c r="CC35">
        <v>4.5</v>
      </c>
      <c r="CD35">
        <v>1.77</v>
      </c>
      <c r="CE35">
        <v>97.96</v>
      </c>
      <c r="CF35">
        <v>9</v>
      </c>
      <c r="CG35">
        <v>0.11</v>
      </c>
      <c r="CH35">
        <v>-0.02</v>
      </c>
      <c r="CI35">
        <v>-1</v>
      </c>
      <c r="CJ35">
        <v>0.05</v>
      </c>
      <c r="CK35">
        <v>-1</v>
      </c>
      <c r="CL35">
        <v>-0.2</v>
      </c>
      <c r="CM35">
        <v>19</v>
      </c>
      <c r="CN35">
        <v>86</v>
      </c>
      <c r="CO35">
        <v>51.7</v>
      </c>
      <c r="CP35">
        <v>-0.2</v>
      </c>
      <c r="CQ35">
        <v>40</v>
      </c>
      <c r="CR35">
        <v>69</v>
      </c>
      <c r="CS35">
        <v>237</v>
      </c>
      <c r="CT35">
        <v>-1</v>
      </c>
      <c r="CU35">
        <v>5</v>
      </c>
      <c r="CV35">
        <v>68.2</v>
      </c>
    </row>
    <row r="36" spans="1:100" x14ac:dyDescent="0.3">
      <c r="A36" t="s">
        <v>206</v>
      </c>
      <c r="B36" t="s">
        <v>207</v>
      </c>
      <c r="C36" s="1" t="str">
        <f>HYPERLINK("http://geochem.nrcan.gc.ca/cdogs/content/bdl/bdl220010_e.htm", "22:0010")</f>
        <v>22:0010</v>
      </c>
      <c r="D36" s="1" t="str">
        <f>HYPERLINK("http://geochem.nrcan.gc.ca/cdogs/content/svy/svy220008_e.htm", "22:0008")</f>
        <v>22:0008</v>
      </c>
      <c r="E36" t="s">
        <v>195</v>
      </c>
      <c r="F36" t="s">
        <v>208</v>
      </c>
      <c r="H36">
        <v>62.962272900000002</v>
      </c>
      <c r="I36">
        <v>-91.932065899999998</v>
      </c>
      <c r="J36" s="1" t="str">
        <f>HYPERLINK("http://geochem.nrcan.gc.ca/cdogs/content/kwd/kwd020033_e.htm", "Whole")</f>
        <v>Whole</v>
      </c>
      <c r="K36" s="1" t="str">
        <f>HYPERLINK("http://geochem.nrcan.gc.ca/cdogs/content/kwd/kwd080069_e.htm", "Rock crushing (ActLabs RX1)")</f>
        <v>Rock crushing (ActLabs RX1)</v>
      </c>
      <c r="L36">
        <v>622851</v>
      </c>
      <c r="M36">
        <v>-5</v>
      </c>
      <c r="P36">
        <v>63</v>
      </c>
      <c r="Q36">
        <v>1.03</v>
      </c>
      <c r="R36">
        <v>0.02</v>
      </c>
      <c r="S36">
        <v>0.24</v>
      </c>
      <c r="T36">
        <v>-0.01</v>
      </c>
      <c r="U36">
        <v>-0.01</v>
      </c>
      <c r="V36">
        <v>4.0999999999999996</v>
      </c>
      <c r="W36">
        <v>-5</v>
      </c>
      <c r="X36">
        <v>64.459999999999994</v>
      </c>
      <c r="Y36">
        <v>16.82</v>
      </c>
      <c r="AA36">
        <v>1.19</v>
      </c>
      <c r="AB36">
        <v>2.39</v>
      </c>
      <c r="AC36">
        <v>4.7E-2</v>
      </c>
      <c r="AD36">
        <v>1.37</v>
      </c>
      <c r="AE36">
        <v>0.629</v>
      </c>
      <c r="AF36">
        <v>3.36</v>
      </c>
      <c r="AG36">
        <v>2.25</v>
      </c>
      <c r="AH36">
        <v>0.12</v>
      </c>
      <c r="AI36">
        <v>2.2000000000000002</v>
      </c>
      <c r="AJ36">
        <v>99.4</v>
      </c>
      <c r="AK36">
        <v>14</v>
      </c>
      <c r="AL36">
        <v>1</v>
      </c>
      <c r="AM36">
        <v>117</v>
      </c>
      <c r="AN36">
        <v>140</v>
      </c>
      <c r="AO36">
        <v>19</v>
      </c>
      <c r="AP36">
        <v>70</v>
      </c>
      <c r="AQ36">
        <v>50</v>
      </c>
      <c r="AR36">
        <v>21</v>
      </c>
      <c r="AS36">
        <v>1.2</v>
      </c>
      <c r="AT36">
        <v>26</v>
      </c>
      <c r="AU36">
        <v>71</v>
      </c>
      <c r="AV36">
        <v>326</v>
      </c>
      <c r="AW36">
        <v>13.7</v>
      </c>
      <c r="AX36">
        <v>133</v>
      </c>
      <c r="AY36">
        <v>4.5999999999999996</v>
      </c>
      <c r="AZ36">
        <v>-2</v>
      </c>
      <c r="BA36">
        <v>1.2</v>
      </c>
      <c r="BB36">
        <v>-0.1</v>
      </c>
      <c r="BC36">
        <v>-1</v>
      </c>
      <c r="BD36">
        <v>0.9</v>
      </c>
      <c r="BE36">
        <v>1.5</v>
      </c>
      <c r="BF36">
        <v>562</v>
      </c>
      <c r="BG36">
        <v>-0.1</v>
      </c>
      <c r="BH36">
        <v>25</v>
      </c>
      <c r="BI36">
        <v>50.1</v>
      </c>
      <c r="BJ36">
        <v>6.16</v>
      </c>
      <c r="BK36">
        <v>22.6</v>
      </c>
      <c r="BL36">
        <v>4.04</v>
      </c>
      <c r="BM36">
        <v>1.07</v>
      </c>
      <c r="BN36">
        <v>3.01</v>
      </c>
      <c r="BO36">
        <v>0.45</v>
      </c>
      <c r="BP36">
        <v>2.5499999999999998</v>
      </c>
      <c r="BQ36">
        <v>0.49</v>
      </c>
      <c r="BR36">
        <v>1.44</v>
      </c>
      <c r="BS36">
        <v>0.214</v>
      </c>
      <c r="BT36">
        <v>1.44</v>
      </c>
      <c r="BU36">
        <v>0.21299999999999999</v>
      </c>
      <c r="BV36">
        <v>3</v>
      </c>
      <c r="BW36">
        <v>0.37</v>
      </c>
      <c r="BX36">
        <v>1.5</v>
      </c>
      <c r="BY36">
        <v>0.26</v>
      </c>
      <c r="BZ36">
        <v>9</v>
      </c>
      <c r="CA36">
        <v>5.74</v>
      </c>
      <c r="CB36">
        <v>2.11</v>
      </c>
      <c r="CC36">
        <v>5.75</v>
      </c>
      <c r="CD36">
        <v>1.74</v>
      </c>
      <c r="CE36">
        <v>98.94</v>
      </c>
      <c r="CF36">
        <v>30</v>
      </c>
      <c r="CG36">
        <v>0.21</v>
      </c>
      <c r="CH36">
        <v>-0.02</v>
      </c>
      <c r="CI36">
        <v>-1</v>
      </c>
      <c r="CJ36">
        <v>0.05</v>
      </c>
      <c r="CK36">
        <v>-1</v>
      </c>
      <c r="CL36">
        <v>-0.2</v>
      </c>
      <c r="CM36">
        <v>25.5</v>
      </c>
      <c r="CN36">
        <v>117</v>
      </c>
      <c r="CO36">
        <v>70</v>
      </c>
      <c r="CP36">
        <v>-0.2</v>
      </c>
      <c r="CQ36">
        <v>38</v>
      </c>
      <c r="CR36">
        <v>88</v>
      </c>
      <c r="CS36">
        <v>354</v>
      </c>
      <c r="CT36">
        <v>-1</v>
      </c>
      <c r="CU36">
        <v>12</v>
      </c>
      <c r="CV36">
        <v>95.1</v>
      </c>
    </row>
    <row r="37" spans="1:100" x14ac:dyDescent="0.3">
      <c r="A37" t="s">
        <v>209</v>
      </c>
      <c r="B37" t="s">
        <v>210</v>
      </c>
      <c r="C37" s="1" t="str">
        <f>HYPERLINK("http://geochem.nrcan.gc.ca/cdogs/content/bdl/bdl220010_e.htm", "22:0010")</f>
        <v>22:0010</v>
      </c>
      <c r="D37" s="1" t="str">
        <f>HYPERLINK("http://geochem.nrcan.gc.ca/cdogs/content/svy/svy220008_e.htm", "22:0008")</f>
        <v>22:0008</v>
      </c>
      <c r="E37" t="s">
        <v>195</v>
      </c>
      <c r="F37" t="s">
        <v>211</v>
      </c>
      <c r="H37">
        <v>62.962272900000002</v>
      </c>
      <c r="I37">
        <v>-91.932065899999998</v>
      </c>
      <c r="J37" s="1" t="str">
        <f>HYPERLINK("http://geochem.nrcan.gc.ca/cdogs/content/kwd/kwd020033_e.htm", "Whole")</f>
        <v>Whole</v>
      </c>
      <c r="K37" s="1" t="str">
        <f>HYPERLINK("http://geochem.nrcan.gc.ca/cdogs/content/kwd/kwd080069_e.htm", "Rock crushing (ActLabs RX1)")</f>
        <v>Rock crushing (ActLabs RX1)</v>
      </c>
      <c r="L37">
        <v>622852</v>
      </c>
      <c r="M37">
        <v>5</v>
      </c>
      <c r="P37">
        <v>69</v>
      </c>
      <c r="Q37">
        <v>1.07</v>
      </c>
      <c r="R37">
        <v>0.01</v>
      </c>
      <c r="S37">
        <v>0.08</v>
      </c>
      <c r="T37">
        <v>-0.01</v>
      </c>
      <c r="U37">
        <v>-0.01</v>
      </c>
      <c r="V37">
        <v>4.3</v>
      </c>
      <c r="W37">
        <v>-5</v>
      </c>
      <c r="X37">
        <v>67.290000000000006</v>
      </c>
      <c r="Y37">
        <v>15.75</v>
      </c>
      <c r="AA37">
        <v>-0.01</v>
      </c>
      <c r="AB37">
        <v>2</v>
      </c>
      <c r="AC37">
        <v>4.2999999999999997E-2</v>
      </c>
      <c r="AD37">
        <v>1.43</v>
      </c>
      <c r="AE37">
        <v>0.54400000000000004</v>
      </c>
      <c r="AF37">
        <v>3.62</v>
      </c>
      <c r="AG37">
        <v>1.89</v>
      </c>
      <c r="AH37">
        <v>0.11</v>
      </c>
      <c r="AI37">
        <v>1.84</v>
      </c>
      <c r="AJ37">
        <v>99.27</v>
      </c>
      <c r="AK37">
        <v>12</v>
      </c>
      <c r="AL37">
        <v>1</v>
      </c>
      <c r="AM37">
        <v>100</v>
      </c>
      <c r="AN37">
        <v>120</v>
      </c>
      <c r="AO37">
        <v>16</v>
      </c>
      <c r="AP37">
        <v>60</v>
      </c>
      <c r="AQ37">
        <v>30</v>
      </c>
      <c r="AR37">
        <v>18</v>
      </c>
      <c r="AS37">
        <v>1.4</v>
      </c>
      <c r="AT37">
        <v>55</v>
      </c>
      <c r="AU37">
        <v>60</v>
      </c>
      <c r="AV37">
        <v>372</v>
      </c>
      <c r="AW37">
        <v>11.7</v>
      </c>
      <c r="AX37">
        <v>124</v>
      </c>
      <c r="AY37">
        <v>4</v>
      </c>
      <c r="AZ37">
        <v>-2</v>
      </c>
      <c r="BA37">
        <v>0.8</v>
      </c>
      <c r="BB37">
        <v>-0.1</v>
      </c>
      <c r="BC37">
        <v>-1</v>
      </c>
      <c r="BD37">
        <v>0.9</v>
      </c>
      <c r="BE37">
        <v>1.7</v>
      </c>
      <c r="BF37">
        <v>576</v>
      </c>
      <c r="BG37">
        <v>-0.1</v>
      </c>
      <c r="BH37">
        <v>24.3</v>
      </c>
      <c r="BI37">
        <v>47.7</v>
      </c>
      <c r="BJ37">
        <v>5.71</v>
      </c>
      <c r="BK37">
        <v>21.2</v>
      </c>
      <c r="BL37">
        <v>3.6</v>
      </c>
      <c r="BM37">
        <v>0.93799999999999994</v>
      </c>
      <c r="BN37">
        <v>2.75</v>
      </c>
      <c r="BO37">
        <v>0.38</v>
      </c>
      <c r="BP37">
        <v>2.0699999999999998</v>
      </c>
      <c r="BQ37">
        <v>0.4</v>
      </c>
      <c r="BR37">
        <v>1.18</v>
      </c>
      <c r="BS37">
        <v>0.17199999999999999</v>
      </c>
      <c r="BT37">
        <v>1.1499999999999999</v>
      </c>
      <c r="BU37">
        <v>0.19</v>
      </c>
      <c r="BV37">
        <v>2.7</v>
      </c>
      <c r="BW37">
        <v>0.34</v>
      </c>
      <c r="BX37">
        <v>1.2</v>
      </c>
      <c r="BY37">
        <v>0.24</v>
      </c>
      <c r="BZ37">
        <v>7</v>
      </c>
      <c r="CA37">
        <v>5</v>
      </c>
      <c r="CB37">
        <v>1.58</v>
      </c>
      <c r="CC37">
        <v>4.75</v>
      </c>
      <c r="CD37">
        <v>1.36</v>
      </c>
      <c r="CE37">
        <v>98.79</v>
      </c>
      <c r="CF37">
        <v>70</v>
      </c>
      <c r="CG37">
        <v>0.17</v>
      </c>
      <c r="CH37">
        <v>-0.02</v>
      </c>
      <c r="CI37">
        <v>-1</v>
      </c>
      <c r="CJ37">
        <v>7.0000000000000007E-2</v>
      </c>
      <c r="CK37">
        <v>-1</v>
      </c>
      <c r="CL37">
        <v>-0.2</v>
      </c>
      <c r="CM37">
        <v>20.8</v>
      </c>
      <c r="CN37">
        <v>111</v>
      </c>
      <c r="CO37">
        <v>37.700000000000003</v>
      </c>
      <c r="CP37">
        <v>-0.2</v>
      </c>
      <c r="CQ37">
        <v>40</v>
      </c>
      <c r="CR37">
        <v>75</v>
      </c>
      <c r="CS37">
        <v>327</v>
      </c>
      <c r="CT37">
        <v>-1</v>
      </c>
      <c r="CU37">
        <v>8</v>
      </c>
      <c r="CV37">
        <v>71.3</v>
      </c>
    </row>
    <row r="38" spans="1:100" x14ac:dyDescent="0.3">
      <c r="A38" t="s">
        <v>212</v>
      </c>
      <c r="B38" t="s">
        <v>213</v>
      </c>
      <c r="C38" s="1" t="str">
        <f>HYPERLINK("http://geochem.nrcan.gc.ca/cdogs/content/bdl/bdl220010_e.htm", "22:0010")</f>
        <v>22:0010</v>
      </c>
      <c r="D38" s="1" t="str">
        <f>HYPERLINK("http://geochem.nrcan.gc.ca/cdogs/content/svy/svy220008_e.htm", "22:0008")</f>
        <v>22:0008</v>
      </c>
      <c r="E38" t="s">
        <v>195</v>
      </c>
      <c r="F38" t="s">
        <v>214</v>
      </c>
      <c r="H38">
        <v>62.962272900000002</v>
      </c>
      <c r="I38">
        <v>-91.932065899999998</v>
      </c>
      <c r="J38" s="1" t="str">
        <f>HYPERLINK("http://geochem.nrcan.gc.ca/cdogs/content/kwd/kwd020033_e.htm", "Whole")</f>
        <v>Whole</v>
      </c>
      <c r="K38" s="1" t="str">
        <f>HYPERLINK("http://geochem.nrcan.gc.ca/cdogs/content/kwd/kwd080069_e.htm", "Rock crushing (ActLabs RX1)")</f>
        <v>Rock crushing (ActLabs RX1)</v>
      </c>
      <c r="L38">
        <v>622853</v>
      </c>
      <c r="M38">
        <v>-5</v>
      </c>
      <c r="P38">
        <v>75</v>
      </c>
      <c r="Q38">
        <v>1.03</v>
      </c>
      <c r="R38">
        <v>0.04</v>
      </c>
      <c r="S38">
        <v>0.14000000000000001</v>
      </c>
      <c r="T38">
        <v>0.16</v>
      </c>
      <c r="U38">
        <v>-0.01</v>
      </c>
      <c r="V38">
        <v>5.0999999999999996</v>
      </c>
      <c r="W38">
        <v>-5</v>
      </c>
      <c r="X38">
        <v>66.069999999999993</v>
      </c>
      <c r="Y38">
        <v>15.63</v>
      </c>
      <c r="AA38">
        <v>0.84</v>
      </c>
      <c r="AB38">
        <v>2.06</v>
      </c>
      <c r="AC38">
        <v>5.5E-2</v>
      </c>
      <c r="AD38">
        <v>1.72</v>
      </c>
      <c r="AE38">
        <v>0.55400000000000005</v>
      </c>
      <c r="AF38">
        <v>3.69</v>
      </c>
      <c r="AG38">
        <v>1.77</v>
      </c>
      <c r="AH38">
        <v>0.12</v>
      </c>
      <c r="AI38">
        <v>1.86</v>
      </c>
      <c r="AJ38">
        <v>100</v>
      </c>
      <c r="AK38">
        <v>12</v>
      </c>
      <c r="AL38">
        <v>1</v>
      </c>
      <c r="AM38">
        <v>101</v>
      </c>
      <c r="AN38">
        <v>130</v>
      </c>
      <c r="AO38">
        <v>17</v>
      </c>
      <c r="AP38">
        <v>60</v>
      </c>
      <c r="AQ38">
        <v>20</v>
      </c>
      <c r="AR38">
        <v>19</v>
      </c>
      <c r="AS38">
        <v>1.5</v>
      </c>
      <c r="AT38">
        <v>60</v>
      </c>
      <c r="AU38">
        <v>58</v>
      </c>
      <c r="AV38">
        <v>365</v>
      </c>
      <c r="AW38">
        <v>10.5</v>
      </c>
      <c r="AX38">
        <v>144</v>
      </c>
      <c r="AY38">
        <v>4.3</v>
      </c>
      <c r="AZ38">
        <v>-2</v>
      </c>
      <c r="BA38">
        <v>1.3</v>
      </c>
      <c r="BB38">
        <v>-0.1</v>
      </c>
      <c r="BC38">
        <v>-1</v>
      </c>
      <c r="BD38">
        <v>0.9</v>
      </c>
      <c r="BE38">
        <v>1.8</v>
      </c>
      <c r="BF38">
        <v>415</v>
      </c>
      <c r="BG38">
        <v>-0.1</v>
      </c>
      <c r="BH38">
        <v>24.2</v>
      </c>
      <c r="BI38">
        <v>48.5</v>
      </c>
      <c r="BJ38">
        <v>5.8</v>
      </c>
      <c r="BK38">
        <v>21.6</v>
      </c>
      <c r="BL38">
        <v>3.81</v>
      </c>
      <c r="BM38">
        <v>1.01</v>
      </c>
      <c r="BN38">
        <v>2.5499999999999998</v>
      </c>
      <c r="BO38">
        <v>0.36</v>
      </c>
      <c r="BP38">
        <v>1.96</v>
      </c>
      <c r="BQ38">
        <v>0.38</v>
      </c>
      <c r="BR38">
        <v>1.08</v>
      </c>
      <c r="BS38">
        <v>0.16200000000000001</v>
      </c>
      <c r="BT38">
        <v>1.07</v>
      </c>
      <c r="BU38">
        <v>0.184</v>
      </c>
      <c r="BV38">
        <v>2.9</v>
      </c>
      <c r="BW38">
        <v>0.32</v>
      </c>
      <c r="BX38">
        <v>1.5</v>
      </c>
      <c r="BY38">
        <v>0.22</v>
      </c>
      <c r="BZ38">
        <v>10</v>
      </c>
      <c r="CA38">
        <v>5.46</v>
      </c>
      <c r="CB38">
        <v>3.95</v>
      </c>
      <c r="CC38">
        <v>6.51</v>
      </c>
      <c r="CD38">
        <v>1.29</v>
      </c>
      <c r="CE38">
        <v>99.47</v>
      </c>
      <c r="CF38">
        <v>67</v>
      </c>
      <c r="CG38">
        <v>0.13</v>
      </c>
      <c r="CH38">
        <v>-0.02</v>
      </c>
      <c r="CI38">
        <v>-1</v>
      </c>
      <c r="CJ38">
        <v>0.06</v>
      </c>
      <c r="CK38">
        <v>-1</v>
      </c>
      <c r="CL38">
        <v>-0.2</v>
      </c>
      <c r="CM38">
        <v>20.7</v>
      </c>
      <c r="CN38">
        <v>106</v>
      </c>
      <c r="CO38">
        <v>25.7</v>
      </c>
      <c r="CP38">
        <v>-0.2</v>
      </c>
      <c r="CQ38">
        <v>41</v>
      </c>
      <c r="CR38">
        <v>76</v>
      </c>
      <c r="CS38">
        <v>409</v>
      </c>
      <c r="CT38">
        <v>-1</v>
      </c>
      <c r="CU38">
        <v>13</v>
      </c>
      <c r="CV38">
        <v>82.1</v>
      </c>
    </row>
    <row r="39" spans="1:100" x14ac:dyDescent="0.3">
      <c r="A39" t="s">
        <v>215</v>
      </c>
      <c r="B39" t="s">
        <v>216</v>
      </c>
      <c r="C39" s="1" t="str">
        <f>HYPERLINK("http://geochem.nrcan.gc.ca/cdogs/content/bdl/bdl220010_e.htm", "22:0010")</f>
        <v>22:0010</v>
      </c>
      <c r="D39" s="1" t="str">
        <f>HYPERLINK("http://geochem.nrcan.gc.ca/cdogs/content/svy/svy220008_e.htm", "22:0008")</f>
        <v>22:0008</v>
      </c>
      <c r="E39" t="s">
        <v>195</v>
      </c>
      <c r="F39" t="s">
        <v>217</v>
      </c>
      <c r="H39">
        <v>62.962272900000002</v>
      </c>
      <c r="I39">
        <v>-91.932065899999998</v>
      </c>
      <c r="J39" s="1" t="str">
        <f>HYPERLINK("http://geochem.nrcan.gc.ca/cdogs/content/kwd/kwd020033_e.htm", "Whole")</f>
        <v>Whole</v>
      </c>
      <c r="K39" s="1" t="str">
        <f>HYPERLINK("http://geochem.nrcan.gc.ca/cdogs/content/kwd/kwd080069_e.htm", "Rock crushing (ActLabs RX1)")</f>
        <v>Rock crushing (ActLabs RX1)</v>
      </c>
      <c r="L39">
        <v>622854</v>
      </c>
      <c r="M39">
        <v>-5</v>
      </c>
      <c r="P39">
        <v>321</v>
      </c>
      <c r="Q39">
        <v>1.06</v>
      </c>
      <c r="R39">
        <v>-0.01</v>
      </c>
      <c r="S39">
        <v>-0.01</v>
      </c>
      <c r="T39">
        <v>-0.01</v>
      </c>
      <c r="U39">
        <v>-0.01</v>
      </c>
      <c r="V39">
        <v>5.6</v>
      </c>
      <c r="W39">
        <v>-5</v>
      </c>
      <c r="X39">
        <v>59.19</v>
      </c>
      <c r="Y39">
        <v>18.62</v>
      </c>
      <c r="AA39">
        <v>1.18</v>
      </c>
      <c r="AB39">
        <v>2.87</v>
      </c>
      <c r="AC39">
        <v>4.3999999999999997E-2</v>
      </c>
      <c r="AD39">
        <v>1.41</v>
      </c>
      <c r="AE39">
        <v>0.752</v>
      </c>
      <c r="AF39">
        <v>2.65</v>
      </c>
      <c r="AG39">
        <v>3.61</v>
      </c>
      <c r="AH39">
        <v>0.13</v>
      </c>
      <c r="AI39">
        <v>2.31</v>
      </c>
      <c r="AJ39">
        <v>99</v>
      </c>
      <c r="AK39">
        <v>19</v>
      </c>
      <c r="AL39">
        <v>2</v>
      </c>
      <c r="AM39">
        <v>153</v>
      </c>
      <c r="AN39">
        <v>160</v>
      </c>
      <c r="AO39">
        <v>23</v>
      </c>
      <c r="AP39">
        <v>90</v>
      </c>
      <c r="AQ39">
        <v>-10</v>
      </c>
      <c r="AR39">
        <v>24</v>
      </c>
      <c r="AS39">
        <v>1.5</v>
      </c>
      <c r="AT39">
        <v>124</v>
      </c>
      <c r="AU39">
        <v>116</v>
      </c>
      <c r="AV39">
        <v>329</v>
      </c>
      <c r="AW39">
        <v>14.4</v>
      </c>
      <c r="AX39">
        <v>142</v>
      </c>
      <c r="AY39">
        <v>5.6</v>
      </c>
      <c r="AZ39">
        <v>-2</v>
      </c>
      <c r="BA39">
        <v>1</v>
      </c>
      <c r="BB39">
        <v>-0.1</v>
      </c>
      <c r="BC39">
        <v>1</v>
      </c>
      <c r="BD39">
        <v>0.8</v>
      </c>
      <c r="BE39">
        <v>3.5</v>
      </c>
      <c r="BF39">
        <v>886</v>
      </c>
      <c r="BG39">
        <v>-0.1</v>
      </c>
      <c r="BH39">
        <v>29.1</v>
      </c>
      <c r="BI39">
        <v>58.3</v>
      </c>
      <c r="BJ39">
        <v>7.15</v>
      </c>
      <c r="BK39">
        <v>26.5</v>
      </c>
      <c r="BL39">
        <v>4.87</v>
      </c>
      <c r="BM39">
        <v>1.23</v>
      </c>
      <c r="BN39">
        <v>3.8</v>
      </c>
      <c r="BO39">
        <v>0.52</v>
      </c>
      <c r="BP39">
        <v>2.83</v>
      </c>
      <c r="BQ39">
        <v>0.54</v>
      </c>
      <c r="BR39">
        <v>1.55</v>
      </c>
      <c r="BS39">
        <v>0.23499999999999999</v>
      </c>
      <c r="BT39">
        <v>1.52</v>
      </c>
      <c r="BU39">
        <v>0.23</v>
      </c>
      <c r="BV39">
        <v>3.1</v>
      </c>
      <c r="BW39">
        <v>0.49</v>
      </c>
      <c r="BX39">
        <v>3.2</v>
      </c>
      <c r="BY39">
        <v>0.45</v>
      </c>
      <c r="BZ39">
        <v>8</v>
      </c>
      <c r="CA39">
        <v>6.64</v>
      </c>
      <c r="CB39">
        <v>1.91</v>
      </c>
      <c r="CC39">
        <v>7.41</v>
      </c>
      <c r="CD39">
        <v>1.69</v>
      </c>
      <c r="CE39">
        <v>98.38</v>
      </c>
      <c r="CF39">
        <v>140</v>
      </c>
      <c r="CG39">
        <v>7.0000000000000007E-2</v>
      </c>
      <c r="CH39">
        <v>-0.02</v>
      </c>
      <c r="CI39">
        <v>1</v>
      </c>
      <c r="CJ39">
        <v>0.06</v>
      </c>
      <c r="CK39">
        <v>-1</v>
      </c>
      <c r="CL39">
        <v>-0.2</v>
      </c>
      <c r="CM39">
        <v>24.9</v>
      </c>
      <c r="CN39">
        <v>86</v>
      </c>
      <c r="CO39">
        <v>1.2</v>
      </c>
      <c r="CP39">
        <v>-0.2</v>
      </c>
      <c r="CQ39">
        <v>62</v>
      </c>
      <c r="CR39">
        <v>110</v>
      </c>
      <c r="CS39">
        <v>327</v>
      </c>
      <c r="CT39">
        <v>-1</v>
      </c>
      <c r="CU39">
        <v>9</v>
      </c>
      <c r="CV39">
        <v>103</v>
      </c>
    </row>
    <row r="40" spans="1:100" x14ac:dyDescent="0.3">
      <c r="A40" t="s">
        <v>218</v>
      </c>
      <c r="B40" t="s">
        <v>219</v>
      </c>
      <c r="C40" s="1" t="str">
        <f>HYPERLINK("http://geochem.nrcan.gc.ca/cdogs/content/bdl/bdl220010_e.htm", "22:0010")</f>
        <v>22:0010</v>
      </c>
      <c r="D40" s="1" t="str">
        <f>HYPERLINK("http://geochem.nrcan.gc.ca/cdogs/content/svy/svy220008_e.htm", "22:0008")</f>
        <v>22:0008</v>
      </c>
      <c r="E40" t="s">
        <v>195</v>
      </c>
      <c r="F40" t="s">
        <v>220</v>
      </c>
      <c r="H40">
        <v>62.962272900000002</v>
      </c>
      <c r="I40">
        <v>-91.932065899999998</v>
      </c>
      <c r="J40" s="1" t="str">
        <f>HYPERLINK("http://geochem.nrcan.gc.ca/cdogs/content/kwd/kwd020033_e.htm", "Whole")</f>
        <v>Whole</v>
      </c>
      <c r="K40" s="1" t="str">
        <f>HYPERLINK("http://geochem.nrcan.gc.ca/cdogs/content/kwd/kwd080069_e.htm", "Rock crushing (ActLabs RX1)")</f>
        <v>Rock crushing (ActLabs RX1)</v>
      </c>
      <c r="L40">
        <v>622855</v>
      </c>
      <c r="M40">
        <v>11</v>
      </c>
      <c r="P40">
        <v>53</v>
      </c>
      <c r="Q40">
        <v>1.02</v>
      </c>
      <c r="R40">
        <v>0.02</v>
      </c>
      <c r="S40">
        <v>0.36</v>
      </c>
      <c r="T40">
        <v>-0.01</v>
      </c>
      <c r="U40">
        <v>-0.01</v>
      </c>
      <c r="V40">
        <v>7</v>
      </c>
      <c r="W40">
        <v>-5</v>
      </c>
      <c r="X40">
        <v>61.19</v>
      </c>
      <c r="Y40">
        <v>16.420000000000002</v>
      </c>
      <c r="AA40">
        <v>0.77</v>
      </c>
      <c r="AB40">
        <v>2.73</v>
      </c>
      <c r="AC40">
        <v>4.8000000000000001E-2</v>
      </c>
      <c r="AD40">
        <v>1.52</v>
      </c>
      <c r="AE40">
        <v>0.63700000000000001</v>
      </c>
      <c r="AF40">
        <v>3.42</v>
      </c>
      <c r="AG40">
        <v>2.1</v>
      </c>
      <c r="AH40">
        <v>0.14000000000000001</v>
      </c>
      <c r="AI40">
        <v>1.89</v>
      </c>
      <c r="AJ40">
        <v>98.65</v>
      </c>
      <c r="AK40">
        <v>15</v>
      </c>
      <c r="AL40">
        <v>1</v>
      </c>
      <c r="AM40">
        <v>126</v>
      </c>
      <c r="AN40">
        <v>140</v>
      </c>
      <c r="AO40">
        <v>21</v>
      </c>
      <c r="AP40">
        <v>70</v>
      </c>
      <c r="AQ40">
        <v>70</v>
      </c>
      <c r="AR40">
        <v>21</v>
      </c>
      <c r="AS40">
        <v>1.5</v>
      </c>
      <c r="AT40">
        <v>13</v>
      </c>
      <c r="AU40">
        <v>69</v>
      </c>
      <c r="AV40">
        <v>240</v>
      </c>
      <c r="AW40">
        <v>13</v>
      </c>
      <c r="AX40">
        <v>130</v>
      </c>
      <c r="AY40">
        <v>4.7</v>
      </c>
      <c r="AZ40">
        <v>-2</v>
      </c>
      <c r="BA40">
        <v>1</v>
      </c>
      <c r="BB40">
        <v>-0.1</v>
      </c>
      <c r="BC40">
        <v>-1</v>
      </c>
      <c r="BD40">
        <v>0.8</v>
      </c>
      <c r="BE40">
        <v>2.4</v>
      </c>
      <c r="BF40">
        <v>601</v>
      </c>
      <c r="BG40">
        <v>0.3</v>
      </c>
      <c r="BH40">
        <v>26.3</v>
      </c>
      <c r="BI40">
        <v>53.1</v>
      </c>
      <c r="BJ40">
        <v>6.36</v>
      </c>
      <c r="BK40">
        <v>25</v>
      </c>
      <c r="BL40">
        <v>4.37</v>
      </c>
      <c r="BM40">
        <v>1.2</v>
      </c>
      <c r="BN40">
        <v>3.24</v>
      </c>
      <c r="BO40">
        <v>0.47</v>
      </c>
      <c r="BP40">
        <v>2.54</v>
      </c>
      <c r="BQ40">
        <v>0.5</v>
      </c>
      <c r="BR40">
        <v>1.4</v>
      </c>
      <c r="BS40">
        <v>0.20100000000000001</v>
      </c>
      <c r="BT40">
        <v>1.32</v>
      </c>
      <c r="BU40">
        <v>0.20599999999999999</v>
      </c>
      <c r="BV40">
        <v>3</v>
      </c>
      <c r="BW40">
        <v>0.4</v>
      </c>
      <c r="BX40">
        <v>2.7</v>
      </c>
      <c r="BY40">
        <v>0.31</v>
      </c>
      <c r="BZ40">
        <v>6</v>
      </c>
      <c r="CA40">
        <v>5.65</v>
      </c>
      <c r="CB40">
        <v>1.73</v>
      </c>
      <c r="CC40">
        <v>8.5500000000000007</v>
      </c>
      <c r="CD40">
        <v>1.1100000000000001</v>
      </c>
      <c r="CE40">
        <v>97.87</v>
      </c>
      <c r="CF40">
        <v>12</v>
      </c>
      <c r="CG40">
        <v>0.47</v>
      </c>
      <c r="CH40">
        <v>-0.02</v>
      </c>
      <c r="CI40">
        <v>2</v>
      </c>
      <c r="CJ40">
        <v>0.18</v>
      </c>
      <c r="CK40">
        <v>-1</v>
      </c>
      <c r="CL40">
        <v>-0.2</v>
      </c>
      <c r="CM40">
        <v>27.1</v>
      </c>
      <c r="CN40">
        <v>117</v>
      </c>
      <c r="CO40">
        <v>94.5</v>
      </c>
      <c r="CP40">
        <v>-0.2</v>
      </c>
      <c r="CQ40">
        <v>52</v>
      </c>
      <c r="CR40">
        <v>99</v>
      </c>
      <c r="CS40">
        <v>389</v>
      </c>
      <c r="CT40">
        <v>-1</v>
      </c>
      <c r="CU40">
        <v>8</v>
      </c>
      <c r="CV40">
        <v>124</v>
      </c>
    </row>
    <row r="41" spans="1:100" x14ac:dyDescent="0.3">
      <c r="A41" t="s">
        <v>221</v>
      </c>
      <c r="B41" t="s">
        <v>222</v>
      </c>
      <c r="C41" s="1" t="str">
        <f>HYPERLINK("http://geochem.nrcan.gc.ca/cdogs/content/bdl/bdl220010_e.htm", "22:0010")</f>
        <v>22:0010</v>
      </c>
      <c r="D41" s="1" t="str">
        <f>HYPERLINK("http://geochem.nrcan.gc.ca/cdogs/content/svy/svy220008_e.htm", "22:0008")</f>
        <v>22:0008</v>
      </c>
      <c r="E41" t="s">
        <v>195</v>
      </c>
      <c r="F41" t="s">
        <v>223</v>
      </c>
      <c r="H41">
        <v>62.962272900000002</v>
      </c>
      <c r="I41">
        <v>-91.932065899999998</v>
      </c>
      <c r="J41" s="1" t="str">
        <f>HYPERLINK("http://geochem.nrcan.gc.ca/cdogs/content/kwd/kwd020033_e.htm", "Whole")</f>
        <v>Whole</v>
      </c>
      <c r="K41" s="1" t="str">
        <f>HYPERLINK("http://geochem.nrcan.gc.ca/cdogs/content/kwd/kwd080069_e.htm", "Rock crushing (ActLabs RX1)")</f>
        <v>Rock crushing (ActLabs RX1)</v>
      </c>
      <c r="L41">
        <v>622856</v>
      </c>
      <c r="M41">
        <v>6</v>
      </c>
      <c r="P41">
        <v>49</v>
      </c>
      <c r="Q41">
        <v>1.06</v>
      </c>
      <c r="R41">
        <v>-0.01</v>
      </c>
      <c r="S41">
        <v>-0.01</v>
      </c>
      <c r="T41">
        <v>-0.01</v>
      </c>
      <c r="U41">
        <v>-0.01</v>
      </c>
      <c r="V41">
        <v>3.6</v>
      </c>
      <c r="W41">
        <v>-5</v>
      </c>
      <c r="X41">
        <v>68.98</v>
      </c>
      <c r="Y41">
        <v>15.66</v>
      </c>
      <c r="AA41">
        <v>0.88</v>
      </c>
      <c r="AB41">
        <v>1.88</v>
      </c>
      <c r="AC41">
        <v>0.04</v>
      </c>
      <c r="AD41">
        <v>1.29</v>
      </c>
      <c r="AE41">
        <v>0.56599999999999995</v>
      </c>
      <c r="AF41">
        <v>3.24</v>
      </c>
      <c r="AG41">
        <v>2.61</v>
      </c>
      <c r="AH41">
        <v>0.11</v>
      </c>
      <c r="AI41">
        <v>1.1299999999999999</v>
      </c>
      <c r="AJ41">
        <v>100.4</v>
      </c>
      <c r="AK41">
        <v>12</v>
      </c>
      <c r="AL41">
        <v>1</v>
      </c>
      <c r="AM41">
        <v>97</v>
      </c>
      <c r="AN41">
        <v>130</v>
      </c>
      <c r="AO41">
        <v>20</v>
      </c>
      <c r="AP41">
        <v>60</v>
      </c>
      <c r="AQ41">
        <v>50</v>
      </c>
      <c r="AR41">
        <v>18</v>
      </c>
      <c r="AS41">
        <v>1.5</v>
      </c>
      <c r="AT41">
        <v>81</v>
      </c>
      <c r="AU41">
        <v>92</v>
      </c>
      <c r="AV41">
        <v>251</v>
      </c>
      <c r="AW41">
        <v>11.2</v>
      </c>
      <c r="AX41">
        <v>162</v>
      </c>
      <c r="AY41">
        <v>4.2</v>
      </c>
      <c r="AZ41">
        <v>-2</v>
      </c>
      <c r="BA41">
        <v>1.4</v>
      </c>
      <c r="BB41">
        <v>-0.1</v>
      </c>
      <c r="BC41">
        <v>-1</v>
      </c>
      <c r="BD41">
        <v>0.9</v>
      </c>
      <c r="BE41">
        <v>3.2</v>
      </c>
      <c r="BF41">
        <v>711</v>
      </c>
      <c r="BG41">
        <v>0.2</v>
      </c>
      <c r="BH41">
        <v>26.7</v>
      </c>
      <c r="BI41">
        <v>52.1</v>
      </c>
      <c r="BJ41">
        <v>6.13</v>
      </c>
      <c r="BK41">
        <v>22.9</v>
      </c>
      <c r="BL41">
        <v>3.83</v>
      </c>
      <c r="BM41">
        <v>1.04</v>
      </c>
      <c r="BN41">
        <v>2.84</v>
      </c>
      <c r="BO41">
        <v>0.38</v>
      </c>
      <c r="BP41">
        <v>2.09</v>
      </c>
      <c r="BQ41">
        <v>0.4</v>
      </c>
      <c r="BR41">
        <v>1.17</v>
      </c>
      <c r="BS41">
        <v>0.16400000000000001</v>
      </c>
      <c r="BT41">
        <v>1.1000000000000001</v>
      </c>
      <c r="BU41">
        <v>0.19</v>
      </c>
      <c r="BV41">
        <v>3.5</v>
      </c>
      <c r="BW41">
        <v>0.32</v>
      </c>
      <c r="BX41">
        <v>2.1</v>
      </c>
      <c r="BY41">
        <v>0.39</v>
      </c>
      <c r="BZ41">
        <v>8</v>
      </c>
      <c r="CA41">
        <v>5.69</v>
      </c>
      <c r="CB41">
        <v>1.76</v>
      </c>
      <c r="CC41">
        <v>4.88</v>
      </c>
      <c r="CD41">
        <v>0.73</v>
      </c>
      <c r="CE41">
        <v>99.97</v>
      </c>
      <c r="CF41">
        <v>79</v>
      </c>
      <c r="CG41">
        <v>0.25</v>
      </c>
      <c r="CH41">
        <v>-0.02</v>
      </c>
      <c r="CI41">
        <v>-1</v>
      </c>
      <c r="CJ41">
        <v>0.1</v>
      </c>
      <c r="CK41">
        <v>-1</v>
      </c>
      <c r="CL41">
        <v>-0.2</v>
      </c>
      <c r="CM41">
        <v>21.7</v>
      </c>
      <c r="CN41">
        <v>96</v>
      </c>
      <c r="CO41">
        <v>59.2</v>
      </c>
      <c r="CP41">
        <v>-0.2</v>
      </c>
      <c r="CQ41">
        <v>41</v>
      </c>
      <c r="CR41">
        <v>73</v>
      </c>
      <c r="CS41">
        <v>283</v>
      </c>
      <c r="CT41">
        <v>-1</v>
      </c>
      <c r="CU41">
        <v>9</v>
      </c>
      <c r="CV41">
        <v>69.599999999999994</v>
      </c>
    </row>
    <row r="42" spans="1:100" x14ac:dyDescent="0.3">
      <c r="A42" t="s">
        <v>224</v>
      </c>
      <c r="B42" t="s">
        <v>225</v>
      </c>
      <c r="C42" s="1" t="str">
        <f>HYPERLINK("http://geochem.nrcan.gc.ca/cdogs/content/bdl/bdl220010_e.htm", "22:0010")</f>
        <v>22:0010</v>
      </c>
      <c r="D42" s="1" t="str">
        <f>HYPERLINK("http://geochem.nrcan.gc.ca/cdogs/content/svy/svy220008_e.htm", "22:0008")</f>
        <v>22:0008</v>
      </c>
      <c r="E42" t="s">
        <v>195</v>
      </c>
      <c r="F42" t="s">
        <v>226</v>
      </c>
      <c r="H42">
        <v>62.962272900000002</v>
      </c>
      <c r="I42">
        <v>-91.932065899999998</v>
      </c>
      <c r="J42" s="1" t="str">
        <f>HYPERLINK("http://geochem.nrcan.gc.ca/cdogs/content/kwd/kwd020033_e.htm", "Whole")</f>
        <v>Whole</v>
      </c>
      <c r="K42" s="1" t="str">
        <f>HYPERLINK("http://geochem.nrcan.gc.ca/cdogs/content/kwd/kwd080069_e.htm", "Rock crushing (ActLabs RX1)")</f>
        <v>Rock crushing (ActLabs RX1)</v>
      </c>
      <c r="L42">
        <v>622857</v>
      </c>
      <c r="M42">
        <v>7</v>
      </c>
      <c r="P42">
        <v>146</v>
      </c>
      <c r="Q42">
        <v>1.02</v>
      </c>
      <c r="R42">
        <v>-0.01</v>
      </c>
      <c r="S42">
        <v>-0.01</v>
      </c>
      <c r="T42">
        <v>-0.01</v>
      </c>
      <c r="U42">
        <v>-0.01</v>
      </c>
      <c r="V42">
        <v>6</v>
      </c>
      <c r="W42">
        <v>-5</v>
      </c>
      <c r="X42">
        <v>59.13</v>
      </c>
      <c r="Y42">
        <v>19.010000000000002</v>
      </c>
      <c r="AA42">
        <v>1.19</v>
      </c>
      <c r="AB42">
        <v>3.04</v>
      </c>
      <c r="AC42">
        <v>4.8000000000000001E-2</v>
      </c>
      <c r="AD42">
        <v>1.63</v>
      </c>
      <c r="AE42">
        <v>0.77700000000000002</v>
      </c>
      <c r="AF42">
        <v>2.88</v>
      </c>
      <c r="AG42">
        <v>3.18</v>
      </c>
      <c r="AH42">
        <v>0.13</v>
      </c>
      <c r="AI42">
        <v>2.09</v>
      </c>
      <c r="AJ42">
        <v>99.79</v>
      </c>
      <c r="AK42">
        <v>20</v>
      </c>
      <c r="AL42">
        <v>2</v>
      </c>
      <c r="AM42">
        <v>160</v>
      </c>
      <c r="AN42">
        <v>160</v>
      </c>
      <c r="AO42">
        <v>25</v>
      </c>
      <c r="AP42">
        <v>90</v>
      </c>
      <c r="AQ42">
        <v>20</v>
      </c>
      <c r="AR42">
        <v>24</v>
      </c>
      <c r="AS42">
        <v>1.9</v>
      </c>
      <c r="AT42">
        <v>55</v>
      </c>
      <c r="AU42">
        <v>109</v>
      </c>
      <c r="AV42">
        <v>287</v>
      </c>
      <c r="AW42">
        <v>14.7</v>
      </c>
      <c r="AX42">
        <v>142</v>
      </c>
      <c r="AY42">
        <v>5.6</v>
      </c>
      <c r="AZ42">
        <v>-2</v>
      </c>
      <c r="BA42">
        <v>1.1000000000000001</v>
      </c>
      <c r="BB42">
        <v>-0.1</v>
      </c>
      <c r="BC42">
        <v>1</v>
      </c>
      <c r="BD42">
        <v>0.8</v>
      </c>
      <c r="BE42">
        <v>3.5</v>
      </c>
      <c r="BF42">
        <v>1044</v>
      </c>
      <c r="BG42">
        <v>0.3</v>
      </c>
      <c r="BH42">
        <v>29.5</v>
      </c>
      <c r="BI42">
        <v>60.8</v>
      </c>
      <c r="BJ42">
        <v>7.42</v>
      </c>
      <c r="BK42">
        <v>28.7</v>
      </c>
      <c r="BL42">
        <v>5.22</v>
      </c>
      <c r="BM42">
        <v>1.26</v>
      </c>
      <c r="BN42">
        <v>3.76</v>
      </c>
      <c r="BO42">
        <v>0.52</v>
      </c>
      <c r="BP42">
        <v>2.94</v>
      </c>
      <c r="BQ42">
        <v>0.55000000000000004</v>
      </c>
      <c r="BR42">
        <v>1.53</v>
      </c>
      <c r="BS42">
        <v>0.221</v>
      </c>
      <c r="BT42">
        <v>1.49</v>
      </c>
      <c r="BU42">
        <v>0.22600000000000001</v>
      </c>
      <c r="BV42">
        <v>3</v>
      </c>
      <c r="BW42">
        <v>0.43</v>
      </c>
      <c r="BX42">
        <v>3.3</v>
      </c>
      <c r="BY42">
        <v>0.44</v>
      </c>
      <c r="BZ42">
        <v>7</v>
      </c>
      <c r="CA42">
        <v>6.3</v>
      </c>
      <c r="CB42">
        <v>1.8</v>
      </c>
      <c r="CC42">
        <v>7.86</v>
      </c>
      <c r="CD42">
        <v>1.42</v>
      </c>
      <c r="CE42">
        <v>99.12</v>
      </c>
      <c r="CF42">
        <v>55</v>
      </c>
      <c r="CG42">
        <v>0.44</v>
      </c>
      <c r="CH42">
        <v>-0.02</v>
      </c>
      <c r="CI42">
        <v>1</v>
      </c>
      <c r="CJ42">
        <v>0.15</v>
      </c>
      <c r="CK42">
        <v>-1</v>
      </c>
      <c r="CL42">
        <v>-0.2</v>
      </c>
      <c r="CM42">
        <v>28.8</v>
      </c>
      <c r="CN42">
        <v>108</v>
      </c>
      <c r="CO42">
        <v>20.8</v>
      </c>
      <c r="CP42">
        <v>-0.2</v>
      </c>
      <c r="CQ42">
        <v>58</v>
      </c>
      <c r="CR42">
        <v>109</v>
      </c>
      <c r="CS42">
        <v>351</v>
      </c>
      <c r="CT42">
        <v>-1</v>
      </c>
      <c r="CU42">
        <v>8</v>
      </c>
      <c r="CV42">
        <v>108</v>
      </c>
    </row>
    <row r="43" spans="1:100" x14ac:dyDescent="0.3">
      <c r="A43" t="s">
        <v>227</v>
      </c>
      <c r="B43" t="s">
        <v>228</v>
      </c>
      <c r="C43" s="1" t="str">
        <f>HYPERLINK("http://geochem.nrcan.gc.ca/cdogs/content/bdl/bdl220010_e.htm", "22:0010")</f>
        <v>22:0010</v>
      </c>
      <c r="D43" s="1" t="str">
        <f>HYPERLINK("http://geochem.nrcan.gc.ca/cdogs/content/svy/svy220008_e.htm", "22:0008")</f>
        <v>22:0008</v>
      </c>
      <c r="E43" t="s">
        <v>195</v>
      </c>
      <c r="F43" t="s">
        <v>229</v>
      </c>
      <c r="H43">
        <v>62.962272900000002</v>
      </c>
      <c r="I43">
        <v>-91.932065899999998</v>
      </c>
      <c r="J43" s="1" t="str">
        <f>HYPERLINK("http://geochem.nrcan.gc.ca/cdogs/content/kwd/kwd020033_e.htm", "Whole")</f>
        <v>Whole</v>
      </c>
      <c r="K43" s="1" t="str">
        <f>HYPERLINK("http://geochem.nrcan.gc.ca/cdogs/content/kwd/kwd080069_e.htm", "Rock crushing (ActLabs RX1)")</f>
        <v>Rock crushing (ActLabs RX1)</v>
      </c>
      <c r="L43">
        <v>622858</v>
      </c>
      <c r="M43">
        <v>215</v>
      </c>
      <c r="P43">
        <v>-1</v>
      </c>
      <c r="Q43">
        <v>1.05</v>
      </c>
      <c r="R43">
        <v>0.38</v>
      </c>
      <c r="S43">
        <v>1.97</v>
      </c>
      <c r="T43">
        <v>1.33</v>
      </c>
      <c r="U43">
        <v>-0.01</v>
      </c>
      <c r="V43">
        <v>18.7</v>
      </c>
      <c r="W43">
        <v>-5</v>
      </c>
      <c r="X43">
        <v>56.37</v>
      </c>
      <c r="Y43">
        <v>8.2899999999999991</v>
      </c>
      <c r="AA43">
        <v>2.9</v>
      </c>
      <c r="AB43">
        <v>2.58</v>
      </c>
      <c r="AC43">
        <v>0.10199999999999999</v>
      </c>
      <c r="AD43">
        <v>4.92</v>
      </c>
      <c r="AE43">
        <v>0.108</v>
      </c>
      <c r="AF43">
        <v>0.31</v>
      </c>
      <c r="AG43">
        <v>0.25</v>
      </c>
      <c r="AH43">
        <v>0.09</v>
      </c>
      <c r="AI43">
        <v>3.19</v>
      </c>
      <c r="AJ43">
        <v>99.9</v>
      </c>
      <c r="AK43">
        <v>5</v>
      </c>
      <c r="AL43">
        <v>-1</v>
      </c>
      <c r="AM43">
        <v>52</v>
      </c>
      <c r="AN43">
        <v>30</v>
      </c>
      <c r="AO43">
        <v>2</v>
      </c>
      <c r="AP43">
        <v>-20</v>
      </c>
      <c r="AQ43">
        <v>70</v>
      </c>
      <c r="AR43">
        <v>15</v>
      </c>
      <c r="AS43">
        <v>2.2000000000000002</v>
      </c>
      <c r="AT43">
        <v>12</v>
      </c>
      <c r="AU43">
        <v>5</v>
      </c>
      <c r="AV43">
        <v>35</v>
      </c>
      <c r="AW43">
        <v>4.5</v>
      </c>
      <c r="AX43">
        <v>56</v>
      </c>
      <c r="AY43">
        <v>-0.2</v>
      </c>
      <c r="AZ43">
        <v>-2</v>
      </c>
      <c r="BA43">
        <v>-0.5</v>
      </c>
      <c r="BB43">
        <v>-0.1</v>
      </c>
      <c r="BC43">
        <v>-1</v>
      </c>
      <c r="BD43">
        <v>0.7</v>
      </c>
      <c r="BE43">
        <v>0.4</v>
      </c>
      <c r="BF43">
        <v>27</v>
      </c>
      <c r="BG43">
        <v>0.2</v>
      </c>
      <c r="BH43">
        <v>6.86</v>
      </c>
      <c r="BI43">
        <v>13</v>
      </c>
      <c r="BJ43">
        <v>1.47</v>
      </c>
      <c r="BK43">
        <v>5.34</v>
      </c>
      <c r="BL43">
        <v>0.99</v>
      </c>
      <c r="BM43">
        <v>0.41299999999999998</v>
      </c>
      <c r="BN43">
        <v>0.85</v>
      </c>
      <c r="BO43">
        <v>0.13</v>
      </c>
      <c r="BP43">
        <v>0.72</v>
      </c>
      <c r="BQ43">
        <v>0.15</v>
      </c>
      <c r="BR43">
        <v>0.46</v>
      </c>
      <c r="BS43">
        <v>7.2999999999999995E-2</v>
      </c>
      <c r="BT43">
        <v>0.51</v>
      </c>
      <c r="BU43">
        <v>8.2000000000000003E-2</v>
      </c>
      <c r="BV43">
        <v>1.3</v>
      </c>
      <c r="BW43">
        <v>0.03</v>
      </c>
      <c r="BX43">
        <v>-0.5</v>
      </c>
      <c r="BY43">
        <v>-0.05</v>
      </c>
      <c r="BZ43">
        <v>-5</v>
      </c>
      <c r="CA43">
        <v>1.91</v>
      </c>
      <c r="CB43">
        <v>0.62</v>
      </c>
      <c r="CC43">
        <v>23.7</v>
      </c>
      <c r="CD43">
        <v>1.1000000000000001</v>
      </c>
      <c r="CE43">
        <v>97.81</v>
      </c>
      <c r="CF43">
        <v>15</v>
      </c>
      <c r="CG43">
        <v>0.97</v>
      </c>
      <c r="CH43">
        <v>-0.02</v>
      </c>
      <c r="CI43">
        <v>1</v>
      </c>
      <c r="CJ43">
        <v>0.2</v>
      </c>
      <c r="CK43">
        <v>-1</v>
      </c>
      <c r="CL43">
        <v>0.5</v>
      </c>
      <c r="CM43">
        <v>4.2</v>
      </c>
      <c r="CN43">
        <v>34</v>
      </c>
      <c r="CO43">
        <v>155</v>
      </c>
      <c r="CP43">
        <v>-0.2</v>
      </c>
      <c r="CQ43">
        <v>10</v>
      </c>
      <c r="CR43">
        <v>13</v>
      </c>
      <c r="CS43">
        <v>734</v>
      </c>
      <c r="CT43">
        <v>1</v>
      </c>
      <c r="CU43">
        <v>3</v>
      </c>
      <c r="CV43">
        <v>125</v>
      </c>
    </row>
    <row r="44" spans="1:100" x14ac:dyDescent="0.3">
      <c r="A44" t="s">
        <v>230</v>
      </c>
      <c r="B44" t="s">
        <v>231</v>
      </c>
      <c r="C44" s="1" t="str">
        <f>HYPERLINK("http://geochem.nrcan.gc.ca/cdogs/content/bdl/bdl220010_e.htm", "22:0010")</f>
        <v>22:0010</v>
      </c>
      <c r="D44" s="1" t="str">
        <f>HYPERLINK("http://geochem.nrcan.gc.ca/cdogs/content/svy/svy220008_e.htm", "22:0008")</f>
        <v>22:0008</v>
      </c>
      <c r="E44" t="s">
        <v>195</v>
      </c>
      <c r="F44" t="s">
        <v>232</v>
      </c>
      <c r="H44">
        <v>62.962272900000002</v>
      </c>
      <c r="I44">
        <v>-91.932065899999998</v>
      </c>
      <c r="J44" s="1" t="str">
        <f>HYPERLINK("http://geochem.nrcan.gc.ca/cdogs/content/kwd/kwd020033_e.htm", "Whole")</f>
        <v>Whole</v>
      </c>
      <c r="K44" s="1" t="str">
        <f>HYPERLINK("http://geochem.nrcan.gc.ca/cdogs/content/kwd/kwd080069_e.htm", "Rock crushing (ActLabs RX1)")</f>
        <v>Rock crushing (ActLabs RX1)</v>
      </c>
      <c r="L44">
        <v>622859</v>
      </c>
      <c r="M44">
        <v>-5</v>
      </c>
      <c r="P44">
        <v>40</v>
      </c>
      <c r="Q44">
        <v>1.1000000000000001</v>
      </c>
      <c r="R44">
        <v>0.05</v>
      </c>
      <c r="S44">
        <v>-0.01</v>
      </c>
      <c r="T44">
        <v>7.0000000000000007E-2</v>
      </c>
      <c r="U44">
        <v>0.01</v>
      </c>
      <c r="V44">
        <v>2.9</v>
      </c>
      <c r="W44">
        <v>-5</v>
      </c>
      <c r="X44">
        <v>70.13</v>
      </c>
      <c r="Y44">
        <v>14.93</v>
      </c>
      <c r="AA44">
        <v>0.45</v>
      </c>
      <c r="AB44">
        <v>1.66</v>
      </c>
      <c r="AC44">
        <v>3.9E-2</v>
      </c>
      <c r="AD44">
        <v>2.67</v>
      </c>
      <c r="AE44">
        <v>0.28599999999999998</v>
      </c>
      <c r="AF44">
        <v>2.77</v>
      </c>
      <c r="AG44">
        <v>2.41</v>
      </c>
      <c r="AH44">
        <v>0.09</v>
      </c>
      <c r="AI44">
        <v>1.1599999999999999</v>
      </c>
      <c r="AJ44">
        <v>99.81</v>
      </c>
      <c r="AK44">
        <v>5</v>
      </c>
      <c r="AL44">
        <v>2</v>
      </c>
      <c r="AM44">
        <v>30</v>
      </c>
      <c r="AN44">
        <v>20</v>
      </c>
      <c r="AO44">
        <v>10</v>
      </c>
      <c r="AP44">
        <v>-20</v>
      </c>
      <c r="AQ44">
        <v>-10</v>
      </c>
      <c r="AR44">
        <v>18</v>
      </c>
      <c r="AS44">
        <v>1.5</v>
      </c>
      <c r="AT44">
        <v>12</v>
      </c>
      <c r="AU44">
        <v>82</v>
      </c>
      <c r="AV44">
        <v>348</v>
      </c>
      <c r="AW44">
        <v>5.9</v>
      </c>
      <c r="AX44">
        <v>127</v>
      </c>
      <c r="AY44">
        <v>3.5</v>
      </c>
      <c r="AZ44">
        <v>-2</v>
      </c>
      <c r="BA44">
        <v>1.3</v>
      </c>
      <c r="BB44">
        <v>-0.1</v>
      </c>
      <c r="BC44">
        <v>1</v>
      </c>
      <c r="BD44">
        <v>-0.2</v>
      </c>
      <c r="BE44">
        <v>2.4</v>
      </c>
      <c r="BF44">
        <v>1275</v>
      </c>
      <c r="BG44">
        <v>0.1</v>
      </c>
      <c r="BH44">
        <v>16.899999999999999</v>
      </c>
      <c r="BI44">
        <v>31.6</v>
      </c>
      <c r="BJ44">
        <v>3.56</v>
      </c>
      <c r="BK44">
        <v>12.7</v>
      </c>
      <c r="BL44">
        <v>2.2000000000000002</v>
      </c>
      <c r="BM44">
        <v>0.56799999999999995</v>
      </c>
      <c r="BN44">
        <v>1.61</v>
      </c>
      <c r="BO44">
        <v>0.23</v>
      </c>
      <c r="BP44">
        <v>1.24</v>
      </c>
      <c r="BQ44">
        <v>0.23</v>
      </c>
      <c r="BR44">
        <v>0.63</v>
      </c>
      <c r="BS44">
        <v>9.9000000000000005E-2</v>
      </c>
      <c r="BT44">
        <v>0.66</v>
      </c>
      <c r="BU44">
        <v>0.1</v>
      </c>
      <c r="BV44">
        <v>3.1</v>
      </c>
      <c r="BW44">
        <v>0.34</v>
      </c>
      <c r="BX44">
        <v>2.6</v>
      </c>
      <c r="BY44">
        <v>0.53</v>
      </c>
      <c r="BZ44">
        <v>15</v>
      </c>
      <c r="CA44">
        <v>3.8</v>
      </c>
      <c r="CB44">
        <v>1.39</v>
      </c>
      <c r="CC44">
        <v>3.67</v>
      </c>
      <c r="CD44">
        <v>0.83</v>
      </c>
      <c r="CE44">
        <v>99.49</v>
      </c>
      <c r="CF44">
        <v>10</v>
      </c>
      <c r="CG44">
        <v>0.21</v>
      </c>
      <c r="CH44">
        <v>-0.02</v>
      </c>
      <c r="CI44">
        <v>-1</v>
      </c>
      <c r="CJ44">
        <v>0.1</v>
      </c>
      <c r="CK44">
        <v>-1</v>
      </c>
      <c r="CL44">
        <v>-0.2</v>
      </c>
      <c r="CM44">
        <v>8.6999999999999993</v>
      </c>
      <c r="CN44">
        <v>24</v>
      </c>
      <c r="CO44">
        <v>2</v>
      </c>
      <c r="CP44">
        <v>-0.2</v>
      </c>
      <c r="CQ44">
        <v>39</v>
      </c>
      <c r="CR44">
        <v>16</v>
      </c>
      <c r="CS44">
        <v>273</v>
      </c>
      <c r="CT44">
        <v>2</v>
      </c>
      <c r="CU44">
        <v>17</v>
      </c>
      <c r="CV44">
        <v>50.2</v>
      </c>
    </row>
    <row r="45" spans="1:100" x14ac:dyDescent="0.3">
      <c r="A45" t="s">
        <v>233</v>
      </c>
      <c r="B45" t="s">
        <v>234</v>
      </c>
      <c r="C45" s="1" t="str">
        <f>HYPERLINK("http://geochem.nrcan.gc.ca/cdogs/content/bdl/bdl220010_e.htm", "22:0010")</f>
        <v>22:0010</v>
      </c>
      <c r="D45" s="1" t="str">
        <f>HYPERLINK("http://geochem.nrcan.gc.ca/cdogs/content/svy/svy220008_e.htm", "22:0008")</f>
        <v>22:0008</v>
      </c>
      <c r="E45" t="s">
        <v>195</v>
      </c>
      <c r="F45" t="s">
        <v>235</v>
      </c>
      <c r="H45">
        <v>62.962272900000002</v>
      </c>
      <c r="I45">
        <v>-91.932065899999998</v>
      </c>
      <c r="J45" s="1" t="str">
        <f>HYPERLINK("http://geochem.nrcan.gc.ca/cdogs/content/kwd/kwd020033_e.htm", "Whole")</f>
        <v>Whole</v>
      </c>
      <c r="K45" s="1" t="str">
        <f>HYPERLINK("http://geochem.nrcan.gc.ca/cdogs/content/kwd/kwd080069_e.htm", "Rock crushing (ActLabs RX1)")</f>
        <v>Rock crushing (ActLabs RX1)</v>
      </c>
      <c r="L45">
        <v>622860</v>
      </c>
      <c r="M45">
        <v>211</v>
      </c>
      <c r="P45">
        <v>4</v>
      </c>
      <c r="Q45">
        <v>1.08</v>
      </c>
      <c r="R45">
        <v>0.99</v>
      </c>
      <c r="S45">
        <v>4.05</v>
      </c>
      <c r="T45">
        <v>3.48</v>
      </c>
      <c r="U45">
        <v>-0.01</v>
      </c>
      <c r="V45">
        <v>3</v>
      </c>
      <c r="W45">
        <v>-5</v>
      </c>
      <c r="X45">
        <v>42.37</v>
      </c>
      <c r="Y45">
        <v>4.59</v>
      </c>
      <c r="AA45">
        <v>36.409999999999997</v>
      </c>
      <c r="AB45">
        <v>1.98</v>
      </c>
      <c r="AC45">
        <v>7.2999999999999995E-2</v>
      </c>
      <c r="AD45">
        <v>5.21</v>
      </c>
      <c r="AE45">
        <v>0.115</v>
      </c>
      <c r="AF45">
        <v>0.09</v>
      </c>
      <c r="AG45">
        <v>0.73</v>
      </c>
      <c r="AH45">
        <v>0.21</v>
      </c>
      <c r="AI45">
        <v>4.6900000000000004</v>
      </c>
      <c r="AJ45">
        <v>99.81</v>
      </c>
      <c r="AK45">
        <v>3</v>
      </c>
      <c r="AL45">
        <v>-1</v>
      </c>
      <c r="AM45">
        <v>15</v>
      </c>
      <c r="AN45">
        <v>30</v>
      </c>
      <c r="AO45">
        <v>2</v>
      </c>
      <c r="AP45">
        <v>-20</v>
      </c>
      <c r="AQ45">
        <v>110</v>
      </c>
      <c r="AR45">
        <v>6</v>
      </c>
      <c r="AS45">
        <v>2</v>
      </c>
      <c r="AT45">
        <v>-5</v>
      </c>
      <c r="AU45">
        <v>28</v>
      </c>
      <c r="AV45">
        <v>304</v>
      </c>
      <c r="AW45">
        <v>6.5</v>
      </c>
      <c r="AX45">
        <v>39</v>
      </c>
      <c r="AY45">
        <v>0.7</v>
      </c>
      <c r="AZ45">
        <v>-2</v>
      </c>
      <c r="BA45">
        <v>0.8</v>
      </c>
      <c r="BB45">
        <v>-0.1</v>
      </c>
      <c r="BC45">
        <v>-1</v>
      </c>
      <c r="BD45">
        <v>-0.2</v>
      </c>
      <c r="BE45">
        <v>1.6</v>
      </c>
      <c r="BF45">
        <v>140</v>
      </c>
      <c r="BG45">
        <v>0.2</v>
      </c>
      <c r="BH45">
        <v>6.73</v>
      </c>
      <c r="BI45">
        <v>13.1</v>
      </c>
      <c r="BJ45">
        <v>1.54</v>
      </c>
      <c r="BK45">
        <v>5.7</v>
      </c>
      <c r="BL45">
        <v>1.25</v>
      </c>
      <c r="BM45">
        <v>0.57199999999999995</v>
      </c>
      <c r="BN45">
        <v>1.08</v>
      </c>
      <c r="BO45">
        <v>0.17</v>
      </c>
      <c r="BP45">
        <v>0.97</v>
      </c>
      <c r="BQ45">
        <v>0.21</v>
      </c>
      <c r="BR45">
        <v>0.66</v>
      </c>
      <c r="BS45">
        <v>9.8000000000000004E-2</v>
      </c>
      <c r="BT45">
        <v>0.67</v>
      </c>
      <c r="BU45">
        <v>0.11</v>
      </c>
      <c r="BV45">
        <v>0.9</v>
      </c>
      <c r="BW45">
        <v>0.03</v>
      </c>
      <c r="BX45">
        <v>1.5</v>
      </c>
      <c r="BY45">
        <v>0.24</v>
      </c>
      <c r="BZ45">
        <v>-5</v>
      </c>
      <c r="CA45">
        <v>1.75</v>
      </c>
      <c r="CB45">
        <v>0.55000000000000004</v>
      </c>
      <c r="CC45">
        <v>39.75</v>
      </c>
      <c r="CD45">
        <v>4.3600000000000003</v>
      </c>
      <c r="CE45">
        <v>99.47</v>
      </c>
      <c r="CF45">
        <v>6</v>
      </c>
      <c r="CG45">
        <v>0.61</v>
      </c>
      <c r="CH45">
        <v>-0.02</v>
      </c>
      <c r="CI45">
        <v>1</v>
      </c>
      <c r="CJ45">
        <v>0.18</v>
      </c>
      <c r="CK45">
        <v>-1</v>
      </c>
      <c r="CL45">
        <v>0.4</v>
      </c>
      <c r="CM45">
        <v>3.8</v>
      </c>
      <c r="CN45">
        <v>37</v>
      </c>
      <c r="CO45">
        <v>265</v>
      </c>
      <c r="CP45">
        <v>-0.2</v>
      </c>
      <c r="CQ45">
        <v>15</v>
      </c>
      <c r="CR45">
        <v>13</v>
      </c>
      <c r="CS45">
        <v>514</v>
      </c>
      <c r="CT45">
        <v>1</v>
      </c>
      <c r="CU45">
        <v>4</v>
      </c>
      <c r="CV45">
        <v>92.3</v>
      </c>
    </row>
    <row r="46" spans="1:100" x14ac:dyDescent="0.3">
      <c r="A46" t="s">
        <v>236</v>
      </c>
      <c r="B46" t="s">
        <v>237</v>
      </c>
      <c r="C46" s="1" t="str">
        <f>HYPERLINK("http://geochem.nrcan.gc.ca/cdogs/content/bdl/bdl220010_e.htm", "22:0010")</f>
        <v>22:0010</v>
      </c>
      <c r="D46" s="1" t="str">
        <f>HYPERLINK("http://geochem.nrcan.gc.ca/cdogs/content/svy/svy220008_e.htm", "22:0008")</f>
        <v>22:0008</v>
      </c>
      <c r="E46" t="s">
        <v>195</v>
      </c>
      <c r="F46" t="s">
        <v>238</v>
      </c>
      <c r="H46">
        <v>62.962272900000002</v>
      </c>
      <c r="I46">
        <v>-91.932065899999998</v>
      </c>
      <c r="J46" s="1" t="str">
        <f>HYPERLINK("http://geochem.nrcan.gc.ca/cdogs/content/kwd/kwd020033_e.htm", "Whole")</f>
        <v>Whole</v>
      </c>
      <c r="K46" s="1" t="str">
        <f>HYPERLINK("http://geochem.nrcan.gc.ca/cdogs/content/kwd/kwd080069_e.htm", "Rock crushing (ActLabs RX1)")</f>
        <v>Rock crushing (ActLabs RX1)</v>
      </c>
      <c r="L46">
        <v>622861</v>
      </c>
      <c r="M46">
        <v>56</v>
      </c>
      <c r="P46">
        <v>-1</v>
      </c>
      <c r="Q46">
        <v>1.0900000000000001</v>
      </c>
      <c r="R46">
        <v>0.91</v>
      </c>
      <c r="S46">
        <v>5.8</v>
      </c>
      <c r="T46">
        <v>3.26</v>
      </c>
      <c r="U46">
        <v>0.01</v>
      </c>
      <c r="V46">
        <v>24</v>
      </c>
      <c r="W46">
        <v>-5</v>
      </c>
      <c r="X46">
        <v>46.52</v>
      </c>
      <c r="Y46">
        <v>5.77</v>
      </c>
      <c r="AA46">
        <v>4.3499999999999996</v>
      </c>
      <c r="AB46">
        <v>2</v>
      </c>
      <c r="AC46">
        <v>0.08</v>
      </c>
      <c r="AD46">
        <v>4.8</v>
      </c>
      <c r="AE46">
        <v>0.27100000000000002</v>
      </c>
      <c r="AF46">
        <v>0.11</v>
      </c>
      <c r="AG46">
        <v>1.49</v>
      </c>
      <c r="AH46">
        <v>0.19</v>
      </c>
      <c r="AI46">
        <v>5.61</v>
      </c>
      <c r="AJ46">
        <v>97.87</v>
      </c>
      <c r="AK46">
        <v>5</v>
      </c>
      <c r="AL46">
        <v>-1</v>
      </c>
      <c r="AM46">
        <v>28</v>
      </c>
      <c r="AN46">
        <v>50</v>
      </c>
      <c r="AO46">
        <v>6</v>
      </c>
      <c r="AP46">
        <v>-20</v>
      </c>
      <c r="AQ46">
        <v>170</v>
      </c>
      <c r="AR46">
        <v>10</v>
      </c>
      <c r="AS46">
        <v>2.1</v>
      </c>
      <c r="AT46">
        <v>623</v>
      </c>
      <c r="AU46">
        <v>60</v>
      </c>
      <c r="AV46">
        <v>136</v>
      </c>
      <c r="AW46">
        <v>9</v>
      </c>
      <c r="AX46">
        <v>100</v>
      </c>
      <c r="AY46">
        <v>2.9</v>
      </c>
      <c r="AZ46">
        <v>3</v>
      </c>
      <c r="BA46">
        <v>-0.5</v>
      </c>
      <c r="BB46">
        <v>-0.1</v>
      </c>
      <c r="BC46">
        <v>-1</v>
      </c>
      <c r="BD46">
        <v>-0.2</v>
      </c>
      <c r="BE46">
        <v>3.1</v>
      </c>
      <c r="BF46">
        <v>474</v>
      </c>
      <c r="BG46">
        <v>0.5</v>
      </c>
      <c r="BH46">
        <v>19.600000000000001</v>
      </c>
      <c r="BI46">
        <v>37</v>
      </c>
      <c r="BJ46">
        <v>4.22</v>
      </c>
      <c r="BK46">
        <v>15.1</v>
      </c>
      <c r="BL46">
        <v>2.65</v>
      </c>
      <c r="BM46">
        <v>0.89500000000000002</v>
      </c>
      <c r="BN46">
        <v>1.98</v>
      </c>
      <c r="BO46">
        <v>0.28999999999999998</v>
      </c>
      <c r="BP46">
        <v>1.59</v>
      </c>
      <c r="BQ46">
        <v>0.32</v>
      </c>
      <c r="BR46">
        <v>0.95</v>
      </c>
      <c r="BS46">
        <v>0.14899999999999999</v>
      </c>
      <c r="BT46">
        <v>0.92</v>
      </c>
      <c r="BU46">
        <v>0.16200000000000001</v>
      </c>
      <c r="BV46">
        <v>2.6</v>
      </c>
      <c r="BW46">
        <v>0.28000000000000003</v>
      </c>
      <c r="BX46">
        <v>1.1000000000000001</v>
      </c>
      <c r="BY46">
        <v>0.09</v>
      </c>
      <c r="BZ46">
        <v>-5</v>
      </c>
      <c r="CA46">
        <v>4.5</v>
      </c>
      <c r="CB46">
        <v>1.5</v>
      </c>
      <c r="CC46">
        <v>31.04</v>
      </c>
      <c r="CD46">
        <v>2.92</v>
      </c>
      <c r="CE46">
        <v>95.18</v>
      </c>
      <c r="CF46">
        <v>614</v>
      </c>
      <c r="CG46">
        <v>0.62</v>
      </c>
      <c r="CH46">
        <v>-0.02</v>
      </c>
      <c r="CI46">
        <v>1</v>
      </c>
      <c r="CJ46">
        <v>0.28999999999999998</v>
      </c>
      <c r="CK46">
        <v>-1</v>
      </c>
      <c r="CL46">
        <v>0.4</v>
      </c>
      <c r="CM46">
        <v>6.1</v>
      </c>
      <c r="CN46">
        <v>52</v>
      </c>
      <c r="CO46">
        <v>200</v>
      </c>
      <c r="CP46">
        <v>-0.2</v>
      </c>
      <c r="CQ46">
        <v>29</v>
      </c>
      <c r="CR46">
        <v>16</v>
      </c>
      <c r="CS46">
        <v>567</v>
      </c>
      <c r="CT46">
        <v>2</v>
      </c>
      <c r="CU46">
        <v>4</v>
      </c>
      <c r="CV46">
        <v>99.4</v>
      </c>
    </row>
    <row r="47" spans="1:100" x14ac:dyDescent="0.3">
      <c r="A47" t="s">
        <v>239</v>
      </c>
      <c r="B47" t="s">
        <v>240</v>
      </c>
      <c r="C47" s="1" t="str">
        <f>HYPERLINK("http://geochem.nrcan.gc.ca/cdogs/content/bdl/bdl220010_e.htm", "22:0010")</f>
        <v>22:0010</v>
      </c>
      <c r="D47" s="1" t="str">
        <f>HYPERLINK("http://geochem.nrcan.gc.ca/cdogs/content/svy/svy220008_e.htm", "22:0008")</f>
        <v>22:0008</v>
      </c>
      <c r="E47" t="s">
        <v>195</v>
      </c>
      <c r="F47" t="s">
        <v>241</v>
      </c>
      <c r="H47">
        <v>62.962272900000002</v>
      </c>
      <c r="I47">
        <v>-91.932065899999998</v>
      </c>
      <c r="J47" s="1" t="str">
        <f>HYPERLINK("http://geochem.nrcan.gc.ca/cdogs/content/kwd/kwd020033_e.htm", "Whole")</f>
        <v>Whole</v>
      </c>
      <c r="K47" s="1" t="str">
        <f>HYPERLINK("http://geochem.nrcan.gc.ca/cdogs/content/kwd/kwd080069_e.htm", "Rock crushing (ActLabs RX1)")</f>
        <v>Rock crushing (ActLabs RX1)</v>
      </c>
      <c r="L47">
        <v>622862</v>
      </c>
      <c r="M47">
        <v>3000</v>
      </c>
      <c r="N47">
        <v>3.54</v>
      </c>
      <c r="O47">
        <v>6</v>
      </c>
      <c r="P47">
        <v>2</v>
      </c>
      <c r="Q47">
        <v>1.03</v>
      </c>
      <c r="R47">
        <v>0.06</v>
      </c>
      <c r="S47">
        <v>5.62</v>
      </c>
      <c r="T47">
        <v>0.15</v>
      </c>
      <c r="U47">
        <v>0.01</v>
      </c>
      <c r="V47">
        <v>23.2</v>
      </c>
      <c r="W47">
        <v>-5</v>
      </c>
      <c r="X47">
        <v>51.41</v>
      </c>
      <c r="Y47">
        <v>7.72</v>
      </c>
      <c r="AA47">
        <v>5.64</v>
      </c>
      <c r="AB47">
        <v>2</v>
      </c>
      <c r="AC47">
        <v>5.8999999999999997E-2</v>
      </c>
      <c r="AD47">
        <v>1.76</v>
      </c>
      <c r="AE47">
        <v>0.13400000000000001</v>
      </c>
      <c r="AF47">
        <v>0.14000000000000001</v>
      </c>
      <c r="AG47">
        <v>1.5</v>
      </c>
      <c r="AH47">
        <v>0.22</v>
      </c>
      <c r="AI47">
        <v>3.11</v>
      </c>
      <c r="AJ47">
        <v>99.49</v>
      </c>
      <c r="AK47">
        <v>3</v>
      </c>
      <c r="AL47">
        <v>-1</v>
      </c>
      <c r="AM47">
        <v>30</v>
      </c>
      <c r="AN47">
        <v>30</v>
      </c>
      <c r="AO47">
        <v>7</v>
      </c>
      <c r="AP47">
        <v>-20</v>
      </c>
      <c r="AQ47">
        <v>170</v>
      </c>
      <c r="AR47">
        <v>12</v>
      </c>
      <c r="AS47">
        <v>1.7</v>
      </c>
      <c r="AT47">
        <v>782</v>
      </c>
      <c r="AU47">
        <v>61</v>
      </c>
      <c r="AV47">
        <v>33</v>
      </c>
      <c r="AW47">
        <v>6.4</v>
      </c>
      <c r="AX47">
        <v>50</v>
      </c>
      <c r="AY47">
        <v>1.1000000000000001</v>
      </c>
      <c r="AZ47">
        <v>-2</v>
      </c>
      <c r="BA47">
        <v>1.1000000000000001</v>
      </c>
      <c r="BB47">
        <v>-0.1</v>
      </c>
      <c r="BC47">
        <v>-1</v>
      </c>
      <c r="BD47">
        <v>0.3</v>
      </c>
      <c r="BE47">
        <v>3.5</v>
      </c>
      <c r="BF47">
        <v>308</v>
      </c>
      <c r="BG47">
        <v>0.5</v>
      </c>
      <c r="BH47">
        <v>7.77</v>
      </c>
      <c r="BI47">
        <v>14.8</v>
      </c>
      <c r="BJ47">
        <v>1.76</v>
      </c>
      <c r="BK47">
        <v>6.5</v>
      </c>
      <c r="BL47">
        <v>1.29</v>
      </c>
      <c r="BM47">
        <v>0.51100000000000001</v>
      </c>
      <c r="BN47">
        <v>1.24</v>
      </c>
      <c r="BO47">
        <v>0.19</v>
      </c>
      <c r="BP47">
        <v>1.07</v>
      </c>
      <c r="BQ47">
        <v>0.2</v>
      </c>
      <c r="BR47">
        <v>0.56000000000000005</v>
      </c>
      <c r="BS47">
        <v>0.08</v>
      </c>
      <c r="BT47">
        <v>0.48</v>
      </c>
      <c r="BU47">
        <v>8.1000000000000003E-2</v>
      </c>
      <c r="BV47">
        <v>1</v>
      </c>
      <c r="BW47">
        <v>0.09</v>
      </c>
      <c r="BX47">
        <v>5.6</v>
      </c>
      <c r="BY47">
        <v>0.21</v>
      </c>
      <c r="BZ47">
        <v>-5</v>
      </c>
      <c r="CA47">
        <v>1.71</v>
      </c>
      <c r="CB47">
        <v>0.68</v>
      </c>
      <c r="CC47">
        <v>31.44</v>
      </c>
      <c r="CD47">
        <v>0.52</v>
      </c>
      <c r="CE47">
        <v>96.89</v>
      </c>
      <c r="CF47">
        <v>826</v>
      </c>
      <c r="CG47">
        <v>0.63</v>
      </c>
      <c r="CH47">
        <v>-0.02</v>
      </c>
      <c r="CI47">
        <v>2</v>
      </c>
      <c r="CJ47">
        <v>0.31</v>
      </c>
      <c r="CK47">
        <v>-1</v>
      </c>
      <c r="CL47">
        <v>-0.2</v>
      </c>
      <c r="CM47">
        <v>7.8</v>
      </c>
      <c r="CN47">
        <v>32</v>
      </c>
      <c r="CO47">
        <v>217</v>
      </c>
      <c r="CP47">
        <v>-0.2</v>
      </c>
      <c r="CQ47">
        <v>29</v>
      </c>
      <c r="CR47">
        <v>18</v>
      </c>
      <c r="CS47">
        <v>417</v>
      </c>
      <c r="CT47">
        <v>1</v>
      </c>
      <c r="CU47">
        <v>3</v>
      </c>
      <c r="CV47">
        <v>104</v>
      </c>
    </row>
    <row r="48" spans="1:100" x14ac:dyDescent="0.3">
      <c r="A48" t="s">
        <v>242</v>
      </c>
      <c r="B48" t="s">
        <v>243</v>
      </c>
      <c r="C48" s="1" t="str">
        <f>HYPERLINK("http://geochem.nrcan.gc.ca/cdogs/content/bdl/bdl220010_e.htm", "22:0010")</f>
        <v>22:0010</v>
      </c>
      <c r="D48" s="1" t="str">
        <f>HYPERLINK("http://geochem.nrcan.gc.ca/cdogs/content/svy/svy220008_e.htm", "22:0008")</f>
        <v>22:0008</v>
      </c>
      <c r="E48" t="s">
        <v>195</v>
      </c>
      <c r="F48" t="s">
        <v>244</v>
      </c>
      <c r="H48">
        <v>62.962272900000002</v>
      </c>
      <c r="I48">
        <v>-91.932065899999998</v>
      </c>
      <c r="J48" s="1" t="str">
        <f>HYPERLINK("http://geochem.nrcan.gc.ca/cdogs/content/kwd/kwd020033_e.htm", "Whole")</f>
        <v>Whole</v>
      </c>
      <c r="K48" s="1" t="str">
        <f>HYPERLINK("http://geochem.nrcan.gc.ca/cdogs/content/kwd/kwd080069_e.htm", "Rock crushing (ActLabs RX1)")</f>
        <v>Rock crushing (ActLabs RX1)</v>
      </c>
      <c r="L48">
        <v>622863</v>
      </c>
      <c r="M48">
        <v>3000</v>
      </c>
      <c r="N48">
        <v>23.9</v>
      </c>
      <c r="O48">
        <v>11</v>
      </c>
      <c r="P48">
        <v>-1</v>
      </c>
      <c r="Q48">
        <v>1.07</v>
      </c>
      <c r="R48">
        <v>0.12</v>
      </c>
      <c r="S48">
        <v>8.58</v>
      </c>
      <c r="T48">
        <v>0.33</v>
      </c>
      <c r="U48">
        <v>0.02</v>
      </c>
      <c r="V48">
        <v>27.3</v>
      </c>
      <c r="W48">
        <v>-5</v>
      </c>
      <c r="X48">
        <v>50.14</v>
      </c>
      <c r="Y48">
        <v>2.46</v>
      </c>
      <c r="AA48">
        <v>10.029999999999999</v>
      </c>
      <c r="AB48">
        <v>1.54</v>
      </c>
      <c r="AC48">
        <v>0.1</v>
      </c>
      <c r="AD48">
        <v>1.07</v>
      </c>
      <c r="AE48">
        <v>4.7E-2</v>
      </c>
      <c r="AF48">
        <v>0.09</v>
      </c>
      <c r="AG48">
        <v>0.44</v>
      </c>
      <c r="AH48">
        <v>0.27</v>
      </c>
      <c r="AI48">
        <v>2.98</v>
      </c>
      <c r="AJ48">
        <v>99.53</v>
      </c>
      <c r="AK48">
        <v>2</v>
      </c>
      <c r="AL48">
        <v>-1</v>
      </c>
      <c r="AM48">
        <v>14</v>
      </c>
      <c r="AN48">
        <v>30</v>
      </c>
      <c r="AO48">
        <v>7</v>
      </c>
      <c r="AP48">
        <v>-20</v>
      </c>
      <c r="AQ48">
        <v>340</v>
      </c>
      <c r="AR48">
        <v>3</v>
      </c>
      <c r="AS48">
        <v>1.9</v>
      </c>
      <c r="AT48">
        <v>863</v>
      </c>
      <c r="AU48">
        <v>19</v>
      </c>
      <c r="AV48">
        <v>44</v>
      </c>
      <c r="AW48">
        <v>6.4</v>
      </c>
      <c r="AX48">
        <v>23</v>
      </c>
      <c r="AY48">
        <v>0.5</v>
      </c>
      <c r="AZ48">
        <v>3</v>
      </c>
      <c r="BA48">
        <v>2.2999999999999998</v>
      </c>
      <c r="BB48">
        <v>-0.1</v>
      </c>
      <c r="BC48">
        <v>-1</v>
      </c>
      <c r="BD48">
        <v>0.3</v>
      </c>
      <c r="BE48">
        <v>1.3</v>
      </c>
      <c r="BF48">
        <v>99</v>
      </c>
      <c r="BG48">
        <v>2.4</v>
      </c>
      <c r="BH48">
        <v>5.1100000000000003</v>
      </c>
      <c r="BI48">
        <v>10.1</v>
      </c>
      <c r="BJ48">
        <v>1.23</v>
      </c>
      <c r="BK48">
        <v>5.04</v>
      </c>
      <c r="BL48">
        <v>1.31</v>
      </c>
      <c r="BM48">
        <v>0.54700000000000004</v>
      </c>
      <c r="BN48">
        <v>1.34</v>
      </c>
      <c r="BO48">
        <v>0.2</v>
      </c>
      <c r="BP48">
        <v>1.1299999999999999</v>
      </c>
      <c r="BQ48">
        <v>0.19</v>
      </c>
      <c r="BR48">
        <v>0.51</v>
      </c>
      <c r="BS48">
        <v>7.4999999999999997E-2</v>
      </c>
      <c r="BT48">
        <v>0.47</v>
      </c>
      <c r="BU48">
        <v>7.2999999999999995E-2</v>
      </c>
      <c r="BV48">
        <v>0.5</v>
      </c>
      <c r="BW48">
        <v>0.03</v>
      </c>
      <c r="BX48">
        <v>1.2</v>
      </c>
      <c r="BY48">
        <v>0.11</v>
      </c>
      <c r="BZ48">
        <v>-5</v>
      </c>
      <c r="CA48">
        <v>1.91</v>
      </c>
      <c r="CB48">
        <v>0.84</v>
      </c>
      <c r="CC48">
        <v>40.39</v>
      </c>
      <c r="CD48">
        <v>-7.0000000000000007E-2</v>
      </c>
      <c r="CE48">
        <v>96.48</v>
      </c>
      <c r="CF48">
        <v>945</v>
      </c>
      <c r="CG48">
        <v>1.21</v>
      </c>
      <c r="CH48">
        <v>0.02</v>
      </c>
      <c r="CI48">
        <v>2</v>
      </c>
      <c r="CJ48">
        <v>0.5</v>
      </c>
      <c r="CK48">
        <v>10</v>
      </c>
      <c r="CL48">
        <v>0.2</v>
      </c>
      <c r="CM48">
        <v>7.5</v>
      </c>
      <c r="CN48">
        <v>34</v>
      </c>
      <c r="CO48">
        <v>403</v>
      </c>
      <c r="CP48">
        <v>-0.2</v>
      </c>
      <c r="CQ48">
        <v>9</v>
      </c>
      <c r="CR48">
        <v>16</v>
      </c>
      <c r="CS48">
        <v>653</v>
      </c>
      <c r="CT48">
        <v>3</v>
      </c>
      <c r="CU48">
        <v>-2</v>
      </c>
      <c r="CV48">
        <v>89.9</v>
      </c>
    </row>
    <row r="49" spans="1:100" x14ac:dyDescent="0.3">
      <c r="A49" t="s">
        <v>245</v>
      </c>
      <c r="B49" t="s">
        <v>246</v>
      </c>
      <c r="C49" s="1" t="str">
        <f>HYPERLINK("http://geochem.nrcan.gc.ca/cdogs/content/bdl/bdl220010_e.htm", "22:0010")</f>
        <v>22:0010</v>
      </c>
      <c r="D49" s="1" t="str">
        <f>HYPERLINK("http://geochem.nrcan.gc.ca/cdogs/content/svy/svy220008_e.htm", "22:0008")</f>
        <v>22:0008</v>
      </c>
      <c r="E49" t="s">
        <v>195</v>
      </c>
      <c r="F49" t="s">
        <v>247</v>
      </c>
      <c r="H49">
        <v>62.962272900000002</v>
      </c>
      <c r="I49">
        <v>-91.932065899999998</v>
      </c>
      <c r="J49" s="1" t="str">
        <f>HYPERLINK("http://geochem.nrcan.gc.ca/cdogs/content/kwd/kwd020033_e.htm", "Whole")</f>
        <v>Whole</v>
      </c>
      <c r="K49" s="1" t="str">
        <f>HYPERLINK("http://geochem.nrcan.gc.ca/cdogs/content/kwd/kwd080069_e.htm", "Rock crushing (ActLabs RX1)")</f>
        <v>Rock crushing (ActLabs RX1)</v>
      </c>
      <c r="L49">
        <v>622864</v>
      </c>
      <c r="M49">
        <v>12</v>
      </c>
      <c r="P49">
        <v>102</v>
      </c>
      <c r="Q49">
        <v>1.08</v>
      </c>
      <c r="R49">
        <v>0.02</v>
      </c>
      <c r="S49">
        <v>0.04</v>
      </c>
      <c r="T49">
        <v>-0.01</v>
      </c>
      <c r="U49">
        <v>0.01</v>
      </c>
      <c r="V49">
        <v>4.5</v>
      </c>
      <c r="W49">
        <v>-5</v>
      </c>
      <c r="X49">
        <v>64.48</v>
      </c>
      <c r="Y49">
        <v>16.62</v>
      </c>
      <c r="AA49">
        <v>0.68</v>
      </c>
      <c r="AB49">
        <v>2.16</v>
      </c>
      <c r="AC49">
        <v>4.8000000000000001E-2</v>
      </c>
      <c r="AD49">
        <v>1.91</v>
      </c>
      <c r="AE49">
        <v>0.628</v>
      </c>
      <c r="AF49">
        <v>2.86</v>
      </c>
      <c r="AG49">
        <v>3.2</v>
      </c>
      <c r="AH49">
        <v>0.12</v>
      </c>
      <c r="AI49">
        <v>1.57</v>
      </c>
      <c r="AJ49">
        <v>99.26</v>
      </c>
      <c r="AK49">
        <v>14</v>
      </c>
      <c r="AL49">
        <v>2</v>
      </c>
      <c r="AM49">
        <v>111</v>
      </c>
      <c r="AN49">
        <v>150</v>
      </c>
      <c r="AO49">
        <v>22</v>
      </c>
      <c r="AP49">
        <v>80</v>
      </c>
      <c r="AQ49">
        <v>40</v>
      </c>
      <c r="AR49">
        <v>21</v>
      </c>
      <c r="AS49">
        <v>1.8</v>
      </c>
      <c r="AT49">
        <v>97</v>
      </c>
      <c r="AU49">
        <v>112</v>
      </c>
      <c r="AV49">
        <v>294</v>
      </c>
      <c r="AW49">
        <v>13.1</v>
      </c>
      <c r="AX49">
        <v>161</v>
      </c>
      <c r="AY49">
        <v>5.5</v>
      </c>
      <c r="AZ49">
        <v>-2</v>
      </c>
      <c r="BA49">
        <v>1.6</v>
      </c>
      <c r="BB49">
        <v>-0.1</v>
      </c>
      <c r="BC49">
        <v>1</v>
      </c>
      <c r="BD49">
        <v>-0.2</v>
      </c>
      <c r="BE49">
        <v>3.8</v>
      </c>
      <c r="BF49">
        <v>1094</v>
      </c>
      <c r="BG49">
        <v>-0.1</v>
      </c>
      <c r="BH49">
        <v>27.9</v>
      </c>
      <c r="BI49">
        <v>55.5</v>
      </c>
      <c r="BJ49">
        <v>6.64</v>
      </c>
      <c r="BK49">
        <v>24.5</v>
      </c>
      <c r="BL49">
        <v>4.1500000000000004</v>
      </c>
      <c r="BM49">
        <v>1.1299999999999999</v>
      </c>
      <c r="BN49">
        <v>3.07</v>
      </c>
      <c r="BO49">
        <v>0.46</v>
      </c>
      <c r="BP49">
        <v>2.5299999999999998</v>
      </c>
      <c r="BQ49">
        <v>0.48</v>
      </c>
      <c r="BR49">
        <v>1.38</v>
      </c>
      <c r="BS49">
        <v>0.20100000000000001</v>
      </c>
      <c r="BT49">
        <v>1.27</v>
      </c>
      <c r="BU49">
        <v>0.20100000000000001</v>
      </c>
      <c r="BV49">
        <v>3.8</v>
      </c>
      <c r="BW49">
        <v>0.38</v>
      </c>
      <c r="BX49">
        <v>4.4000000000000004</v>
      </c>
      <c r="BY49">
        <v>0.53</v>
      </c>
      <c r="BZ49">
        <v>12</v>
      </c>
      <c r="CA49">
        <v>6.18</v>
      </c>
      <c r="CB49">
        <v>1.75</v>
      </c>
      <c r="CC49">
        <v>5.69</v>
      </c>
      <c r="CD49">
        <v>1.06</v>
      </c>
      <c r="CE49">
        <v>98.76</v>
      </c>
      <c r="CF49">
        <v>101</v>
      </c>
      <c r="CG49">
        <v>0.11</v>
      </c>
      <c r="CH49">
        <v>-0.02</v>
      </c>
      <c r="CI49">
        <v>1</v>
      </c>
      <c r="CJ49">
        <v>7.0000000000000007E-2</v>
      </c>
      <c r="CK49">
        <v>1</v>
      </c>
      <c r="CL49">
        <v>-0.2</v>
      </c>
      <c r="CM49">
        <v>26.2</v>
      </c>
      <c r="CN49">
        <v>100</v>
      </c>
      <c r="CO49">
        <v>48.9</v>
      </c>
      <c r="CP49">
        <v>-0.2</v>
      </c>
      <c r="CQ49">
        <v>56</v>
      </c>
      <c r="CR49">
        <v>88</v>
      </c>
      <c r="CS49">
        <v>356</v>
      </c>
      <c r="CT49">
        <v>-1</v>
      </c>
      <c r="CU49">
        <v>14</v>
      </c>
      <c r="CV49">
        <v>78.599999999999994</v>
      </c>
    </row>
    <row r="50" spans="1:100" x14ac:dyDescent="0.3">
      <c r="A50" t="s">
        <v>248</v>
      </c>
      <c r="B50" t="s">
        <v>249</v>
      </c>
      <c r="C50" s="1" t="str">
        <f>HYPERLINK("http://geochem.nrcan.gc.ca/cdogs/content/bdl/bdl220010_e.htm", "22:0010")</f>
        <v>22:0010</v>
      </c>
      <c r="D50" s="1" t="str">
        <f>HYPERLINK("http://geochem.nrcan.gc.ca/cdogs/content/svy/svy220008_e.htm", "22:0008")</f>
        <v>22:0008</v>
      </c>
      <c r="E50" t="s">
        <v>195</v>
      </c>
      <c r="F50" t="s">
        <v>250</v>
      </c>
      <c r="H50">
        <v>62.962272900000002</v>
      </c>
      <c r="I50">
        <v>-91.932065899999998</v>
      </c>
      <c r="J50" s="1" t="str">
        <f>HYPERLINK("http://geochem.nrcan.gc.ca/cdogs/content/kwd/kwd020033_e.htm", "Whole")</f>
        <v>Whole</v>
      </c>
      <c r="K50" s="1" t="str">
        <f>HYPERLINK("http://geochem.nrcan.gc.ca/cdogs/content/kwd/kwd080069_e.htm", "Rock crushing (ActLabs RX1)")</f>
        <v>Rock crushing (ActLabs RX1)</v>
      </c>
      <c r="L50">
        <v>622865</v>
      </c>
      <c r="M50">
        <v>5</v>
      </c>
      <c r="P50">
        <v>38</v>
      </c>
      <c r="Q50">
        <v>1.05</v>
      </c>
      <c r="R50">
        <v>-0.01</v>
      </c>
      <c r="S50">
        <v>0.02</v>
      </c>
      <c r="T50">
        <v>-0.01</v>
      </c>
      <c r="U50">
        <v>-0.01</v>
      </c>
      <c r="V50">
        <v>4</v>
      </c>
      <c r="W50">
        <v>-5</v>
      </c>
      <c r="X50">
        <v>68.98</v>
      </c>
      <c r="Y50">
        <v>14.64</v>
      </c>
      <c r="AA50">
        <v>0.4</v>
      </c>
      <c r="AB50">
        <v>1.88</v>
      </c>
      <c r="AC50">
        <v>4.2999999999999997E-2</v>
      </c>
      <c r="AD50">
        <v>1.51</v>
      </c>
      <c r="AE50">
        <v>0.53200000000000003</v>
      </c>
      <c r="AF50">
        <v>3.41</v>
      </c>
      <c r="AG50">
        <v>2.19</v>
      </c>
      <c r="AH50">
        <v>0.11</v>
      </c>
      <c r="AI50">
        <v>1.4</v>
      </c>
      <c r="AJ50">
        <v>99.55</v>
      </c>
      <c r="AK50">
        <v>11</v>
      </c>
      <c r="AL50">
        <v>1</v>
      </c>
      <c r="AM50">
        <v>92</v>
      </c>
      <c r="AN50">
        <v>130</v>
      </c>
      <c r="AO50">
        <v>13</v>
      </c>
      <c r="AP50">
        <v>60</v>
      </c>
      <c r="AQ50">
        <v>80</v>
      </c>
      <c r="AR50">
        <v>17</v>
      </c>
      <c r="AS50">
        <v>1.6</v>
      </c>
      <c r="AT50">
        <v>15</v>
      </c>
      <c r="AU50">
        <v>79</v>
      </c>
      <c r="AV50">
        <v>231</v>
      </c>
      <c r="AW50">
        <v>10.6</v>
      </c>
      <c r="AX50">
        <v>155</v>
      </c>
      <c r="AY50">
        <v>4.5</v>
      </c>
      <c r="AZ50">
        <v>-2</v>
      </c>
      <c r="BA50">
        <v>1.5</v>
      </c>
      <c r="BB50">
        <v>-0.1</v>
      </c>
      <c r="BC50">
        <v>-1</v>
      </c>
      <c r="BD50">
        <v>-0.2</v>
      </c>
      <c r="BE50">
        <v>2.8</v>
      </c>
      <c r="BF50">
        <v>752</v>
      </c>
      <c r="BG50">
        <v>-0.1</v>
      </c>
      <c r="BH50">
        <v>26.1</v>
      </c>
      <c r="BI50">
        <v>51</v>
      </c>
      <c r="BJ50">
        <v>5.95</v>
      </c>
      <c r="BK50">
        <v>21.9</v>
      </c>
      <c r="BL50">
        <v>3.84</v>
      </c>
      <c r="BM50">
        <v>1.07</v>
      </c>
      <c r="BN50">
        <v>2.79</v>
      </c>
      <c r="BO50">
        <v>0.4</v>
      </c>
      <c r="BP50">
        <v>2.1</v>
      </c>
      <c r="BQ50">
        <v>0.41</v>
      </c>
      <c r="BR50">
        <v>1.1499999999999999</v>
      </c>
      <c r="BS50">
        <v>0.16800000000000001</v>
      </c>
      <c r="BT50">
        <v>1.1000000000000001</v>
      </c>
      <c r="BU50">
        <v>0.17599999999999999</v>
      </c>
      <c r="BV50">
        <v>3.5</v>
      </c>
      <c r="BW50">
        <v>0.33</v>
      </c>
      <c r="BX50">
        <v>2.6</v>
      </c>
      <c r="BY50">
        <v>0.41</v>
      </c>
      <c r="BZ50">
        <v>6</v>
      </c>
      <c r="CA50">
        <v>5.98</v>
      </c>
      <c r="CB50">
        <v>1.7</v>
      </c>
      <c r="CC50">
        <v>4.8499999999999996</v>
      </c>
      <c r="CD50">
        <v>0.95</v>
      </c>
      <c r="CE50">
        <v>99.1</v>
      </c>
      <c r="CF50">
        <v>15</v>
      </c>
      <c r="CG50">
        <v>0.08</v>
      </c>
      <c r="CH50">
        <v>-0.02</v>
      </c>
      <c r="CI50">
        <v>-1</v>
      </c>
      <c r="CJ50">
        <v>0.06</v>
      </c>
      <c r="CK50">
        <v>1</v>
      </c>
      <c r="CL50">
        <v>-0.2</v>
      </c>
      <c r="CM50">
        <v>15</v>
      </c>
      <c r="CN50">
        <v>89</v>
      </c>
      <c r="CO50">
        <v>109</v>
      </c>
      <c r="CP50">
        <v>-0.2</v>
      </c>
      <c r="CQ50">
        <v>40</v>
      </c>
      <c r="CR50">
        <v>72</v>
      </c>
      <c r="CS50">
        <v>309</v>
      </c>
      <c r="CT50">
        <v>-1</v>
      </c>
      <c r="CU50">
        <v>7</v>
      </c>
      <c r="CV50">
        <v>72.3</v>
      </c>
    </row>
    <row r="51" spans="1:100" x14ac:dyDescent="0.3">
      <c r="A51" t="s">
        <v>251</v>
      </c>
      <c r="B51" t="s">
        <v>252</v>
      </c>
      <c r="C51" s="1" t="str">
        <f>HYPERLINK("http://geochem.nrcan.gc.ca/cdogs/content/bdl/bdl220010_e.htm", "22:0010")</f>
        <v>22:0010</v>
      </c>
      <c r="D51" s="1" t="str">
        <f>HYPERLINK("http://geochem.nrcan.gc.ca/cdogs/content/svy/svy220008_e.htm", "22:0008")</f>
        <v>22:0008</v>
      </c>
      <c r="E51" t="s">
        <v>195</v>
      </c>
      <c r="F51" t="s">
        <v>253</v>
      </c>
      <c r="H51">
        <v>62.962272900000002</v>
      </c>
      <c r="I51">
        <v>-91.932065899999998</v>
      </c>
      <c r="J51" s="1" t="str">
        <f>HYPERLINK("http://geochem.nrcan.gc.ca/cdogs/content/kwd/kwd020033_e.htm", "Whole")</f>
        <v>Whole</v>
      </c>
      <c r="K51" s="1" t="str">
        <f>HYPERLINK("http://geochem.nrcan.gc.ca/cdogs/content/kwd/kwd080069_e.htm", "Rock crushing (ActLabs RX1)")</f>
        <v>Rock crushing (ActLabs RX1)</v>
      </c>
      <c r="L51">
        <v>622866</v>
      </c>
      <c r="M51">
        <v>28</v>
      </c>
      <c r="P51">
        <v>3</v>
      </c>
      <c r="Q51">
        <v>1.02</v>
      </c>
      <c r="R51">
        <v>1.22</v>
      </c>
      <c r="S51">
        <v>0.11</v>
      </c>
      <c r="T51">
        <v>4.05</v>
      </c>
      <c r="U51">
        <v>-0.01</v>
      </c>
      <c r="V51">
        <v>18.3</v>
      </c>
      <c r="W51">
        <v>-5</v>
      </c>
      <c r="X51">
        <v>42.87</v>
      </c>
      <c r="Y51">
        <v>1.01</v>
      </c>
      <c r="AA51">
        <v>24.95</v>
      </c>
      <c r="AB51">
        <v>0.83</v>
      </c>
      <c r="AC51">
        <v>8.4000000000000005E-2</v>
      </c>
      <c r="AD51">
        <v>5.79</v>
      </c>
      <c r="AE51">
        <v>2.5000000000000001E-2</v>
      </c>
      <c r="AF51">
        <v>0.05</v>
      </c>
      <c r="AG51">
        <v>0.03</v>
      </c>
      <c r="AH51">
        <v>0.23</v>
      </c>
      <c r="AI51">
        <v>2.72</v>
      </c>
      <c r="AJ51">
        <v>98.94</v>
      </c>
      <c r="AK51">
        <v>1</v>
      </c>
      <c r="AL51">
        <v>-1</v>
      </c>
      <c r="AM51">
        <v>9</v>
      </c>
      <c r="AN51">
        <v>-20</v>
      </c>
      <c r="AO51">
        <v>-1</v>
      </c>
      <c r="AP51">
        <v>-20</v>
      </c>
      <c r="AQ51">
        <v>-10</v>
      </c>
      <c r="AR51">
        <v>2</v>
      </c>
      <c r="AS51">
        <v>4.0999999999999996</v>
      </c>
      <c r="AT51">
        <v>17</v>
      </c>
      <c r="AU51">
        <v>-1</v>
      </c>
      <c r="AV51">
        <v>328</v>
      </c>
      <c r="AW51">
        <v>5.3</v>
      </c>
      <c r="AX51">
        <v>10</v>
      </c>
      <c r="AY51">
        <v>-0.2</v>
      </c>
      <c r="AZ51">
        <v>-2</v>
      </c>
      <c r="BA51">
        <v>-0.5</v>
      </c>
      <c r="BB51">
        <v>-0.1</v>
      </c>
      <c r="BC51">
        <v>-1</v>
      </c>
      <c r="BD51">
        <v>-0.2</v>
      </c>
      <c r="BE51">
        <v>-0.1</v>
      </c>
      <c r="BF51">
        <v>4</v>
      </c>
      <c r="BG51">
        <v>-0.1</v>
      </c>
      <c r="BH51">
        <v>2.93</v>
      </c>
      <c r="BI51">
        <v>5.92</v>
      </c>
      <c r="BJ51">
        <v>0.75</v>
      </c>
      <c r="BK51">
        <v>3.11</v>
      </c>
      <c r="BL51">
        <v>0.76</v>
      </c>
      <c r="BM51">
        <v>0.46600000000000003</v>
      </c>
      <c r="BN51">
        <v>0.82</v>
      </c>
      <c r="BO51">
        <v>0.13</v>
      </c>
      <c r="BP51">
        <v>0.81</v>
      </c>
      <c r="BQ51">
        <v>0.16</v>
      </c>
      <c r="BR51">
        <v>0.5</v>
      </c>
      <c r="BS51">
        <v>7.2999999999999995E-2</v>
      </c>
      <c r="BT51">
        <v>0.49</v>
      </c>
      <c r="BU51">
        <v>7.5999999999999998E-2</v>
      </c>
      <c r="BV51">
        <v>0.1</v>
      </c>
      <c r="BW51">
        <v>0.03</v>
      </c>
      <c r="BX51">
        <v>0.8</v>
      </c>
      <c r="BY51">
        <v>-0.05</v>
      </c>
      <c r="BZ51">
        <v>-5</v>
      </c>
      <c r="CA51">
        <v>0.54</v>
      </c>
      <c r="CB51">
        <v>0.12</v>
      </c>
      <c r="CC51">
        <v>45.3</v>
      </c>
      <c r="CD51">
        <v>0.67</v>
      </c>
      <c r="CE51">
        <v>96.89</v>
      </c>
      <c r="CF51">
        <v>14</v>
      </c>
      <c r="CG51">
        <v>7.0000000000000007E-2</v>
      </c>
      <c r="CH51">
        <v>-0.02</v>
      </c>
      <c r="CI51">
        <v>-1</v>
      </c>
      <c r="CJ51">
        <v>0.01</v>
      </c>
      <c r="CK51">
        <v>-1</v>
      </c>
      <c r="CL51">
        <v>0.4</v>
      </c>
      <c r="CM51">
        <v>0.8</v>
      </c>
      <c r="CN51">
        <v>22</v>
      </c>
      <c r="CO51">
        <v>5.9</v>
      </c>
      <c r="CP51">
        <v>-0.2</v>
      </c>
      <c r="CQ51">
        <v>1</v>
      </c>
      <c r="CR51">
        <v>5</v>
      </c>
      <c r="CS51">
        <v>582</v>
      </c>
      <c r="CT51">
        <v>-1</v>
      </c>
      <c r="CU51">
        <v>-2</v>
      </c>
      <c r="CV51">
        <v>50.8</v>
      </c>
    </row>
    <row r="52" spans="1:100" x14ac:dyDescent="0.3">
      <c r="A52" t="s">
        <v>254</v>
      </c>
      <c r="B52" t="s">
        <v>255</v>
      </c>
      <c r="C52" s="1" t="str">
        <f>HYPERLINK("http://geochem.nrcan.gc.ca/cdogs/content/bdl/bdl220010_e.htm", "22:0010")</f>
        <v>22:0010</v>
      </c>
      <c r="D52" s="1" t="str">
        <f>HYPERLINK("http://geochem.nrcan.gc.ca/cdogs/content/svy/svy_e.htm", "")</f>
        <v/>
      </c>
      <c r="G52" s="1" t="str">
        <f>HYPERLINK("http://geochem.nrcan.gc.ca/cdogs/content/cr_/cr_00214_e.htm", "214")</f>
        <v>214</v>
      </c>
      <c r="J52" t="s">
        <v>256</v>
      </c>
      <c r="K52" t="s">
        <v>257</v>
      </c>
      <c r="P52">
        <v>18</v>
      </c>
      <c r="Q52">
        <v>1.03</v>
      </c>
      <c r="X52">
        <v>50.88</v>
      </c>
      <c r="Y52">
        <v>20.260000000000002</v>
      </c>
      <c r="AB52">
        <v>0.5</v>
      </c>
      <c r="AC52">
        <v>0.113</v>
      </c>
      <c r="AD52">
        <v>7.94</v>
      </c>
      <c r="AE52">
        <v>0.28299999999999997</v>
      </c>
      <c r="AF52">
        <v>6.9</v>
      </c>
      <c r="AG52">
        <v>1.67</v>
      </c>
      <c r="AH52">
        <v>0.14000000000000001</v>
      </c>
      <c r="AI52">
        <v>3.02</v>
      </c>
      <c r="AJ52">
        <v>97.99</v>
      </c>
      <c r="AK52">
        <v>-1</v>
      </c>
      <c r="AL52">
        <v>3</v>
      </c>
      <c r="AM52">
        <v>5</v>
      </c>
      <c r="AN52">
        <v>-20</v>
      </c>
      <c r="AO52">
        <v>2</v>
      </c>
      <c r="AP52">
        <v>-20</v>
      </c>
      <c r="AQ52">
        <v>-10</v>
      </c>
      <c r="AR52">
        <v>37</v>
      </c>
      <c r="AS52">
        <v>1.5</v>
      </c>
      <c r="AT52">
        <v>12</v>
      </c>
      <c r="AU52">
        <v>55</v>
      </c>
      <c r="AV52">
        <v>1190</v>
      </c>
      <c r="AW52">
        <v>115</v>
      </c>
      <c r="AX52">
        <v>614</v>
      </c>
      <c r="AY52">
        <v>13.1</v>
      </c>
      <c r="AZ52">
        <v>-2</v>
      </c>
      <c r="BA52">
        <v>3.7</v>
      </c>
      <c r="BB52">
        <v>-0.1</v>
      </c>
      <c r="BC52">
        <v>8</v>
      </c>
      <c r="BD52">
        <v>-0.2</v>
      </c>
      <c r="BE52">
        <v>1.5</v>
      </c>
      <c r="BF52">
        <v>351</v>
      </c>
      <c r="BG52">
        <v>-0.1</v>
      </c>
      <c r="BH52">
        <v>61.3</v>
      </c>
      <c r="BI52">
        <v>124</v>
      </c>
      <c r="BJ52">
        <v>15.3</v>
      </c>
      <c r="BK52">
        <v>56.4</v>
      </c>
      <c r="BL52">
        <v>12.9</v>
      </c>
      <c r="BM52">
        <v>1.93</v>
      </c>
      <c r="BN52">
        <v>13.5</v>
      </c>
      <c r="BO52">
        <v>2.71</v>
      </c>
      <c r="BP52">
        <v>19.2</v>
      </c>
      <c r="BQ52">
        <v>4.2699999999999996</v>
      </c>
      <c r="BR52">
        <v>13.9</v>
      </c>
      <c r="BS52">
        <v>2.3199999999999998</v>
      </c>
      <c r="BT52">
        <v>15.4</v>
      </c>
      <c r="BU52">
        <v>2.06</v>
      </c>
      <c r="BV52">
        <v>10.3</v>
      </c>
      <c r="BW52">
        <v>0.64</v>
      </c>
      <c r="BX52">
        <v>-0.5</v>
      </c>
      <c r="BY52">
        <v>0.22</v>
      </c>
      <c r="BZ52">
        <v>10</v>
      </c>
      <c r="CA52">
        <v>1.45</v>
      </c>
      <c r="CB52">
        <v>0.97</v>
      </c>
      <c r="CC52">
        <v>6.29</v>
      </c>
      <c r="CK52">
        <v>1</v>
      </c>
      <c r="CL52">
        <v>-0.2</v>
      </c>
      <c r="CM52">
        <v>2.7</v>
      </c>
      <c r="CN52">
        <v>16</v>
      </c>
      <c r="CO52">
        <v>5.7</v>
      </c>
      <c r="CP52">
        <v>-0.2</v>
      </c>
      <c r="CQ52">
        <v>42</v>
      </c>
      <c r="CR52">
        <v>11</v>
      </c>
      <c r="CS52">
        <v>804</v>
      </c>
      <c r="CT52">
        <v>-1</v>
      </c>
      <c r="CU52">
        <v>10</v>
      </c>
      <c r="CV52">
        <v>120</v>
      </c>
    </row>
    <row r="53" spans="1:100" x14ac:dyDescent="0.3">
      <c r="A53" t="s">
        <v>258</v>
      </c>
      <c r="B53" t="s">
        <v>259</v>
      </c>
      <c r="C53" s="1" t="str">
        <f>HYPERLINK("http://geochem.nrcan.gc.ca/cdogs/content/bdl/bdl220010_e.htm", "22:0010")</f>
        <v>22:0010</v>
      </c>
      <c r="D53" s="1" t="str">
        <f>HYPERLINK("http://geochem.nrcan.gc.ca/cdogs/content/svy/svy220008_e.htm", "22:0008")</f>
        <v>22:0008</v>
      </c>
      <c r="E53" t="s">
        <v>195</v>
      </c>
      <c r="F53" t="s">
        <v>260</v>
      </c>
      <c r="H53">
        <v>62.962272900000002</v>
      </c>
      <c r="I53">
        <v>-91.932065899999998</v>
      </c>
      <c r="J53" s="1" t="str">
        <f>HYPERLINK("http://geochem.nrcan.gc.ca/cdogs/content/kwd/kwd020033_e.htm", "Whole")</f>
        <v>Whole</v>
      </c>
      <c r="K53" s="1" t="str">
        <f>HYPERLINK("http://geochem.nrcan.gc.ca/cdogs/content/kwd/kwd080069_e.htm", "Rock crushing (ActLabs RX1)")</f>
        <v>Rock crushing (ActLabs RX1)</v>
      </c>
      <c r="L53">
        <v>622867</v>
      </c>
      <c r="M53">
        <v>1120</v>
      </c>
      <c r="P53">
        <v>-1</v>
      </c>
      <c r="Q53">
        <v>1.02</v>
      </c>
      <c r="R53">
        <v>0.2</v>
      </c>
      <c r="S53">
        <v>4.6900000000000004</v>
      </c>
      <c r="T53">
        <v>0.6</v>
      </c>
      <c r="U53">
        <v>-0.01</v>
      </c>
      <c r="V53">
        <v>29.6</v>
      </c>
      <c r="W53">
        <v>-5</v>
      </c>
      <c r="X53">
        <v>45.56</v>
      </c>
      <c r="Y53">
        <v>3.95</v>
      </c>
      <c r="AA53">
        <v>9.43</v>
      </c>
      <c r="AB53">
        <v>1.43</v>
      </c>
      <c r="AC53">
        <v>0.08</v>
      </c>
      <c r="AD53">
        <v>2.04</v>
      </c>
      <c r="AE53">
        <v>4.9000000000000002E-2</v>
      </c>
      <c r="AF53">
        <v>0.1</v>
      </c>
      <c r="AG53">
        <v>0.1</v>
      </c>
      <c r="AH53">
        <v>0.23</v>
      </c>
      <c r="AI53">
        <v>2.06</v>
      </c>
      <c r="AJ53">
        <v>97.94</v>
      </c>
      <c r="AK53">
        <v>3</v>
      </c>
      <c r="AL53">
        <v>-1</v>
      </c>
      <c r="AM53">
        <v>35</v>
      </c>
      <c r="AN53">
        <v>30</v>
      </c>
      <c r="AO53">
        <v>4</v>
      </c>
      <c r="AP53">
        <v>-20</v>
      </c>
      <c r="AQ53">
        <v>170</v>
      </c>
      <c r="AR53">
        <v>11</v>
      </c>
      <c r="AS53">
        <v>2.4</v>
      </c>
      <c r="AT53">
        <v>-5</v>
      </c>
      <c r="AU53">
        <v>3</v>
      </c>
      <c r="AV53">
        <v>85</v>
      </c>
      <c r="AW53">
        <v>6.8</v>
      </c>
      <c r="AX53">
        <v>29</v>
      </c>
      <c r="AY53">
        <v>-0.2</v>
      </c>
      <c r="AZ53">
        <v>-2</v>
      </c>
      <c r="BA53">
        <v>0.6</v>
      </c>
      <c r="BB53">
        <v>-0.1</v>
      </c>
      <c r="BC53">
        <v>-1</v>
      </c>
      <c r="BD53">
        <v>-0.2</v>
      </c>
      <c r="BE53">
        <v>0.3</v>
      </c>
      <c r="BF53">
        <v>17</v>
      </c>
      <c r="BG53">
        <v>0.5</v>
      </c>
      <c r="BH53">
        <v>6.08</v>
      </c>
      <c r="BI53">
        <v>12.1</v>
      </c>
      <c r="BJ53">
        <v>1.43</v>
      </c>
      <c r="BK53">
        <v>5.57</v>
      </c>
      <c r="BL53">
        <v>1.02</v>
      </c>
      <c r="BM53">
        <v>0.44500000000000001</v>
      </c>
      <c r="BN53">
        <v>1.06</v>
      </c>
      <c r="BO53">
        <v>0.18</v>
      </c>
      <c r="BP53">
        <v>1.1299999999999999</v>
      </c>
      <c r="BQ53">
        <v>0.24</v>
      </c>
      <c r="BR53">
        <v>0.8</v>
      </c>
      <c r="BS53">
        <v>0.122</v>
      </c>
      <c r="BT53">
        <v>0.72</v>
      </c>
      <c r="BU53">
        <v>0.111</v>
      </c>
      <c r="BV53">
        <v>0.6</v>
      </c>
      <c r="BW53">
        <v>0.02</v>
      </c>
      <c r="BX53">
        <v>-0.5</v>
      </c>
      <c r="BY53">
        <v>-0.05</v>
      </c>
      <c r="BZ53">
        <v>-5</v>
      </c>
      <c r="CA53">
        <v>1.96</v>
      </c>
      <c r="CB53">
        <v>0.68</v>
      </c>
      <c r="CC53">
        <v>42.35</v>
      </c>
      <c r="CD53">
        <v>-1.25</v>
      </c>
      <c r="CE53">
        <v>94.63</v>
      </c>
      <c r="CF53">
        <v>6</v>
      </c>
      <c r="CG53">
        <v>0.7</v>
      </c>
      <c r="CH53">
        <v>-0.02</v>
      </c>
      <c r="CI53">
        <v>2</v>
      </c>
      <c r="CJ53">
        <v>0.17</v>
      </c>
      <c r="CK53">
        <v>1</v>
      </c>
      <c r="CL53">
        <v>0.3</v>
      </c>
      <c r="CM53">
        <v>5</v>
      </c>
      <c r="CN53">
        <v>27</v>
      </c>
      <c r="CO53">
        <v>221</v>
      </c>
      <c r="CP53">
        <v>-0.2</v>
      </c>
      <c r="CQ53">
        <v>5</v>
      </c>
      <c r="CR53">
        <v>9</v>
      </c>
      <c r="CS53">
        <v>576</v>
      </c>
      <c r="CT53">
        <v>1</v>
      </c>
      <c r="CU53">
        <v>2</v>
      </c>
      <c r="CV53">
        <v>106</v>
      </c>
    </row>
    <row r="54" spans="1:100" x14ac:dyDescent="0.3">
      <c r="A54" t="s">
        <v>261</v>
      </c>
      <c r="B54" t="s">
        <v>262</v>
      </c>
      <c r="C54" s="1" t="str">
        <f>HYPERLINK("http://geochem.nrcan.gc.ca/cdogs/content/bdl/bdl220010_e.htm", "22:0010")</f>
        <v>22:0010</v>
      </c>
      <c r="D54" s="1" t="str">
        <f>HYPERLINK("http://geochem.nrcan.gc.ca/cdogs/content/svy/svy220008_e.htm", "22:0008")</f>
        <v>22:0008</v>
      </c>
      <c r="E54" t="s">
        <v>195</v>
      </c>
      <c r="F54" t="s">
        <v>263</v>
      </c>
      <c r="H54">
        <v>62.962272900000002</v>
      </c>
      <c r="I54">
        <v>-91.932065899999998</v>
      </c>
      <c r="J54" s="1" t="str">
        <f>HYPERLINK("http://geochem.nrcan.gc.ca/cdogs/content/kwd/kwd020033_e.htm", "Whole")</f>
        <v>Whole</v>
      </c>
      <c r="K54" s="1" t="str">
        <f>HYPERLINK("http://geochem.nrcan.gc.ca/cdogs/content/kwd/kwd080069_e.htm", "Rock crushing (ActLabs RX1)")</f>
        <v>Rock crushing (ActLabs RX1)</v>
      </c>
      <c r="L54">
        <v>622868</v>
      </c>
      <c r="M54">
        <v>60</v>
      </c>
      <c r="P54">
        <v>2</v>
      </c>
      <c r="Q54">
        <v>1.05</v>
      </c>
      <c r="R54">
        <v>0.36</v>
      </c>
      <c r="S54">
        <v>0.71</v>
      </c>
      <c r="T54">
        <v>1.03</v>
      </c>
      <c r="U54">
        <v>-0.01</v>
      </c>
      <c r="V54">
        <v>12.5</v>
      </c>
      <c r="W54">
        <v>-5</v>
      </c>
      <c r="X54">
        <v>55.74</v>
      </c>
      <c r="Y54">
        <v>3.7</v>
      </c>
      <c r="AA54">
        <v>19.87</v>
      </c>
      <c r="AB54">
        <v>1.18</v>
      </c>
      <c r="AC54">
        <v>4.5999999999999999E-2</v>
      </c>
      <c r="AD54">
        <v>2.63</v>
      </c>
      <c r="AE54">
        <v>9.6000000000000002E-2</v>
      </c>
      <c r="AF54">
        <v>0.22</v>
      </c>
      <c r="AG54">
        <v>0.39</v>
      </c>
      <c r="AH54">
        <v>0.2</v>
      </c>
      <c r="AI54">
        <v>0.75</v>
      </c>
      <c r="AJ54">
        <v>98.72</v>
      </c>
      <c r="AK54">
        <v>2</v>
      </c>
      <c r="AL54">
        <v>-1</v>
      </c>
      <c r="AM54">
        <v>20</v>
      </c>
      <c r="AN54">
        <v>30</v>
      </c>
      <c r="AO54">
        <v>3</v>
      </c>
      <c r="AP54">
        <v>-20</v>
      </c>
      <c r="AQ54">
        <v>30</v>
      </c>
      <c r="AR54">
        <v>6</v>
      </c>
      <c r="AS54">
        <v>2.5</v>
      </c>
      <c r="AT54">
        <v>19</v>
      </c>
      <c r="AU54">
        <v>16</v>
      </c>
      <c r="AV54">
        <v>156</v>
      </c>
      <c r="AW54">
        <v>5.8</v>
      </c>
      <c r="AX54">
        <v>37</v>
      </c>
      <c r="AY54">
        <v>0.5</v>
      </c>
      <c r="AZ54">
        <v>-2</v>
      </c>
      <c r="BA54">
        <v>0.6</v>
      </c>
      <c r="BB54">
        <v>-0.1</v>
      </c>
      <c r="BC54">
        <v>-1</v>
      </c>
      <c r="BD54">
        <v>-0.2</v>
      </c>
      <c r="BE54">
        <v>0.8</v>
      </c>
      <c r="BF54">
        <v>178</v>
      </c>
      <c r="BG54">
        <v>-0.1</v>
      </c>
      <c r="BH54">
        <v>7.06</v>
      </c>
      <c r="BI54">
        <v>13.5</v>
      </c>
      <c r="BJ54">
        <v>1.58</v>
      </c>
      <c r="BK54">
        <v>6.07</v>
      </c>
      <c r="BL54">
        <v>1.08</v>
      </c>
      <c r="BM54">
        <v>0.39400000000000002</v>
      </c>
      <c r="BN54">
        <v>1.05</v>
      </c>
      <c r="BO54">
        <v>0.15</v>
      </c>
      <c r="BP54">
        <v>0.86</v>
      </c>
      <c r="BQ54">
        <v>0.19</v>
      </c>
      <c r="BR54">
        <v>0.57999999999999996</v>
      </c>
      <c r="BS54">
        <v>8.1000000000000003E-2</v>
      </c>
      <c r="BT54">
        <v>0.56999999999999995</v>
      </c>
      <c r="BU54">
        <v>0.10199999999999999</v>
      </c>
      <c r="BV54">
        <v>0.9</v>
      </c>
      <c r="BW54">
        <v>0.05</v>
      </c>
      <c r="BX54">
        <v>1</v>
      </c>
      <c r="BY54">
        <v>-0.05</v>
      </c>
      <c r="BZ54">
        <v>-5</v>
      </c>
      <c r="CA54">
        <v>1.59</v>
      </c>
      <c r="CB54">
        <v>0.52</v>
      </c>
      <c r="CC54">
        <v>33.76</v>
      </c>
      <c r="CD54">
        <v>-0.65</v>
      </c>
      <c r="CE54">
        <v>97.32</v>
      </c>
      <c r="CF54">
        <v>24</v>
      </c>
      <c r="CG54">
        <v>0.12</v>
      </c>
      <c r="CH54">
        <v>-0.02</v>
      </c>
      <c r="CI54">
        <v>-1</v>
      </c>
      <c r="CJ54">
        <v>0.04</v>
      </c>
      <c r="CK54">
        <v>-1</v>
      </c>
      <c r="CL54">
        <v>-0.2</v>
      </c>
      <c r="CM54">
        <v>3.9</v>
      </c>
      <c r="CN54">
        <v>44</v>
      </c>
      <c r="CO54">
        <v>34</v>
      </c>
      <c r="CP54">
        <v>-0.2</v>
      </c>
      <c r="CQ54">
        <v>12</v>
      </c>
      <c r="CR54">
        <v>12</v>
      </c>
      <c r="CS54">
        <v>322</v>
      </c>
      <c r="CT54">
        <v>2</v>
      </c>
      <c r="CU54">
        <v>3</v>
      </c>
      <c r="CV54">
        <v>42.2</v>
      </c>
    </row>
    <row r="55" spans="1:100" x14ac:dyDescent="0.3">
      <c r="A55" t="s">
        <v>264</v>
      </c>
      <c r="B55" t="s">
        <v>265</v>
      </c>
      <c r="C55" s="1" t="str">
        <f>HYPERLINK("http://geochem.nrcan.gc.ca/cdogs/content/bdl/bdl220010_e.htm", "22:0010")</f>
        <v>22:0010</v>
      </c>
      <c r="D55" s="1" t="str">
        <f>HYPERLINK("http://geochem.nrcan.gc.ca/cdogs/content/svy/svy220008_e.htm", "22:0008")</f>
        <v>22:0008</v>
      </c>
      <c r="E55" t="s">
        <v>195</v>
      </c>
      <c r="F55" t="s">
        <v>266</v>
      </c>
      <c r="H55">
        <v>62.962272900000002</v>
      </c>
      <c r="I55">
        <v>-91.932065899999998</v>
      </c>
      <c r="J55" s="1" t="str">
        <f>HYPERLINK("http://geochem.nrcan.gc.ca/cdogs/content/kwd/kwd020033_e.htm", "Whole")</f>
        <v>Whole</v>
      </c>
      <c r="K55" s="1" t="str">
        <f>HYPERLINK("http://geochem.nrcan.gc.ca/cdogs/content/kwd/kwd080069_e.htm", "Rock crushing (ActLabs RX1)")</f>
        <v>Rock crushing (ActLabs RX1)</v>
      </c>
      <c r="L55">
        <v>622869</v>
      </c>
      <c r="M55">
        <v>28</v>
      </c>
      <c r="P55">
        <v>6</v>
      </c>
      <c r="Q55">
        <v>1.04</v>
      </c>
      <c r="R55">
        <v>0.22</v>
      </c>
      <c r="S55">
        <v>0.5</v>
      </c>
      <c r="T55">
        <v>0.7</v>
      </c>
      <c r="U55">
        <v>-0.01</v>
      </c>
      <c r="V55">
        <v>16.899999999999999</v>
      </c>
      <c r="W55">
        <v>-5</v>
      </c>
      <c r="X55">
        <v>55.22</v>
      </c>
      <c r="Y55">
        <v>6.23</v>
      </c>
      <c r="AA55">
        <v>11.65</v>
      </c>
      <c r="AB55">
        <v>1.62</v>
      </c>
      <c r="AC55">
        <v>4.7E-2</v>
      </c>
      <c r="AD55">
        <v>2.83</v>
      </c>
      <c r="AE55">
        <v>0.16600000000000001</v>
      </c>
      <c r="AF55">
        <v>0.35</v>
      </c>
      <c r="AG55">
        <v>0.56999999999999995</v>
      </c>
      <c r="AH55">
        <v>0.18</v>
      </c>
      <c r="AI55">
        <v>0.94</v>
      </c>
      <c r="AJ55">
        <v>98.59</v>
      </c>
      <c r="AK55">
        <v>4</v>
      </c>
      <c r="AL55">
        <v>-1</v>
      </c>
      <c r="AM55">
        <v>29</v>
      </c>
      <c r="AN55">
        <v>40</v>
      </c>
      <c r="AO55">
        <v>5</v>
      </c>
      <c r="AP55">
        <v>-20</v>
      </c>
      <c r="AQ55">
        <v>20</v>
      </c>
      <c r="AR55">
        <v>8</v>
      </c>
      <c r="AS55">
        <v>3.3</v>
      </c>
      <c r="AT55">
        <v>49</v>
      </c>
      <c r="AU55">
        <v>19</v>
      </c>
      <c r="AV55">
        <v>228</v>
      </c>
      <c r="AW55">
        <v>7.2</v>
      </c>
      <c r="AX55">
        <v>59</v>
      </c>
      <c r="AY55">
        <v>1.4</v>
      </c>
      <c r="AZ55">
        <v>-2</v>
      </c>
      <c r="BA55">
        <v>0.6</v>
      </c>
      <c r="BB55">
        <v>-0.1</v>
      </c>
      <c r="BC55">
        <v>-1</v>
      </c>
      <c r="BD55">
        <v>-0.2</v>
      </c>
      <c r="BE55">
        <v>0.8</v>
      </c>
      <c r="BF55">
        <v>414</v>
      </c>
      <c r="BG55">
        <v>-0.1</v>
      </c>
      <c r="BH55">
        <v>11.5</v>
      </c>
      <c r="BI55">
        <v>22.7</v>
      </c>
      <c r="BJ55">
        <v>2.63</v>
      </c>
      <c r="BK55">
        <v>10</v>
      </c>
      <c r="BL55">
        <v>1.89</v>
      </c>
      <c r="BM55">
        <v>0.69499999999999995</v>
      </c>
      <c r="BN55">
        <v>1.49</v>
      </c>
      <c r="BO55">
        <v>0.21</v>
      </c>
      <c r="BP55">
        <v>1.2</v>
      </c>
      <c r="BQ55">
        <v>0.25</v>
      </c>
      <c r="BR55">
        <v>0.74</v>
      </c>
      <c r="BS55">
        <v>0.111</v>
      </c>
      <c r="BT55">
        <v>0.78</v>
      </c>
      <c r="BU55">
        <v>0.11600000000000001</v>
      </c>
      <c r="BV55">
        <v>1.3</v>
      </c>
      <c r="BW55">
        <v>0.09</v>
      </c>
      <c r="BX55">
        <v>1</v>
      </c>
      <c r="BY55">
        <v>0.06</v>
      </c>
      <c r="BZ55">
        <v>-5</v>
      </c>
      <c r="CA55">
        <v>2.75</v>
      </c>
      <c r="CB55">
        <v>0.86</v>
      </c>
      <c r="CC55">
        <v>30.44</v>
      </c>
      <c r="CD55">
        <v>-0.95</v>
      </c>
      <c r="CE55">
        <v>96.7</v>
      </c>
      <c r="CF55">
        <v>56</v>
      </c>
      <c r="CG55">
        <v>0.13</v>
      </c>
      <c r="CH55">
        <v>-0.02</v>
      </c>
      <c r="CI55">
        <v>-1</v>
      </c>
      <c r="CJ55">
        <v>0.06</v>
      </c>
      <c r="CK55">
        <v>-1</v>
      </c>
      <c r="CL55">
        <v>-0.2</v>
      </c>
      <c r="CM55">
        <v>5.8</v>
      </c>
      <c r="CN55">
        <v>40</v>
      </c>
      <c r="CO55">
        <v>18.899999999999999</v>
      </c>
      <c r="CP55">
        <v>-0.2</v>
      </c>
      <c r="CQ55">
        <v>15</v>
      </c>
      <c r="CR55">
        <v>16</v>
      </c>
      <c r="CS55">
        <v>313</v>
      </c>
      <c r="CT55">
        <v>1</v>
      </c>
      <c r="CU55">
        <v>4</v>
      </c>
      <c r="CV55">
        <v>54.6</v>
      </c>
    </row>
    <row r="56" spans="1:100" x14ac:dyDescent="0.3">
      <c r="A56" t="s">
        <v>267</v>
      </c>
      <c r="B56" t="s">
        <v>268</v>
      </c>
      <c r="C56" s="1" t="str">
        <f>HYPERLINK("http://geochem.nrcan.gc.ca/cdogs/content/bdl/bdl220010_e.htm", "22:0010")</f>
        <v>22:0010</v>
      </c>
      <c r="D56" s="1" t="str">
        <f>HYPERLINK("http://geochem.nrcan.gc.ca/cdogs/content/svy/svy220008_e.htm", "22:0008")</f>
        <v>22:0008</v>
      </c>
      <c r="E56" t="s">
        <v>195</v>
      </c>
      <c r="F56" t="s">
        <v>269</v>
      </c>
      <c r="H56">
        <v>62.962272900000002</v>
      </c>
      <c r="I56">
        <v>-91.932065899999998</v>
      </c>
      <c r="J56" s="1" t="str">
        <f>HYPERLINK("http://geochem.nrcan.gc.ca/cdogs/content/kwd/kwd020033_e.htm", "Whole")</f>
        <v>Whole</v>
      </c>
      <c r="K56" s="1" t="str">
        <f>HYPERLINK("http://geochem.nrcan.gc.ca/cdogs/content/kwd/kwd080069_e.htm", "Rock crushing (ActLabs RX1)")</f>
        <v>Rock crushing (ActLabs RX1)</v>
      </c>
      <c r="L56">
        <v>622870</v>
      </c>
      <c r="M56">
        <v>1450</v>
      </c>
      <c r="P56">
        <v>2</v>
      </c>
      <c r="Q56">
        <v>1.0900000000000001</v>
      </c>
      <c r="R56">
        <v>0.61</v>
      </c>
      <c r="S56">
        <v>9.93</v>
      </c>
      <c r="T56">
        <v>2.17</v>
      </c>
      <c r="U56">
        <v>-0.01</v>
      </c>
      <c r="V56">
        <v>26.2</v>
      </c>
      <c r="W56">
        <v>-5</v>
      </c>
      <c r="X56">
        <v>46.65</v>
      </c>
      <c r="Y56">
        <v>4.42</v>
      </c>
      <c r="AA56">
        <v>7.78</v>
      </c>
      <c r="AB56">
        <v>1.17</v>
      </c>
      <c r="AC56">
        <v>4.1000000000000002E-2</v>
      </c>
      <c r="AD56">
        <v>1.35</v>
      </c>
      <c r="AE56">
        <v>0.1</v>
      </c>
      <c r="AF56">
        <v>0.1</v>
      </c>
      <c r="AG56">
        <v>0.14000000000000001</v>
      </c>
      <c r="AH56">
        <v>0.21</v>
      </c>
      <c r="AI56">
        <v>6.97</v>
      </c>
      <c r="AJ56">
        <v>98.05</v>
      </c>
      <c r="AK56">
        <v>3</v>
      </c>
      <c r="AL56">
        <v>-1</v>
      </c>
      <c r="AM56">
        <v>31</v>
      </c>
      <c r="AN56">
        <v>30</v>
      </c>
      <c r="AO56">
        <v>4</v>
      </c>
      <c r="AP56">
        <v>-20</v>
      </c>
      <c r="AQ56">
        <v>260</v>
      </c>
      <c r="AR56">
        <v>9</v>
      </c>
      <c r="AS56">
        <v>1.8</v>
      </c>
      <c r="AT56">
        <v>68</v>
      </c>
      <c r="AU56">
        <v>5</v>
      </c>
      <c r="AV56">
        <v>33</v>
      </c>
      <c r="AW56">
        <v>6.1</v>
      </c>
      <c r="AX56">
        <v>33</v>
      </c>
      <c r="AY56">
        <v>0.5</v>
      </c>
      <c r="AZ56">
        <v>3</v>
      </c>
      <c r="BA56">
        <v>0.7</v>
      </c>
      <c r="BB56">
        <v>-0.1</v>
      </c>
      <c r="BC56">
        <v>-1</v>
      </c>
      <c r="BD56">
        <v>-0.2</v>
      </c>
      <c r="BE56">
        <v>0.4</v>
      </c>
      <c r="BF56">
        <v>32</v>
      </c>
      <c r="BG56">
        <v>1.2</v>
      </c>
      <c r="BH56">
        <v>7.64</v>
      </c>
      <c r="BI56">
        <v>15.3</v>
      </c>
      <c r="BJ56">
        <v>1.85</v>
      </c>
      <c r="BK56">
        <v>6.66</v>
      </c>
      <c r="BL56">
        <v>1.49</v>
      </c>
      <c r="BM56">
        <v>0.57599999999999996</v>
      </c>
      <c r="BN56">
        <v>1.25</v>
      </c>
      <c r="BO56">
        <v>0.2</v>
      </c>
      <c r="BP56">
        <v>1.0900000000000001</v>
      </c>
      <c r="BQ56">
        <v>0.21</v>
      </c>
      <c r="BR56">
        <v>0.65</v>
      </c>
      <c r="BS56">
        <v>0.106</v>
      </c>
      <c r="BT56">
        <v>0.65</v>
      </c>
      <c r="BU56">
        <v>0.104</v>
      </c>
      <c r="BV56">
        <v>0.6</v>
      </c>
      <c r="BW56">
        <v>0.04</v>
      </c>
      <c r="BX56">
        <v>1.1000000000000001</v>
      </c>
      <c r="BY56">
        <v>-0.05</v>
      </c>
      <c r="BZ56">
        <v>-5</v>
      </c>
      <c r="CA56">
        <v>4.42</v>
      </c>
      <c r="CB56">
        <v>1.26</v>
      </c>
      <c r="CC56">
        <v>36.909999999999997</v>
      </c>
      <c r="CD56">
        <v>4.03</v>
      </c>
      <c r="CE56">
        <v>95.12</v>
      </c>
      <c r="CF56">
        <v>114</v>
      </c>
      <c r="CG56">
        <v>1.27</v>
      </c>
      <c r="CH56">
        <v>-0.02</v>
      </c>
      <c r="CI56">
        <v>4</v>
      </c>
      <c r="CJ56">
        <v>0.31</v>
      </c>
      <c r="CK56">
        <v>1</v>
      </c>
      <c r="CL56">
        <v>0.2</v>
      </c>
      <c r="CM56">
        <v>5</v>
      </c>
      <c r="CN56">
        <v>45</v>
      </c>
      <c r="CO56">
        <v>345</v>
      </c>
      <c r="CP56">
        <v>-0.2</v>
      </c>
      <c r="CQ56">
        <v>6</v>
      </c>
      <c r="CR56">
        <v>14</v>
      </c>
      <c r="CS56">
        <v>274</v>
      </c>
      <c r="CT56">
        <v>3</v>
      </c>
      <c r="CU56">
        <v>3</v>
      </c>
      <c r="CV56">
        <v>65.099999999999994</v>
      </c>
    </row>
    <row r="57" spans="1:100" x14ac:dyDescent="0.3">
      <c r="A57" t="s">
        <v>270</v>
      </c>
      <c r="B57" t="s">
        <v>271</v>
      </c>
      <c r="C57" s="1" t="str">
        <f>HYPERLINK("http://geochem.nrcan.gc.ca/cdogs/content/bdl/bdl220010_e.htm", "22:0010")</f>
        <v>22:0010</v>
      </c>
      <c r="D57" s="1" t="str">
        <f>HYPERLINK("http://geochem.nrcan.gc.ca/cdogs/content/svy/svy220008_e.htm", "22:0008")</f>
        <v>22:0008</v>
      </c>
      <c r="E57" t="s">
        <v>195</v>
      </c>
      <c r="F57" t="s">
        <v>272</v>
      </c>
      <c r="H57">
        <v>62.962272900000002</v>
      </c>
      <c r="I57">
        <v>-91.932065899999998</v>
      </c>
      <c r="J57" s="1" t="str">
        <f>HYPERLINK("http://geochem.nrcan.gc.ca/cdogs/content/kwd/kwd020033_e.htm", "Whole")</f>
        <v>Whole</v>
      </c>
      <c r="K57" s="1" t="str">
        <f>HYPERLINK("http://geochem.nrcan.gc.ca/cdogs/content/kwd/kwd080069_e.htm", "Rock crushing (ActLabs RX1)")</f>
        <v>Rock crushing (ActLabs RX1)</v>
      </c>
      <c r="L57">
        <v>622871</v>
      </c>
      <c r="M57">
        <v>-5</v>
      </c>
      <c r="P57">
        <v>41</v>
      </c>
      <c r="Q57">
        <v>1.08</v>
      </c>
      <c r="R57">
        <v>0.02</v>
      </c>
      <c r="S57">
        <v>0.02</v>
      </c>
      <c r="T57">
        <v>-0.01</v>
      </c>
      <c r="U57">
        <v>-0.01</v>
      </c>
      <c r="V57">
        <v>5.2</v>
      </c>
      <c r="W57">
        <v>-5</v>
      </c>
      <c r="X57">
        <v>63.31</v>
      </c>
      <c r="Y57">
        <v>16.84</v>
      </c>
      <c r="AA57">
        <v>1.2</v>
      </c>
      <c r="AB57">
        <v>2.39</v>
      </c>
      <c r="AC57">
        <v>4.7E-2</v>
      </c>
      <c r="AD57">
        <v>1.45</v>
      </c>
      <c r="AE57">
        <v>0.63200000000000001</v>
      </c>
      <c r="AF57">
        <v>3.67</v>
      </c>
      <c r="AG57">
        <v>2.2000000000000002</v>
      </c>
      <c r="AH57">
        <v>0.12</v>
      </c>
      <c r="AI57">
        <v>1.95</v>
      </c>
      <c r="AJ57">
        <v>99.6</v>
      </c>
      <c r="AK57">
        <v>15</v>
      </c>
      <c r="AL57">
        <v>1</v>
      </c>
      <c r="AM57">
        <v>121</v>
      </c>
      <c r="AN57">
        <v>130</v>
      </c>
      <c r="AO57">
        <v>21</v>
      </c>
      <c r="AP57">
        <v>70</v>
      </c>
      <c r="AQ57">
        <v>40</v>
      </c>
      <c r="AR57">
        <v>22</v>
      </c>
      <c r="AS57">
        <v>1.9</v>
      </c>
      <c r="AT57">
        <v>30</v>
      </c>
      <c r="AU57">
        <v>78</v>
      </c>
      <c r="AV57">
        <v>215</v>
      </c>
      <c r="AW57">
        <v>10.199999999999999</v>
      </c>
      <c r="AX57">
        <v>122</v>
      </c>
      <c r="AY57">
        <v>5.0999999999999996</v>
      </c>
      <c r="AZ57">
        <v>-2</v>
      </c>
      <c r="BA57">
        <v>1</v>
      </c>
      <c r="BB57">
        <v>-0.1</v>
      </c>
      <c r="BC57">
        <v>-1</v>
      </c>
      <c r="BD57">
        <v>-0.2</v>
      </c>
      <c r="BE57">
        <v>2.5</v>
      </c>
      <c r="BF57">
        <v>668</v>
      </c>
      <c r="BG57">
        <v>0.1</v>
      </c>
      <c r="BH57">
        <v>26.2</v>
      </c>
      <c r="BI57">
        <v>51.9</v>
      </c>
      <c r="BJ57">
        <v>6.22</v>
      </c>
      <c r="BK57">
        <v>23.1</v>
      </c>
      <c r="BL57">
        <v>4.09</v>
      </c>
      <c r="BM57">
        <v>1.04</v>
      </c>
      <c r="BN57">
        <v>2.92</v>
      </c>
      <c r="BO57">
        <v>0.4</v>
      </c>
      <c r="BP57">
        <v>2.06</v>
      </c>
      <c r="BQ57">
        <v>0.38</v>
      </c>
      <c r="BR57">
        <v>1.1100000000000001</v>
      </c>
      <c r="BS57">
        <v>0.17699999999999999</v>
      </c>
      <c r="BT57">
        <v>1.2</v>
      </c>
      <c r="BU57">
        <v>0.185</v>
      </c>
      <c r="BV57">
        <v>2.8</v>
      </c>
      <c r="BW57">
        <v>0.4</v>
      </c>
      <c r="BX57">
        <v>1.9</v>
      </c>
      <c r="BY57">
        <v>0.3</v>
      </c>
      <c r="BZ57">
        <v>6</v>
      </c>
      <c r="CA57">
        <v>6.06</v>
      </c>
      <c r="CB57">
        <v>3.88</v>
      </c>
      <c r="CC57">
        <v>6.98</v>
      </c>
      <c r="CD57">
        <v>1.37</v>
      </c>
      <c r="CE57">
        <v>99.02</v>
      </c>
      <c r="CF57">
        <v>27</v>
      </c>
      <c r="CG57">
        <v>0.19</v>
      </c>
      <c r="CH57">
        <v>-0.02</v>
      </c>
      <c r="CI57">
        <v>-1</v>
      </c>
      <c r="CJ57">
        <v>0.08</v>
      </c>
      <c r="CK57">
        <v>-1</v>
      </c>
      <c r="CL57">
        <v>-0.2</v>
      </c>
      <c r="CM57">
        <v>21.5</v>
      </c>
      <c r="CN57">
        <v>113</v>
      </c>
      <c r="CO57">
        <v>52.6</v>
      </c>
      <c r="CP57">
        <v>-0.2</v>
      </c>
      <c r="CQ57">
        <v>51</v>
      </c>
      <c r="CR57">
        <v>84</v>
      </c>
      <c r="CS57">
        <v>335</v>
      </c>
      <c r="CT57">
        <v>-1</v>
      </c>
      <c r="CU57">
        <v>7</v>
      </c>
      <c r="CV57">
        <v>95.3</v>
      </c>
    </row>
    <row r="58" spans="1:100" x14ac:dyDescent="0.3">
      <c r="A58" t="s">
        <v>273</v>
      </c>
      <c r="B58" t="s">
        <v>274</v>
      </c>
      <c r="C58" s="1" t="str">
        <f>HYPERLINK("http://geochem.nrcan.gc.ca/cdogs/content/bdl/bdl220010_e.htm", "22:0010")</f>
        <v>22:0010</v>
      </c>
      <c r="D58" s="1" t="str">
        <f>HYPERLINK("http://geochem.nrcan.gc.ca/cdogs/content/svy/svy220008_e.htm", "22:0008")</f>
        <v>22:0008</v>
      </c>
      <c r="E58" t="s">
        <v>195</v>
      </c>
      <c r="F58" t="s">
        <v>275</v>
      </c>
      <c r="H58">
        <v>62.962272900000002</v>
      </c>
      <c r="I58">
        <v>-91.932065899999998</v>
      </c>
      <c r="J58" s="1" t="str">
        <f>HYPERLINK("http://geochem.nrcan.gc.ca/cdogs/content/kwd/kwd020033_e.htm", "Whole")</f>
        <v>Whole</v>
      </c>
      <c r="K58" s="1" t="str">
        <f>HYPERLINK("http://geochem.nrcan.gc.ca/cdogs/content/kwd/kwd080069_e.htm", "Rock crushing (ActLabs RX1)")</f>
        <v>Rock crushing (ActLabs RX1)</v>
      </c>
      <c r="L58">
        <v>622872</v>
      </c>
      <c r="M58">
        <v>-5</v>
      </c>
      <c r="P58">
        <v>21</v>
      </c>
      <c r="Q58">
        <v>1.0900000000000001</v>
      </c>
      <c r="R58">
        <v>0.04</v>
      </c>
      <c r="S58">
        <v>0.06</v>
      </c>
      <c r="T58">
        <v>0.11</v>
      </c>
      <c r="U58">
        <v>-0.01</v>
      </c>
      <c r="V58">
        <v>5.6</v>
      </c>
      <c r="W58">
        <v>-5</v>
      </c>
      <c r="X58">
        <v>63.48</v>
      </c>
      <c r="Y58">
        <v>16.100000000000001</v>
      </c>
      <c r="AA58">
        <v>0.39</v>
      </c>
      <c r="AB58">
        <v>2.4500000000000002</v>
      </c>
      <c r="AC58">
        <v>5.3999999999999999E-2</v>
      </c>
      <c r="AD58">
        <v>2.46</v>
      </c>
      <c r="AE58">
        <v>0.57499999999999996</v>
      </c>
      <c r="AF58">
        <v>4.54</v>
      </c>
      <c r="AG58">
        <v>1.75</v>
      </c>
      <c r="AH58">
        <v>0.14000000000000001</v>
      </c>
      <c r="AI58">
        <v>1.34</v>
      </c>
      <c r="AJ58">
        <v>99.52</v>
      </c>
      <c r="AK58">
        <v>12</v>
      </c>
      <c r="AL58">
        <v>1</v>
      </c>
      <c r="AM58">
        <v>102</v>
      </c>
      <c r="AN58">
        <v>100</v>
      </c>
      <c r="AO58">
        <v>16</v>
      </c>
      <c r="AP58">
        <v>50</v>
      </c>
      <c r="AQ58">
        <v>30</v>
      </c>
      <c r="AR58">
        <v>20</v>
      </c>
      <c r="AS58">
        <v>1.7</v>
      </c>
      <c r="AT58">
        <v>10</v>
      </c>
      <c r="AU58">
        <v>61</v>
      </c>
      <c r="AV58">
        <v>317</v>
      </c>
      <c r="AW58">
        <v>10.5</v>
      </c>
      <c r="AX58">
        <v>139</v>
      </c>
      <c r="AY58">
        <v>4.2</v>
      </c>
      <c r="AZ58">
        <v>-2</v>
      </c>
      <c r="BA58">
        <v>1.1000000000000001</v>
      </c>
      <c r="BB58">
        <v>-0.1</v>
      </c>
      <c r="BC58">
        <v>-1</v>
      </c>
      <c r="BD58">
        <v>-0.2</v>
      </c>
      <c r="BE58">
        <v>2.2000000000000002</v>
      </c>
      <c r="BF58">
        <v>461</v>
      </c>
      <c r="BG58">
        <v>-0.1</v>
      </c>
      <c r="BH58">
        <v>23.5</v>
      </c>
      <c r="BI58">
        <v>48</v>
      </c>
      <c r="BJ58">
        <v>5.71</v>
      </c>
      <c r="BK58">
        <v>22.2</v>
      </c>
      <c r="BL58">
        <v>3.9</v>
      </c>
      <c r="BM58">
        <v>1.1200000000000001</v>
      </c>
      <c r="BN58">
        <v>2.88</v>
      </c>
      <c r="BO58">
        <v>0.39</v>
      </c>
      <c r="BP58">
        <v>2.2000000000000002</v>
      </c>
      <c r="BQ58">
        <v>0.4</v>
      </c>
      <c r="BR58">
        <v>1.1299999999999999</v>
      </c>
      <c r="BS58">
        <v>0.16700000000000001</v>
      </c>
      <c r="BT58">
        <v>1.06</v>
      </c>
      <c r="BU58">
        <v>0.16700000000000001</v>
      </c>
      <c r="BV58">
        <v>3.2</v>
      </c>
      <c r="BW58">
        <v>0.3</v>
      </c>
      <c r="BX58">
        <v>1.2</v>
      </c>
      <c r="BY58">
        <v>0.28999999999999998</v>
      </c>
      <c r="BZ58">
        <v>6</v>
      </c>
      <c r="CA58">
        <v>4.99</v>
      </c>
      <c r="CB58">
        <v>1.45</v>
      </c>
      <c r="CC58">
        <v>6.62</v>
      </c>
      <c r="CD58">
        <v>0.72</v>
      </c>
      <c r="CE58">
        <v>98.89</v>
      </c>
      <c r="CF58">
        <v>12</v>
      </c>
      <c r="CG58">
        <v>0.12</v>
      </c>
      <c r="CH58">
        <v>-0.02</v>
      </c>
      <c r="CI58">
        <v>-1</v>
      </c>
      <c r="CJ58">
        <v>0.06</v>
      </c>
      <c r="CK58">
        <v>-1</v>
      </c>
      <c r="CL58">
        <v>-0.2</v>
      </c>
      <c r="CM58">
        <v>19.899999999999999</v>
      </c>
      <c r="CN58">
        <v>89</v>
      </c>
      <c r="CO58">
        <v>36.9</v>
      </c>
      <c r="CP58">
        <v>-0.2</v>
      </c>
      <c r="CQ58">
        <v>56</v>
      </c>
      <c r="CR58">
        <v>65</v>
      </c>
      <c r="CS58">
        <v>387</v>
      </c>
      <c r="CT58">
        <v>-1</v>
      </c>
      <c r="CU58">
        <v>7</v>
      </c>
      <c r="CV58">
        <v>78.7</v>
      </c>
    </row>
    <row r="59" spans="1:100" x14ac:dyDescent="0.3">
      <c r="A59" t="s">
        <v>276</v>
      </c>
      <c r="B59" t="s">
        <v>277</v>
      </c>
      <c r="C59" s="1" t="str">
        <f>HYPERLINK("http://geochem.nrcan.gc.ca/cdogs/content/bdl/bdl220010_e.htm", "22:0010")</f>
        <v>22:0010</v>
      </c>
      <c r="D59" s="1" t="str">
        <f>HYPERLINK("http://geochem.nrcan.gc.ca/cdogs/content/svy/svy220008_e.htm", "22:0008")</f>
        <v>22:0008</v>
      </c>
      <c r="E59" t="s">
        <v>195</v>
      </c>
      <c r="F59" t="s">
        <v>278</v>
      </c>
      <c r="H59">
        <v>62.962272900000002</v>
      </c>
      <c r="I59">
        <v>-91.932065899999998</v>
      </c>
      <c r="J59" s="1" t="str">
        <f>HYPERLINK("http://geochem.nrcan.gc.ca/cdogs/content/kwd/kwd020033_e.htm", "Whole")</f>
        <v>Whole</v>
      </c>
      <c r="K59" s="1" t="str">
        <f>HYPERLINK("http://geochem.nrcan.gc.ca/cdogs/content/kwd/kwd080069_e.htm", "Rock crushing (ActLabs RX1)")</f>
        <v>Rock crushing (ActLabs RX1)</v>
      </c>
      <c r="L59">
        <v>622873</v>
      </c>
      <c r="M59">
        <v>-5</v>
      </c>
      <c r="P59">
        <v>58</v>
      </c>
      <c r="Q59">
        <v>1.0900000000000001</v>
      </c>
      <c r="R59">
        <v>0.01</v>
      </c>
      <c r="S59">
        <v>0.15</v>
      </c>
      <c r="T59">
        <v>-0.01</v>
      </c>
      <c r="U59">
        <v>-0.01</v>
      </c>
      <c r="V59">
        <v>6.2</v>
      </c>
      <c r="W59">
        <v>-5</v>
      </c>
      <c r="X59">
        <v>60.83</v>
      </c>
      <c r="Y59">
        <v>17.53</v>
      </c>
      <c r="AA59">
        <v>0.97</v>
      </c>
      <c r="AB59">
        <v>2.59</v>
      </c>
      <c r="AC59">
        <v>5.1999999999999998E-2</v>
      </c>
      <c r="AD59">
        <v>1.88</v>
      </c>
      <c r="AE59">
        <v>0.68799999999999994</v>
      </c>
      <c r="AF59">
        <v>3.24</v>
      </c>
      <c r="AG59">
        <v>2.62</v>
      </c>
      <c r="AH59">
        <v>0.12</v>
      </c>
      <c r="AI59">
        <v>2.04</v>
      </c>
      <c r="AJ59">
        <v>99.44</v>
      </c>
      <c r="AK59">
        <v>17</v>
      </c>
      <c r="AL59">
        <v>2</v>
      </c>
      <c r="AM59">
        <v>133</v>
      </c>
      <c r="AN59">
        <v>140</v>
      </c>
      <c r="AO59">
        <v>21</v>
      </c>
      <c r="AP59">
        <v>70</v>
      </c>
      <c r="AQ59">
        <v>70</v>
      </c>
      <c r="AR59">
        <v>23</v>
      </c>
      <c r="AS59">
        <v>1.8</v>
      </c>
      <c r="AT59">
        <v>38</v>
      </c>
      <c r="AU59">
        <v>85</v>
      </c>
      <c r="AV59">
        <v>300</v>
      </c>
      <c r="AW59">
        <v>13.5</v>
      </c>
      <c r="AX59">
        <v>145</v>
      </c>
      <c r="AY59">
        <v>5.9</v>
      </c>
      <c r="AZ59">
        <v>-2</v>
      </c>
      <c r="BA59">
        <v>1.2</v>
      </c>
      <c r="BB59">
        <v>-0.1</v>
      </c>
      <c r="BC59">
        <v>-1</v>
      </c>
      <c r="BD59">
        <v>-0.2</v>
      </c>
      <c r="BE59">
        <v>2.7</v>
      </c>
      <c r="BF59">
        <v>704</v>
      </c>
      <c r="BG59">
        <v>-0.1</v>
      </c>
      <c r="BH59">
        <v>29</v>
      </c>
      <c r="BI59">
        <v>59</v>
      </c>
      <c r="BJ59">
        <v>6.98</v>
      </c>
      <c r="BK59">
        <v>26.9</v>
      </c>
      <c r="BL59">
        <v>4.74</v>
      </c>
      <c r="BM59">
        <v>1.17</v>
      </c>
      <c r="BN59">
        <v>3.53</v>
      </c>
      <c r="BO59">
        <v>0.53</v>
      </c>
      <c r="BP59">
        <v>2.8</v>
      </c>
      <c r="BQ59">
        <v>0.51</v>
      </c>
      <c r="BR59">
        <v>1.47</v>
      </c>
      <c r="BS59">
        <v>0.22</v>
      </c>
      <c r="BT59">
        <v>1.37</v>
      </c>
      <c r="BU59">
        <v>0.20899999999999999</v>
      </c>
      <c r="BV59">
        <v>3.5</v>
      </c>
      <c r="BW59">
        <v>0.39</v>
      </c>
      <c r="BX59">
        <v>1.2</v>
      </c>
      <c r="BY59">
        <v>0.32</v>
      </c>
      <c r="BZ59">
        <v>12</v>
      </c>
      <c r="CA59">
        <v>6.02</v>
      </c>
      <c r="CB59">
        <v>1.8</v>
      </c>
      <c r="CC59">
        <v>7.87</v>
      </c>
      <c r="CD59">
        <v>1.34</v>
      </c>
      <c r="CE59">
        <v>98.75</v>
      </c>
      <c r="CF59">
        <v>40</v>
      </c>
      <c r="CG59">
        <v>0.19</v>
      </c>
      <c r="CH59">
        <v>-0.02</v>
      </c>
      <c r="CI59">
        <v>-1</v>
      </c>
      <c r="CJ59">
        <v>0.06</v>
      </c>
      <c r="CK59">
        <v>-1</v>
      </c>
      <c r="CL59">
        <v>-0.2</v>
      </c>
      <c r="CM59">
        <v>26.3</v>
      </c>
      <c r="CN59">
        <v>96</v>
      </c>
      <c r="CO59">
        <v>67.900000000000006</v>
      </c>
      <c r="CP59">
        <v>-0.2</v>
      </c>
      <c r="CQ59">
        <v>53</v>
      </c>
      <c r="CR59">
        <v>92</v>
      </c>
      <c r="CS59">
        <v>374</v>
      </c>
      <c r="CT59">
        <v>-1</v>
      </c>
      <c r="CU59">
        <v>14</v>
      </c>
      <c r="CV59">
        <v>109</v>
      </c>
    </row>
    <row r="60" spans="1:100" x14ac:dyDescent="0.3">
      <c r="A60" t="s">
        <v>279</v>
      </c>
      <c r="B60" t="s">
        <v>280</v>
      </c>
      <c r="C60" s="1" t="str">
        <f>HYPERLINK("http://geochem.nrcan.gc.ca/cdogs/content/bdl/bdl220010_e.htm", "22:0010")</f>
        <v>22:0010</v>
      </c>
      <c r="D60" s="1" t="str">
        <f>HYPERLINK("http://geochem.nrcan.gc.ca/cdogs/content/svy/svy220008_e.htm", "22:0008")</f>
        <v>22:0008</v>
      </c>
      <c r="E60" t="s">
        <v>195</v>
      </c>
      <c r="F60" t="s">
        <v>281</v>
      </c>
      <c r="H60">
        <v>62.962272900000002</v>
      </c>
      <c r="I60">
        <v>-91.932065899999998</v>
      </c>
      <c r="J60" s="1" t="str">
        <f>HYPERLINK("http://geochem.nrcan.gc.ca/cdogs/content/kwd/kwd020033_e.htm", "Whole")</f>
        <v>Whole</v>
      </c>
      <c r="K60" s="1" t="str">
        <f>HYPERLINK("http://geochem.nrcan.gc.ca/cdogs/content/kwd/kwd080069_e.htm", "Rock crushing (ActLabs RX1)")</f>
        <v>Rock crushing (ActLabs RX1)</v>
      </c>
      <c r="L60">
        <v>622874</v>
      </c>
      <c r="M60">
        <v>-5</v>
      </c>
      <c r="P60">
        <v>37</v>
      </c>
      <c r="Q60">
        <v>1.01</v>
      </c>
      <c r="R60">
        <v>0.02</v>
      </c>
      <c r="S60">
        <v>0.08</v>
      </c>
      <c r="T60">
        <v>-0.01</v>
      </c>
      <c r="U60">
        <v>-0.01</v>
      </c>
      <c r="V60">
        <v>5.6</v>
      </c>
      <c r="W60">
        <v>-5</v>
      </c>
      <c r="X60">
        <v>62.08</v>
      </c>
      <c r="Y60">
        <v>16.420000000000002</v>
      </c>
      <c r="AA60">
        <v>0.46</v>
      </c>
      <c r="AB60">
        <v>2.2799999999999998</v>
      </c>
      <c r="AC60">
        <v>5.5E-2</v>
      </c>
      <c r="AD60">
        <v>1.72</v>
      </c>
      <c r="AE60">
        <v>0.61599999999999999</v>
      </c>
      <c r="AF60">
        <v>4.49</v>
      </c>
      <c r="AG60">
        <v>1.91</v>
      </c>
      <c r="AH60">
        <v>0.12</v>
      </c>
      <c r="AI60">
        <v>1.54</v>
      </c>
      <c r="AJ60">
        <v>97.91</v>
      </c>
      <c r="AK60">
        <v>14</v>
      </c>
      <c r="AL60">
        <v>1</v>
      </c>
      <c r="AM60">
        <v>114</v>
      </c>
      <c r="AN60">
        <v>120</v>
      </c>
      <c r="AO60">
        <v>19</v>
      </c>
      <c r="AP60">
        <v>60</v>
      </c>
      <c r="AQ60">
        <v>40</v>
      </c>
      <c r="AR60">
        <v>21</v>
      </c>
      <c r="AS60">
        <v>1.5</v>
      </c>
      <c r="AT60">
        <v>29</v>
      </c>
      <c r="AU60">
        <v>63</v>
      </c>
      <c r="AV60">
        <v>243</v>
      </c>
      <c r="AW60">
        <v>11.4</v>
      </c>
      <c r="AX60">
        <v>157</v>
      </c>
      <c r="AY60">
        <v>4.5999999999999996</v>
      </c>
      <c r="AZ60">
        <v>-2</v>
      </c>
      <c r="BA60">
        <v>1.4</v>
      </c>
      <c r="BB60">
        <v>-0.1</v>
      </c>
      <c r="BC60">
        <v>-1</v>
      </c>
      <c r="BD60">
        <v>-0.2</v>
      </c>
      <c r="BE60">
        <v>2.2000000000000002</v>
      </c>
      <c r="BF60">
        <v>460</v>
      </c>
      <c r="BG60">
        <v>-0.1</v>
      </c>
      <c r="BH60">
        <v>24.4</v>
      </c>
      <c r="BI60">
        <v>48.9</v>
      </c>
      <c r="BJ60">
        <v>5.8</v>
      </c>
      <c r="BK60">
        <v>21.7</v>
      </c>
      <c r="BL60">
        <v>3.83</v>
      </c>
      <c r="BM60">
        <v>1.05</v>
      </c>
      <c r="BN60">
        <v>2.97</v>
      </c>
      <c r="BO60">
        <v>0.41</v>
      </c>
      <c r="BP60">
        <v>2.1800000000000002</v>
      </c>
      <c r="BQ60">
        <v>0.41</v>
      </c>
      <c r="BR60">
        <v>1.1499999999999999</v>
      </c>
      <c r="BS60">
        <v>0.18099999999999999</v>
      </c>
      <c r="BT60">
        <v>1.21</v>
      </c>
      <c r="BU60">
        <v>0.184</v>
      </c>
      <c r="BV60">
        <v>3.4</v>
      </c>
      <c r="BW60">
        <v>0.36</v>
      </c>
      <c r="BX60">
        <v>2.2999999999999998</v>
      </c>
      <c r="BY60">
        <v>0.31</v>
      </c>
      <c r="BZ60">
        <v>8</v>
      </c>
      <c r="CA60">
        <v>5.57</v>
      </c>
      <c r="CB60">
        <v>1.75</v>
      </c>
      <c r="CC60">
        <v>6.69</v>
      </c>
      <c r="CD60">
        <v>0.91</v>
      </c>
      <c r="CE60">
        <v>97.29</v>
      </c>
      <c r="CF60">
        <v>29</v>
      </c>
      <c r="CG60">
        <v>0.1</v>
      </c>
      <c r="CH60">
        <v>-0.02</v>
      </c>
      <c r="CI60">
        <v>-1</v>
      </c>
      <c r="CJ60">
        <v>0.04</v>
      </c>
      <c r="CK60">
        <v>-1</v>
      </c>
      <c r="CL60">
        <v>-0.2</v>
      </c>
      <c r="CM60">
        <v>22.6</v>
      </c>
      <c r="CN60">
        <v>102</v>
      </c>
      <c r="CO60">
        <v>47.3</v>
      </c>
      <c r="CP60">
        <v>-0.2</v>
      </c>
      <c r="CQ60">
        <v>47</v>
      </c>
      <c r="CR60">
        <v>77</v>
      </c>
      <c r="CS60">
        <v>402</v>
      </c>
      <c r="CT60">
        <v>-1</v>
      </c>
      <c r="CU60">
        <v>9</v>
      </c>
      <c r="CV60">
        <v>99.4</v>
      </c>
    </row>
    <row r="61" spans="1:100" x14ac:dyDescent="0.3">
      <c r="A61" t="s">
        <v>282</v>
      </c>
      <c r="B61" t="s">
        <v>283</v>
      </c>
      <c r="C61" s="1" t="str">
        <f>HYPERLINK("http://geochem.nrcan.gc.ca/cdogs/content/bdl/bdl220010_e.htm", "22:0010")</f>
        <v>22:0010</v>
      </c>
      <c r="D61" s="1" t="str">
        <f>HYPERLINK("http://geochem.nrcan.gc.ca/cdogs/content/svy/svy220008_e.htm", "22:0008")</f>
        <v>22:0008</v>
      </c>
      <c r="E61" t="s">
        <v>284</v>
      </c>
      <c r="F61" t="s">
        <v>285</v>
      </c>
      <c r="H61">
        <v>63.003295299999998</v>
      </c>
      <c r="I61">
        <v>-92.158777999999998</v>
      </c>
      <c r="J61" s="1" t="str">
        <f>HYPERLINK("http://geochem.nrcan.gc.ca/cdogs/content/kwd/kwd020033_e.htm", "Whole")</f>
        <v>Whole</v>
      </c>
      <c r="K61" s="1" t="str">
        <f>HYPERLINK("http://geochem.nrcan.gc.ca/cdogs/content/kwd/kwd080069_e.htm", "Rock crushing (ActLabs RX1)")</f>
        <v>Rock crushing (ActLabs RX1)</v>
      </c>
      <c r="L61">
        <v>622875</v>
      </c>
      <c r="M61">
        <v>197</v>
      </c>
      <c r="P61">
        <v>968</v>
      </c>
      <c r="Q61">
        <v>1.02</v>
      </c>
      <c r="R61">
        <v>2.4900000000000002</v>
      </c>
      <c r="S61">
        <v>12.7</v>
      </c>
      <c r="T61">
        <v>7.45</v>
      </c>
      <c r="U61">
        <v>-0.01</v>
      </c>
      <c r="V61">
        <v>23.2</v>
      </c>
      <c r="W61">
        <v>190</v>
      </c>
      <c r="X61">
        <v>44.62</v>
      </c>
      <c r="Y61">
        <v>3.64</v>
      </c>
      <c r="AA61">
        <v>0.41</v>
      </c>
      <c r="AB61">
        <v>1.05</v>
      </c>
      <c r="AC61">
        <v>0.19900000000000001</v>
      </c>
      <c r="AD61">
        <v>8.4</v>
      </c>
      <c r="AE61">
        <v>0.13500000000000001</v>
      </c>
      <c r="AF61">
        <v>0.14000000000000001</v>
      </c>
      <c r="AG61">
        <v>0.38</v>
      </c>
      <c r="AH61">
        <v>0.03</v>
      </c>
      <c r="AI61">
        <v>9.51</v>
      </c>
      <c r="AJ61">
        <v>94.31</v>
      </c>
      <c r="AK61">
        <v>6</v>
      </c>
      <c r="AL61">
        <v>-1</v>
      </c>
      <c r="AM61">
        <v>24</v>
      </c>
      <c r="AN61">
        <v>30</v>
      </c>
      <c r="AO61">
        <v>84</v>
      </c>
      <c r="AP61">
        <v>90</v>
      </c>
      <c r="AQ61">
        <v>1400</v>
      </c>
      <c r="AR61">
        <v>8</v>
      </c>
      <c r="AS61">
        <v>1.1000000000000001</v>
      </c>
      <c r="AT61">
        <v>-5</v>
      </c>
      <c r="AU61">
        <v>10</v>
      </c>
      <c r="AV61">
        <v>39</v>
      </c>
      <c r="AW61">
        <v>18.7</v>
      </c>
      <c r="AX61">
        <v>48</v>
      </c>
      <c r="AY61">
        <v>3.9</v>
      </c>
      <c r="AZ61">
        <v>5</v>
      </c>
      <c r="BA61">
        <v>1.5</v>
      </c>
      <c r="BB61">
        <v>0.5</v>
      </c>
      <c r="BC61">
        <v>7</v>
      </c>
      <c r="BD61">
        <v>2</v>
      </c>
      <c r="BE61">
        <v>0.2</v>
      </c>
      <c r="BF61">
        <v>322</v>
      </c>
      <c r="BG61">
        <v>1.6</v>
      </c>
      <c r="BH61">
        <v>7.52</v>
      </c>
      <c r="BI61">
        <v>17.8</v>
      </c>
      <c r="BJ61">
        <v>2.38</v>
      </c>
      <c r="BK61">
        <v>10.1</v>
      </c>
      <c r="BL61">
        <v>2.35</v>
      </c>
      <c r="BM61">
        <v>1.47</v>
      </c>
      <c r="BN61">
        <v>2.5299999999999998</v>
      </c>
      <c r="BO61">
        <v>0.47</v>
      </c>
      <c r="BP61">
        <v>3.15</v>
      </c>
      <c r="BQ61">
        <v>0.65</v>
      </c>
      <c r="BR61">
        <v>1.8</v>
      </c>
      <c r="BS61">
        <v>0.251</v>
      </c>
      <c r="BT61">
        <v>1.57</v>
      </c>
      <c r="BU61">
        <v>0.24399999999999999</v>
      </c>
      <c r="BV61">
        <v>1.1000000000000001</v>
      </c>
      <c r="BW61">
        <v>0.25</v>
      </c>
      <c r="BX61">
        <v>2.7</v>
      </c>
      <c r="BY61">
        <v>0.14000000000000001</v>
      </c>
      <c r="BZ61">
        <v>20</v>
      </c>
      <c r="CA61">
        <v>1.81</v>
      </c>
      <c r="CB61">
        <v>0.74</v>
      </c>
      <c r="CC61">
        <v>26.2</v>
      </c>
      <c r="CD61">
        <v>6.91</v>
      </c>
      <c r="CE61">
        <v>91.71</v>
      </c>
      <c r="CF61">
        <v>14</v>
      </c>
      <c r="CG61">
        <v>2.11</v>
      </c>
      <c r="CH61">
        <v>0.42</v>
      </c>
      <c r="CI61">
        <v>8</v>
      </c>
      <c r="CJ61">
        <v>3.03</v>
      </c>
      <c r="CK61">
        <v>2</v>
      </c>
      <c r="CL61">
        <v>24.9</v>
      </c>
      <c r="CM61">
        <v>92</v>
      </c>
      <c r="CN61">
        <v>39</v>
      </c>
      <c r="CO61">
        <v>1540</v>
      </c>
      <c r="CP61">
        <v>2.7</v>
      </c>
      <c r="CQ61">
        <v>11</v>
      </c>
      <c r="CR61">
        <v>109</v>
      </c>
      <c r="CS61">
        <v>1460</v>
      </c>
      <c r="CT61">
        <v>5</v>
      </c>
      <c r="CU61">
        <v>28</v>
      </c>
      <c r="CV61">
        <v>10000</v>
      </c>
    </row>
    <row r="62" spans="1:100" x14ac:dyDescent="0.3">
      <c r="A62" t="s">
        <v>286</v>
      </c>
      <c r="B62" t="s">
        <v>287</v>
      </c>
      <c r="C62" s="1" t="str">
        <f>HYPERLINK("http://geochem.nrcan.gc.ca/cdogs/content/bdl/bdl220010_e.htm", "22:0010")</f>
        <v>22:0010</v>
      </c>
      <c r="D62" s="1" t="str">
        <f>HYPERLINK("http://geochem.nrcan.gc.ca/cdogs/content/svy/svy220008_e.htm", "22:0008")</f>
        <v>22:0008</v>
      </c>
      <c r="E62" t="s">
        <v>284</v>
      </c>
      <c r="F62" t="s">
        <v>288</v>
      </c>
      <c r="H62">
        <v>63.003295299999998</v>
      </c>
      <c r="I62">
        <v>-92.158777999999998</v>
      </c>
      <c r="J62" s="1" t="str">
        <f>HYPERLINK("http://geochem.nrcan.gc.ca/cdogs/content/kwd/kwd020033_e.htm", "Whole")</f>
        <v>Whole</v>
      </c>
      <c r="K62" s="1" t="str">
        <f>HYPERLINK("http://geochem.nrcan.gc.ca/cdogs/content/kwd/kwd080069_e.htm", "Rock crushing (ActLabs RX1)")</f>
        <v>Rock crushing (ActLabs RX1)</v>
      </c>
      <c r="L62">
        <v>622876</v>
      </c>
      <c r="M62">
        <v>-5</v>
      </c>
      <c r="P62">
        <v>18</v>
      </c>
      <c r="Q62">
        <v>1.08</v>
      </c>
      <c r="R62">
        <v>2.11</v>
      </c>
      <c r="S62">
        <v>0.32</v>
      </c>
      <c r="T62">
        <v>7.6</v>
      </c>
      <c r="U62">
        <v>-0.01</v>
      </c>
      <c r="V62">
        <v>7.5</v>
      </c>
      <c r="W62">
        <v>-5</v>
      </c>
      <c r="X62">
        <v>48.57</v>
      </c>
      <c r="Y62">
        <v>13.76</v>
      </c>
      <c r="AA62">
        <v>1.2</v>
      </c>
      <c r="AB62">
        <v>5.59</v>
      </c>
      <c r="AC62">
        <v>0.192</v>
      </c>
      <c r="AD62">
        <v>7.73</v>
      </c>
      <c r="AE62">
        <v>0.99</v>
      </c>
      <c r="AF62">
        <v>2.33</v>
      </c>
      <c r="AG62">
        <v>0.34</v>
      </c>
      <c r="AH62">
        <v>0.09</v>
      </c>
      <c r="AI62">
        <v>10.01</v>
      </c>
      <c r="AJ62">
        <v>99.14</v>
      </c>
      <c r="AK62">
        <v>35</v>
      </c>
      <c r="AL62">
        <v>-1</v>
      </c>
      <c r="AM62">
        <v>266</v>
      </c>
      <c r="AN62">
        <v>60</v>
      </c>
      <c r="AO62">
        <v>37</v>
      </c>
      <c r="AP62">
        <v>50</v>
      </c>
      <c r="AQ62">
        <v>50</v>
      </c>
      <c r="AR62">
        <v>16</v>
      </c>
      <c r="AS62">
        <v>1.5</v>
      </c>
      <c r="AT62">
        <v>15</v>
      </c>
      <c r="AU62">
        <v>10</v>
      </c>
      <c r="AV62">
        <v>47</v>
      </c>
      <c r="AW62">
        <v>19.7</v>
      </c>
      <c r="AX62">
        <v>68</v>
      </c>
      <c r="AY62">
        <v>2.8</v>
      </c>
      <c r="AZ62">
        <v>-2</v>
      </c>
      <c r="BA62">
        <v>0.6</v>
      </c>
      <c r="BB62">
        <v>-0.1</v>
      </c>
      <c r="BC62">
        <v>-1</v>
      </c>
      <c r="BD62">
        <v>-0.2</v>
      </c>
      <c r="BE62">
        <v>0.5</v>
      </c>
      <c r="BF62">
        <v>142</v>
      </c>
      <c r="BG62">
        <v>-0.1</v>
      </c>
      <c r="BH62">
        <v>4.0599999999999996</v>
      </c>
      <c r="BI62">
        <v>9.99</v>
      </c>
      <c r="BJ62">
        <v>1.47</v>
      </c>
      <c r="BK62">
        <v>7.2</v>
      </c>
      <c r="BL62">
        <v>2.17</v>
      </c>
      <c r="BM62">
        <v>0.71599999999999997</v>
      </c>
      <c r="BN62">
        <v>2.92</v>
      </c>
      <c r="BO62">
        <v>0.56999999999999995</v>
      </c>
      <c r="BP62">
        <v>3.68</v>
      </c>
      <c r="BQ62">
        <v>0.76</v>
      </c>
      <c r="BR62">
        <v>2.16</v>
      </c>
      <c r="BS62">
        <v>0.32500000000000001</v>
      </c>
      <c r="BT62">
        <v>2.08</v>
      </c>
      <c r="BU62">
        <v>0.317</v>
      </c>
      <c r="BV62">
        <v>1.7</v>
      </c>
      <c r="BW62">
        <v>0.15</v>
      </c>
      <c r="BX62">
        <v>2</v>
      </c>
      <c r="BY62">
        <v>0.31</v>
      </c>
      <c r="BZ62">
        <v>6</v>
      </c>
      <c r="CA62">
        <v>0.62</v>
      </c>
      <c r="CB62">
        <v>0.22</v>
      </c>
      <c r="CC62">
        <v>9.5399999999999991</v>
      </c>
      <c r="CD62">
        <v>9.17</v>
      </c>
      <c r="CE62">
        <v>98.3</v>
      </c>
      <c r="CF62">
        <v>21</v>
      </c>
      <c r="CG62">
        <v>0.08</v>
      </c>
      <c r="CH62">
        <v>0.03</v>
      </c>
      <c r="CI62">
        <v>1</v>
      </c>
      <c r="CJ62">
        <v>0.02</v>
      </c>
      <c r="CK62">
        <v>-1</v>
      </c>
      <c r="CL62">
        <v>-0.2</v>
      </c>
      <c r="CM62">
        <v>42.2</v>
      </c>
      <c r="CN62">
        <v>47</v>
      </c>
      <c r="CO62">
        <v>67.2</v>
      </c>
      <c r="CP62">
        <v>-0.2</v>
      </c>
      <c r="CQ62">
        <v>55</v>
      </c>
      <c r="CR62">
        <v>64</v>
      </c>
      <c r="CS62">
        <v>1440</v>
      </c>
      <c r="CT62">
        <v>-1</v>
      </c>
      <c r="CU62">
        <v>9</v>
      </c>
      <c r="CV62">
        <v>229</v>
      </c>
    </row>
    <row r="63" spans="1:100" x14ac:dyDescent="0.3">
      <c r="A63" t="s">
        <v>289</v>
      </c>
      <c r="B63" t="s">
        <v>290</v>
      </c>
      <c r="C63" s="1" t="str">
        <f>HYPERLINK("http://geochem.nrcan.gc.ca/cdogs/content/bdl/bdl220010_e.htm", "22:0010")</f>
        <v>22:0010</v>
      </c>
      <c r="D63" s="1" t="str">
        <f>HYPERLINK("http://geochem.nrcan.gc.ca/cdogs/content/svy/svy220008_e.htm", "22:0008")</f>
        <v>22:0008</v>
      </c>
      <c r="E63" t="s">
        <v>284</v>
      </c>
      <c r="F63" t="s">
        <v>291</v>
      </c>
      <c r="H63">
        <v>63.003295299999998</v>
      </c>
      <c r="I63">
        <v>-92.158777999999998</v>
      </c>
      <c r="J63" s="1" t="str">
        <f>HYPERLINK("http://geochem.nrcan.gc.ca/cdogs/content/kwd/kwd020033_e.htm", "Whole")</f>
        <v>Whole</v>
      </c>
      <c r="K63" s="1" t="str">
        <f>HYPERLINK("http://geochem.nrcan.gc.ca/cdogs/content/kwd/kwd080069_e.htm", "Rock crushing (ActLabs RX1)")</f>
        <v>Rock crushing (ActLabs RX1)</v>
      </c>
      <c r="L63">
        <v>622877</v>
      </c>
      <c r="M63">
        <v>10</v>
      </c>
      <c r="P63">
        <v>117</v>
      </c>
      <c r="Q63">
        <v>1.07</v>
      </c>
      <c r="R63">
        <v>1.01</v>
      </c>
      <c r="S63">
        <v>0.47</v>
      </c>
      <c r="T63">
        <v>3.66</v>
      </c>
      <c r="U63">
        <v>-0.01</v>
      </c>
      <c r="V63">
        <v>6.4</v>
      </c>
      <c r="W63">
        <v>-5</v>
      </c>
      <c r="X63">
        <v>57.1</v>
      </c>
      <c r="Y63">
        <v>14.25</v>
      </c>
      <c r="AA63">
        <v>1.54</v>
      </c>
      <c r="AB63">
        <v>2.4900000000000002</v>
      </c>
      <c r="AC63">
        <v>0.28199999999999997</v>
      </c>
      <c r="AD63">
        <v>7.77</v>
      </c>
      <c r="AE63">
        <v>0.90700000000000003</v>
      </c>
      <c r="AF63">
        <v>0.85</v>
      </c>
      <c r="AG63">
        <v>2.29</v>
      </c>
      <c r="AH63">
        <v>0.08</v>
      </c>
      <c r="AI63">
        <v>5.25</v>
      </c>
      <c r="AJ63">
        <v>99.91</v>
      </c>
      <c r="AK63">
        <v>33</v>
      </c>
      <c r="AL63">
        <v>-1</v>
      </c>
      <c r="AM63">
        <v>264</v>
      </c>
      <c r="AN63">
        <v>170</v>
      </c>
      <c r="AO63">
        <v>47</v>
      </c>
      <c r="AP63">
        <v>90</v>
      </c>
      <c r="AQ63">
        <v>130</v>
      </c>
      <c r="AR63">
        <v>16</v>
      </c>
      <c r="AS63">
        <v>1.1000000000000001</v>
      </c>
      <c r="AT63">
        <v>21</v>
      </c>
      <c r="AU63">
        <v>58</v>
      </c>
      <c r="AV63">
        <v>84</v>
      </c>
      <c r="AW63">
        <v>12.3</v>
      </c>
      <c r="AX63">
        <v>69</v>
      </c>
      <c r="AY63">
        <v>2.1</v>
      </c>
      <c r="AZ63">
        <v>-2</v>
      </c>
      <c r="BA63">
        <v>0.5</v>
      </c>
      <c r="BB63">
        <v>-0.1</v>
      </c>
      <c r="BC63">
        <v>1</v>
      </c>
      <c r="BD63">
        <v>-0.2</v>
      </c>
      <c r="BE63">
        <v>1.4</v>
      </c>
      <c r="BF63">
        <v>614</v>
      </c>
      <c r="BG63">
        <v>0.2</v>
      </c>
      <c r="BH63">
        <v>4.88</v>
      </c>
      <c r="BI63">
        <v>11.3</v>
      </c>
      <c r="BJ63">
        <v>1.57</v>
      </c>
      <c r="BK63">
        <v>7.42</v>
      </c>
      <c r="BL63">
        <v>2.0499999999999998</v>
      </c>
      <c r="BM63">
        <v>0.79300000000000004</v>
      </c>
      <c r="BN63">
        <v>2.2599999999999998</v>
      </c>
      <c r="BO63">
        <v>0.41</v>
      </c>
      <c r="BP63">
        <v>2.4900000000000002</v>
      </c>
      <c r="BQ63">
        <v>0.52</v>
      </c>
      <c r="BR63">
        <v>1.51</v>
      </c>
      <c r="BS63">
        <v>0.221</v>
      </c>
      <c r="BT63">
        <v>1.46</v>
      </c>
      <c r="BU63">
        <v>0.22900000000000001</v>
      </c>
      <c r="BV63">
        <v>1.5</v>
      </c>
      <c r="BW63">
        <v>0.14000000000000001</v>
      </c>
      <c r="BX63">
        <v>1.2</v>
      </c>
      <c r="BY63">
        <v>1.17</v>
      </c>
      <c r="BZ63">
        <v>-5</v>
      </c>
      <c r="CA63">
        <v>0.53</v>
      </c>
      <c r="CB63">
        <v>0.21</v>
      </c>
      <c r="CC63">
        <v>8.65</v>
      </c>
      <c r="CD63">
        <v>4.53</v>
      </c>
      <c r="CE63">
        <v>99.19</v>
      </c>
      <c r="CF63">
        <v>40</v>
      </c>
      <c r="CG63">
        <v>0.37</v>
      </c>
      <c r="CH63">
        <v>-0.02</v>
      </c>
      <c r="CI63">
        <v>1</v>
      </c>
      <c r="CJ63">
        <v>0.13</v>
      </c>
      <c r="CK63">
        <v>-1</v>
      </c>
      <c r="CL63">
        <v>0.2</v>
      </c>
      <c r="CM63">
        <v>65.2</v>
      </c>
      <c r="CN63">
        <v>158</v>
      </c>
      <c r="CO63">
        <v>175</v>
      </c>
      <c r="CP63">
        <v>-0.2</v>
      </c>
      <c r="CQ63">
        <v>68</v>
      </c>
      <c r="CR63">
        <v>127</v>
      </c>
      <c r="CS63">
        <v>2160</v>
      </c>
      <c r="CT63">
        <v>-1</v>
      </c>
      <c r="CU63">
        <v>5</v>
      </c>
      <c r="CV63">
        <v>105</v>
      </c>
    </row>
    <row r="64" spans="1:100" x14ac:dyDescent="0.3">
      <c r="A64" t="s">
        <v>292</v>
      </c>
      <c r="B64" t="s">
        <v>293</v>
      </c>
      <c r="C64" s="1" t="str">
        <f>HYPERLINK("http://geochem.nrcan.gc.ca/cdogs/content/bdl/bdl220010_e.htm", "22:0010")</f>
        <v>22:0010</v>
      </c>
      <c r="D64" s="1" t="str">
        <f>HYPERLINK("http://geochem.nrcan.gc.ca/cdogs/content/svy/svy220008_e.htm", "22:0008")</f>
        <v>22:0008</v>
      </c>
      <c r="E64" t="s">
        <v>284</v>
      </c>
      <c r="F64" t="s">
        <v>294</v>
      </c>
      <c r="H64">
        <v>63.003295299999998</v>
      </c>
      <c r="I64">
        <v>-92.158777999999998</v>
      </c>
      <c r="J64" s="1" t="str">
        <f>HYPERLINK("http://geochem.nrcan.gc.ca/cdogs/content/kwd/kwd020033_e.htm", "Whole")</f>
        <v>Whole</v>
      </c>
      <c r="K64" s="1" t="str">
        <f>HYPERLINK("http://geochem.nrcan.gc.ca/cdogs/content/kwd/kwd080069_e.htm", "Rock crushing (ActLabs RX1)")</f>
        <v>Rock crushing (ActLabs RX1)</v>
      </c>
      <c r="L64">
        <v>622878</v>
      </c>
      <c r="M64">
        <v>-5</v>
      </c>
      <c r="P64">
        <v>1</v>
      </c>
      <c r="Q64">
        <v>1.06</v>
      </c>
      <c r="R64">
        <v>0.38</v>
      </c>
      <c r="S64">
        <v>0.16</v>
      </c>
      <c r="T64">
        <v>3.89</v>
      </c>
      <c r="U64">
        <v>-0.01</v>
      </c>
      <c r="V64">
        <v>6.2</v>
      </c>
      <c r="W64">
        <v>-5</v>
      </c>
      <c r="X64">
        <v>49.77</v>
      </c>
      <c r="Y64">
        <v>15.22</v>
      </c>
      <c r="AA64">
        <v>2.57</v>
      </c>
      <c r="AB64">
        <v>4.91</v>
      </c>
      <c r="AC64">
        <v>0.153</v>
      </c>
      <c r="AD64">
        <v>10.29</v>
      </c>
      <c r="AE64">
        <v>1.0089999999999999</v>
      </c>
      <c r="AF64">
        <v>2.0699999999999998</v>
      </c>
      <c r="AG64">
        <v>0.03</v>
      </c>
      <c r="AH64">
        <v>0.08</v>
      </c>
      <c r="AI64">
        <v>6.8</v>
      </c>
      <c r="AJ64">
        <v>99.8</v>
      </c>
      <c r="AK64">
        <v>45</v>
      </c>
      <c r="AL64">
        <v>-1</v>
      </c>
      <c r="AM64">
        <v>304</v>
      </c>
      <c r="AN64">
        <v>200</v>
      </c>
      <c r="AO64">
        <v>44</v>
      </c>
      <c r="AP64">
        <v>70</v>
      </c>
      <c r="AQ64">
        <v>100</v>
      </c>
      <c r="AR64">
        <v>17</v>
      </c>
      <c r="AS64">
        <v>1.5</v>
      </c>
      <c r="AT64">
        <v>12</v>
      </c>
      <c r="AU64">
        <v>-1</v>
      </c>
      <c r="AV64">
        <v>166</v>
      </c>
      <c r="AW64">
        <v>18.2</v>
      </c>
      <c r="AX64">
        <v>70</v>
      </c>
      <c r="AY64">
        <v>2.5</v>
      </c>
      <c r="AZ64">
        <v>-2</v>
      </c>
      <c r="BA64">
        <v>0.5</v>
      </c>
      <c r="BB64">
        <v>-0.1</v>
      </c>
      <c r="BC64">
        <v>-1</v>
      </c>
      <c r="BD64">
        <v>1</v>
      </c>
      <c r="BE64">
        <v>-0.1</v>
      </c>
      <c r="BF64">
        <v>9</v>
      </c>
      <c r="BG64">
        <v>-0.1</v>
      </c>
      <c r="BH64">
        <v>4.3600000000000003</v>
      </c>
      <c r="BI64">
        <v>10.6</v>
      </c>
      <c r="BJ64">
        <v>1.55</v>
      </c>
      <c r="BK64">
        <v>7.59</v>
      </c>
      <c r="BL64">
        <v>2.27</v>
      </c>
      <c r="BM64">
        <v>0.81399999999999995</v>
      </c>
      <c r="BN64">
        <v>2.95</v>
      </c>
      <c r="BO64">
        <v>0.54</v>
      </c>
      <c r="BP64">
        <v>3.48</v>
      </c>
      <c r="BQ64">
        <v>0.71</v>
      </c>
      <c r="BR64">
        <v>2.12</v>
      </c>
      <c r="BS64">
        <v>0.313</v>
      </c>
      <c r="BT64">
        <v>2.0499999999999998</v>
      </c>
      <c r="BU64">
        <v>0.31900000000000001</v>
      </c>
      <c r="BV64">
        <v>1.7</v>
      </c>
      <c r="BW64">
        <v>0.15</v>
      </c>
      <c r="BX64">
        <v>0.9</v>
      </c>
      <c r="BY64">
        <v>0.16</v>
      </c>
      <c r="BZ64">
        <v>-5</v>
      </c>
      <c r="CA64">
        <v>0.57999999999999996</v>
      </c>
      <c r="CB64">
        <v>0.2</v>
      </c>
      <c r="CC64">
        <v>9.4600000000000009</v>
      </c>
      <c r="CD64">
        <v>6.1</v>
      </c>
      <c r="CE64">
        <v>99.11</v>
      </c>
      <c r="CF64">
        <v>14</v>
      </c>
      <c r="CG64">
        <v>-0.05</v>
      </c>
      <c r="CH64">
        <v>0.11</v>
      </c>
      <c r="CI64">
        <v>-1</v>
      </c>
      <c r="CJ64">
        <v>0.02</v>
      </c>
      <c r="CK64">
        <v>-1</v>
      </c>
      <c r="CL64">
        <v>-0.2</v>
      </c>
      <c r="CM64">
        <v>57.5</v>
      </c>
      <c r="CN64">
        <v>155</v>
      </c>
      <c r="CO64">
        <v>134</v>
      </c>
      <c r="CP64">
        <v>-0.2</v>
      </c>
      <c r="CQ64">
        <v>52</v>
      </c>
      <c r="CR64">
        <v>88</v>
      </c>
      <c r="CS64">
        <v>1220</v>
      </c>
      <c r="CT64">
        <v>-1</v>
      </c>
      <c r="CU64">
        <v>2</v>
      </c>
      <c r="CV64">
        <v>141</v>
      </c>
    </row>
    <row r="65" spans="1:100" x14ac:dyDescent="0.3">
      <c r="A65" t="s">
        <v>295</v>
      </c>
      <c r="B65" t="s">
        <v>296</v>
      </c>
      <c r="C65" s="1" t="str">
        <f>HYPERLINK("http://geochem.nrcan.gc.ca/cdogs/content/bdl/bdl220010_e.htm", "22:0010")</f>
        <v>22:0010</v>
      </c>
      <c r="D65" s="1" t="str">
        <f>HYPERLINK("http://geochem.nrcan.gc.ca/cdogs/content/svy/svy220008_e.htm", "22:0008")</f>
        <v>22:0008</v>
      </c>
      <c r="E65" t="s">
        <v>284</v>
      </c>
      <c r="F65" t="s">
        <v>297</v>
      </c>
      <c r="H65">
        <v>63.003295299999998</v>
      </c>
      <c r="I65">
        <v>-92.158777999999998</v>
      </c>
      <c r="J65" s="1" t="str">
        <f>HYPERLINK("http://geochem.nrcan.gc.ca/cdogs/content/kwd/kwd020033_e.htm", "Whole")</f>
        <v>Whole</v>
      </c>
      <c r="K65" s="1" t="str">
        <f>HYPERLINK("http://geochem.nrcan.gc.ca/cdogs/content/kwd/kwd080069_e.htm", "Rock crushing (ActLabs RX1)")</f>
        <v>Rock crushing (ActLabs RX1)</v>
      </c>
      <c r="L65">
        <v>622879</v>
      </c>
      <c r="M65">
        <v>-5</v>
      </c>
      <c r="P65">
        <v>3</v>
      </c>
      <c r="Q65">
        <v>1.0900000000000001</v>
      </c>
      <c r="R65">
        <v>0.79</v>
      </c>
      <c r="S65">
        <v>0.22</v>
      </c>
      <c r="T65">
        <v>2.8</v>
      </c>
      <c r="U65">
        <v>-0.01</v>
      </c>
      <c r="V65">
        <v>7.5</v>
      </c>
      <c r="W65">
        <v>-5</v>
      </c>
      <c r="X65">
        <v>48.95</v>
      </c>
      <c r="Y65">
        <v>13.43</v>
      </c>
      <c r="AA65">
        <v>3.49</v>
      </c>
      <c r="AB65">
        <v>5.76</v>
      </c>
      <c r="AC65">
        <v>0.187</v>
      </c>
      <c r="AD65">
        <v>12.49</v>
      </c>
      <c r="AE65">
        <v>0.91500000000000004</v>
      </c>
      <c r="AF65">
        <v>0.16</v>
      </c>
      <c r="AG65">
        <v>0.04</v>
      </c>
      <c r="AH65">
        <v>0.08</v>
      </c>
      <c r="AI65">
        <v>5.99</v>
      </c>
      <c r="AJ65">
        <v>99.83</v>
      </c>
      <c r="AK65">
        <v>40</v>
      </c>
      <c r="AL65">
        <v>-1</v>
      </c>
      <c r="AM65">
        <v>282</v>
      </c>
      <c r="AN65">
        <v>150</v>
      </c>
      <c r="AO65">
        <v>41</v>
      </c>
      <c r="AP65">
        <v>60</v>
      </c>
      <c r="AQ65">
        <v>100</v>
      </c>
      <c r="AR65">
        <v>15</v>
      </c>
      <c r="AS65">
        <v>1.7</v>
      </c>
      <c r="AT65">
        <v>6</v>
      </c>
      <c r="AU65">
        <v>-1</v>
      </c>
      <c r="AV65">
        <v>152</v>
      </c>
      <c r="AW65">
        <v>19.399999999999999</v>
      </c>
      <c r="AX65">
        <v>63</v>
      </c>
      <c r="AY65">
        <v>2.1</v>
      </c>
      <c r="AZ65">
        <v>-2</v>
      </c>
      <c r="BA65">
        <v>0.6</v>
      </c>
      <c r="BB65">
        <v>-0.1</v>
      </c>
      <c r="BC65">
        <v>1</v>
      </c>
      <c r="BD65">
        <v>1.3</v>
      </c>
      <c r="BE65">
        <v>-0.1</v>
      </c>
      <c r="BF65">
        <v>4</v>
      </c>
      <c r="BG65">
        <v>-0.1</v>
      </c>
      <c r="BH65">
        <v>4.12</v>
      </c>
      <c r="BI65">
        <v>10.1</v>
      </c>
      <c r="BJ65">
        <v>1.44</v>
      </c>
      <c r="BK65">
        <v>6.92</v>
      </c>
      <c r="BL65">
        <v>2.14</v>
      </c>
      <c r="BM65">
        <v>0.76700000000000002</v>
      </c>
      <c r="BN65">
        <v>2.89</v>
      </c>
      <c r="BO65">
        <v>0.52</v>
      </c>
      <c r="BP65">
        <v>3.41</v>
      </c>
      <c r="BQ65">
        <v>0.73</v>
      </c>
      <c r="BR65">
        <v>2.1800000000000002</v>
      </c>
      <c r="BS65">
        <v>0.34899999999999998</v>
      </c>
      <c r="BT65">
        <v>2.23</v>
      </c>
      <c r="BU65">
        <v>0.33200000000000002</v>
      </c>
      <c r="BV65">
        <v>1.5</v>
      </c>
      <c r="BW65">
        <v>0.16</v>
      </c>
      <c r="BX65">
        <v>-0.5</v>
      </c>
      <c r="BY65">
        <v>0.05</v>
      </c>
      <c r="BZ65">
        <v>-5</v>
      </c>
      <c r="CA65">
        <v>0.49</v>
      </c>
      <c r="CB65">
        <v>0.17</v>
      </c>
      <c r="CC65">
        <v>11.83</v>
      </c>
      <c r="CD65">
        <v>5.15</v>
      </c>
      <c r="CE65">
        <v>98.99</v>
      </c>
      <c r="CF65">
        <v>5</v>
      </c>
      <c r="CG65">
        <v>-0.05</v>
      </c>
      <c r="CH65">
        <v>0.12</v>
      </c>
      <c r="CI65">
        <v>-1</v>
      </c>
      <c r="CJ65">
        <v>0.06</v>
      </c>
      <c r="CK65">
        <v>-1</v>
      </c>
      <c r="CL65">
        <v>-0.2</v>
      </c>
      <c r="CM65">
        <v>54.6</v>
      </c>
      <c r="CN65">
        <v>109</v>
      </c>
      <c r="CO65">
        <v>118</v>
      </c>
      <c r="CP65">
        <v>-0.2</v>
      </c>
      <c r="CQ65">
        <v>41</v>
      </c>
      <c r="CR65">
        <v>73</v>
      </c>
      <c r="CS65">
        <v>1420</v>
      </c>
      <c r="CT65">
        <v>-1</v>
      </c>
      <c r="CU65">
        <v>2</v>
      </c>
      <c r="CV65">
        <v>113</v>
      </c>
    </row>
    <row r="66" spans="1:100" x14ac:dyDescent="0.3">
      <c r="A66" t="s">
        <v>298</v>
      </c>
      <c r="B66" t="s">
        <v>299</v>
      </c>
      <c r="C66" s="1" t="str">
        <f>HYPERLINK("http://geochem.nrcan.gc.ca/cdogs/content/bdl/bdl220010_e.htm", "22:0010")</f>
        <v>22:0010</v>
      </c>
      <c r="D66" s="1" t="str">
        <f>HYPERLINK("http://geochem.nrcan.gc.ca/cdogs/content/svy/svy220008_e.htm", "22:0008")</f>
        <v>22:0008</v>
      </c>
      <c r="E66" t="s">
        <v>284</v>
      </c>
      <c r="F66" t="s">
        <v>300</v>
      </c>
      <c r="H66">
        <v>63.003295299999998</v>
      </c>
      <c r="I66">
        <v>-92.158777999999998</v>
      </c>
      <c r="J66" s="1" t="str">
        <f>HYPERLINK("http://geochem.nrcan.gc.ca/cdogs/content/kwd/kwd020033_e.htm", "Whole")</f>
        <v>Whole</v>
      </c>
      <c r="K66" s="1" t="str">
        <f>HYPERLINK("http://geochem.nrcan.gc.ca/cdogs/content/kwd/kwd080069_e.htm", "Rock crushing (ActLabs RX1)")</f>
        <v>Rock crushing (ActLabs RX1)</v>
      </c>
      <c r="L66">
        <v>622880</v>
      </c>
      <c r="M66">
        <v>9</v>
      </c>
      <c r="P66">
        <v>-1</v>
      </c>
      <c r="Q66">
        <v>1.04</v>
      </c>
      <c r="R66">
        <v>2.33</v>
      </c>
      <c r="S66">
        <v>0.03</v>
      </c>
      <c r="T66">
        <v>8.3800000000000008</v>
      </c>
      <c r="U66">
        <v>-0.01</v>
      </c>
      <c r="V66">
        <v>8</v>
      </c>
      <c r="W66">
        <v>-5</v>
      </c>
      <c r="X66">
        <v>45.2</v>
      </c>
      <c r="Y66">
        <v>12.28</v>
      </c>
      <c r="AA66">
        <v>1.19</v>
      </c>
      <c r="AB66">
        <v>5.82</v>
      </c>
      <c r="AC66">
        <v>0.19600000000000001</v>
      </c>
      <c r="AD66">
        <v>11.53</v>
      </c>
      <c r="AE66">
        <v>0.81299999999999994</v>
      </c>
      <c r="AF66">
        <v>2.44</v>
      </c>
      <c r="AG66">
        <v>0.13</v>
      </c>
      <c r="AH66">
        <v>0.06</v>
      </c>
      <c r="AI66">
        <v>10.74</v>
      </c>
      <c r="AJ66">
        <v>99.3</v>
      </c>
      <c r="AK66">
        <v>38</v>
      </c>
      <c r="AL66">
        <v>-1</v>
      </c>
      <c r="AM66">
        <v>246</v>
      </c>
      <c r="AN66">
        <v>150</v>
      </c>
      <c r="AO66">
        <v>38</v>
      </c>
      <c r="AP66">
        <v>60</v>
      </c>
      <c r="AQ66">
        <v>90</v>
      </c>
      <c r="AR66">
        <v>14</v>
      </c>
      <c r="AS66">
        <v>1.6</v>
      </c>
      <c r="AT66">
        <v>-5</v>
      </c>
      <c r="AU66">
        <v>4</v>
      </c>
      <c r="AV66">
        <v>108</v>
      </c>
      <c r="AW66">
        <v>15.9</v>
      </c>
      <c r="AX66">
        <v>55</v>
      </c>
      <c r="AY66">
        <v>1.8</v>
      </c>
      <c r="AZ66">
        <v>-2</v>
      </c>
      <c r="BA66">
        <v>0.6</v>
      </c>
      <c r="BB66">
        <v>-0.1</v>
      </c>
      <c r="BC66">
        <v>-1</v>
      </c>
      <c r="BD66">
        <v>-0.2</v>
      </c>
      <c r="BE66">
        <v>0.6</v>
      </c>
      <c r="BF66">
        <v>57</v>
      </c>
      <c r="BG66">
        <v>-0.1</v>
      </c>
      <c r="BH66">
        <v>3.52</v>
      </c>
      <c r="BI66">
        <v>8.65</v>
      </c>
      <c r="BJ66">
        <v>1.28</v>
      </c>
      <c r="BK66">
        <v>6.31</v>
      </c>
      <c r="BL66">
        <v>1.9</v>
      </c>
      <c r="BM66">
        <v>0.68500000000000005</v>
      </c>
      <c r="BN66">
        <v>2.35</v>
      </c>
      <c r="BO66">
        <v>0.45</v>
      </c>
      <c r="BP66">
        <v>2.99</v>
      </c>
      <c r="BQ66">
        <v>0.66</v>
      </c>
      <c r="BR66">
        <v>1.97</v>
      </c>
      <c r="BS66">
        <v>0.317</v>
      </c>
      <c r="BT66">
        <v>1.98</v>
      </c>
      <c r="BU66">
        <v>0.30399999999999999</v>
      </c>
      <c r="BV66">
        <v>1.3</v>
      </c>
      <c r="BW66">
        <v>0.09</v>
      </c>
      <c r="BX66">
        <v>1.3</v>
      </c>
      <c r="BY66">
        <v>7.0000000000000007E-2</v>
      </c>
      <c r="BZ66">
        <v>-5</v>
      </c>
      <c r="CA66">
        <v>0.48</v>
      </c>
      <c r="CB66">
        <v>0.12</v>
      </c>
      <c r="CC66">
        <v>10.09</v>
      </c>
      <c r="CD66">
        <v>9.85</v>
      </c>
      <c r="CE66">
        <v>98.4</v>
      </c>
      <c r="CF66">
        <v>1</v>
      </c>
      <c r="CG66">
        <v>-0.05</v>
      </c>
      <c r="CH66">
        <v>-0.02</v>
      </c>
      <c r="CI66">
        <v>-1</v>
      </c>
      <c r="CJ66">
        <v>0.05</v>
      </c>
      <c r="CK66">
        <v>-1</v>
      </c>
      <c r="CL66">
        <v>-0.2</v>
      </c>
      <c r="CM66">
        <v>46.4</v>
      </c>
      <c r="CN66">
        <v>160</v>
      </c>
      <c r="CO66">
        <v>113</v>
      </c>
      <c r="CP66">
        <v>-0.2</v>
      </c>
      <c r="CQ66">
        <v>54</v>
      </c>
      <c r="CR66">
        <v>70</v>
      </c>
      <c r="CS66">
        <v>1440</v>
      </c>
      <c r="CT66">
        <v>-1</v>
      </c>
      <c r="CU66">
        <v>-2</v>
      </c>
      <c r="CV66">
        <v>89.5</v>
      </c>
    </row>
    <row r="67" spans="1:100" x14ac:dyDescent="0.3">
      <c r="A67" t="s">
        <v>301</v>
      </c>
      <c r="B67" t="s">
        <v>302</v>
      </c>
      <c r="C67" s="1" t="str">
        <f>HYPERLINK("http://geochem.nrcan.gc.ca/cdogs/content/bdl/bdl220010_e.htm", "22:0010")</f>
        <v>22:0010</v>
      </c>
      <c r="D67" s="1" t="str">
        <f>HYPERLINK("http://geochem.nrcan.gc.ca/cdogs/content/svy/svy220008_e.htm", "22:0008")</f>
        <v>22:0008</v>
      </c>
      <c r="E67" t="s">
        <v>284</v>
      </c>
      <c r="F67" t="s">
        <v>303</v>
      </c>
      <c r="H67">
        <v>63.003295299999998</v>
      </c>
      <c r="I67">
        <v>-92.158777999999998</v>
      </c>
      <c r="J67" s="1" t="str">
        <f>HYPERLINK("http://geochem.nrcan.gc.ca/cdogs/content/kwd/kwd020033_e.htm", "Whole")</f>
        <v>Whole</v>
      </c>
      <c r="K67" s="1" t="str">
        <f>HYPERLINK("http://geochem.nrcan.gc.ca/cdogs/content/kwd/kwd080069_e.htm", "Rock crushing (ActLabs RX1)")</f>
        <v>Rock crushing (ActLabs RX1)</v>
      </c>
      <c r="L67">
        <v>622881</v>
      </c>
      <c r="M67">
        <v>6</v>
      </c>
      <c r="P67">
        <v>131</v>
      </c>
      <c r="Q67">
        <v>1.05</v>
      </c>
      <c r="R67">
        <v>4.26</v>
      </c>
      <c r="S67">
        <v>3.82</v>
      </c>
      <c r="T67">
        <v>15</v>
      </c>
      <c r="U67">
        <v>-0.01</v>
      </c>
      <c r="V67">
        <v>8.9</v>
      </c>
      <c r="W67">
        <v>-5</v>
      </c>
      <c r="X67">
        <v>35.53</v>
      </c>
      <c r="Y67">
        <v>5.86</v>
      </c>
      <c r="AA67">
        <v>6.93</v>
      </c>
      <c r="AB67">
        <v>3.19</v>
      </c>
      <c r="AC67">
        <v>0.43099999999999999</v>
      </c>
      <c r="AD67">
        <v>18.7</v>
      </c>
      <c r="AE67">
        <v>0.28199999999999997</v>
      </c>
      <c r="AF67">
        <v>0.16</v>
      </c>
      <c r="AG67">
        <v>0.12</v>
      </c>
      <c r="AH67">
        <v>0.05</v>
      </c>
      <c r="AI67">
        <v>8.48</v>
      </c>
      <c r="AJ67">
        <v>89.62</v>
      </c>
      <c r="AK67">
        <v>15</v>
      </c>
      <c r="AL67">
        <v>-1</v>
      </c>
      <c r="AM67">
        <v>108</v>
      </c>
      <c r="AN67">
        <v>60</v>
      </c>
      <c r="AO67">
        <v>30</v>
      </c>
      <c r="AP67">
        <v>50</v>
      </c>
      <c r="AQ67">
        <v>650</v>
      </c>
      <c r="AR67">
        <v>8</v>
      </c>
      <c r="AS67">
        <v>1</v>
      </c>
      <c r="AT67">
        <v>-5</v>
      </c>
      <c r="AU67">
        <v>5</v>
      </c>
      <c r="AV67">
        <v>54</v>
      </c>
      <c r="AW67">
        <v>13.4</v>
      </c>
      <c r="AX67">
        <v>26</v>
      </c>
      <c r="AY67">
        <v>0.9</v>
      </c>
      <c r="AZ67">
        <v>2</v>
      </c>
      <c r="BA67">
        <v>-0.5</v>
      </c>
      <c r="BB67">
        <v>-0.1</v>
      </c>
      <c r="BC67">
        <v>1</v>
      </c>
      <c r="BD67">
        <v>0.5</v>
      </c>
      <c r="BE67">
        <v>1</v>
      </c>
      <c r="BF67">
        <v>55</v>
      </c>
      <c r="BG67">
        <v>0.2</v>
      </c>
      <c r="BH67">
        <v>3.09</v>
      </c>
      <c r="BI67">
        <v>6.94</v>
      </c>
      <c r="BJ67">
        <v>0.94</v>
      </c>
      <c r="BK67">
        <v>4.5199999999999996</v>
      </c>
      <c r="BL67">
        <v>1.28</v>
      </c>
      <c r="BM67">
        <v>0.313</v>
      </c>
      <c r="BN67">
        <v>1.56</v>
      </c>
      <c r="BO67">
        <v>0.32</v>
      </c>
      <c r="BP67">
        <v>2.06</v>
      </c>
      <c r="BQ67">
        <v>0.45</v>
      </c>
      <c r="BR67">
        <v>1.37</v>
      </c>
      <c r="BS67">
        <v>0.23599999999999999</v>
      </c>
      <c r="BT67">
        <v>1.55</v>
      </c>
      <c r="BU67">
        <v>0.249</v>
      </c>
      <c r="BV67">
        <v>0.6</v>
      </c>
      <c r="BW67">
        <v>0.06</v>
      </c>
      <c r="BX67">
        <v>1.1000000000000001</v>
      </c>
      <c r="BY67">
        <v>-0.05</v>
      </c>
      <c r="BZ67">
        <v>11</v>
      </c>
      <c r="CA67">
        <v>0.4</v>
      </c>
      <c r="CB67">
        <v>0.13</v>
      </c>
      <c r="CC67">
        <v>16.82</v>
      </c>
      <c r="CD67">
        <v>7.49</v>
      </c>
      <c r="CE67">
        <v>88.62</v>
      </c>
      <c r="CF67">
        <v>2</v>
      </c>
      <c r="CG67">
        <v>0.13</v>
      </c>
      <c r="CH67">
        <v>0.02</v>
      </c>
      <c r="CI67">
        <v>5</v>
      </c>
      <c r="CJ67">
        <v>0.42</v>
      </c>
      <c r="CK67">
        <v>-1</v>
      </c>
      <c r="CL67">
        <v>0.6</v>
      </c>
      <c r="CM67">
        <v>37.799999999999997</v>
      </c>
      <c r="CN67">
        <v>70</v>
      </c>
      <c r="CO67">
        <v>775</v>
      </c>
      <c r="CP67">
        <v>-0.2</v>
      </c>
      <c r="CQ67">
        <v>30</v>
      </c>
      <c r="CR67">
        <v>63</v>
      </c>
      <c r="CS67">
        <v>3260</v>
      </c>
      <c r="CT67">
        <v>-1</v>
      </c>
      <c r="CU67">
        <v>4</v>
      </c>
      <c r="CV67">
        <v>259</v>
      </c>
    </row>
    <row r="68" spans="1:100" x14ac:dyDescent="0.3">
      <c r="A68" t="s">
        <v>304</v>
      </c>
      <c r="B68" t="s">
        <v>305</v>
      </c>
      <c r="C68" s="1" t="str">
        <f>HYPERLINK("http://geochem.nrcan.gc.ca/cdogs/content/bdl/bdl220010_e.htm", "22:0010")</f>
        <v>22:0010</v>
      </c>
      <c r="D68" s="1" t="str">
        <f>HYPERLINK("http://geochem.nrcan.gc.ca/cdogs/content/svy/svy220008_e.htm", "22:0008")</f>
        <v>22:0008</v>
      </c>
      <c r="E68" t="s">
        <v>284</v>
      </c>
      <c r="F68" t="s">
        <v>306</v>
      </c>
      <c r="H68">
        <v>63.003295299999998</v>
      </c>
      <c r="I68">
        <v>-92.158777999999998</v>
      </c>
      <c r="J68" s="1" t="str">
        <f>HYPERLINK("http://geochem.nrcan.gc.ca/cdogs/content/kwd/kwd020033_e.htm", "Whole")</f>
        <v>Whole</v>
      </c>
      <c r="K68" s="1" t="str">
        <f>HYPERLINK("http://geochem.nrcan.gc.ca/cdogs/content/kwd/kwd080069_e.htm", "Rock crushing (ActLabs RX1)")</f>
        <v>Rock crushing (ActLabs RX1)</v>
      </c>
      <c r="L68">
        <v>622882</v>
      </c>
      <c r="M68">
        <v>-5</v>
      </c>
      <c r="P68">
        <v>2</v>
      </c>
      <c r="Q68">
        <v>1.06</v>
      </c>
      <c r="R68">
        <v>2.21</v>
      </c>
      <c r="S68">
        <v>0.06</v>
      </c>
      <c r="T68">
        <v>8.0500000000000007</v>
      </c>
      <c r="U68">
        <v>0.01</v>
      </c>
      <c r="V68">
        <v>7.6</v>
      </c>
      <c r="W68">
        <v>-5</v>
      </c>
      <c r="X68">
        <v>45.65</v>
      </c>
      <c r="Y68">
        <v>12.51</v>
      </c>
      <c r="AA68">
        <v>1.5</v>
      </c>
      <c r="AB68">
        <v>4.9800000000000004</v>
      </c>
      <c r="AC68">
        <v>0.2</v>
      </c>
      <c r="AD68">
        <v>11.67</v>
      </c>
      <c r="AE68">
        <v>1.272</v>
      </c>
      <c r="AF68">
        <v>2.2000000000000002</v>
      </c>
      <c r="AG68">
        <v>0.3</v>
      </c>
      <c r="AH68">
        <v>0.24</v>
      </c>
      <c r="AI68">
        <v>10.44</v>
      </c>
      <c r="AJ68">
        <v>99.42</v>
      </c>
      <c r="AK68">
        <v>31</v>
      </c>
      <c r="AL68">
        <v>-1</v>
      </c>
      <c r="AM68">
        <v>226</v>
      </c>
      <c r="AN68">
        <v>170</v>
      </c>
      <c r="AO68">
        <v>37</v>
      </c>
      <c r="AP68">
        <v>80</v>
      </c>
      <c r="AQ68">
        <v>70</v>
      </c>
      <c r="AR68">
        <v>17</v>
      </c>
      <c r="AS68">
        <v>1.4</v>
      </c>
      <c r="AT68">
        <v>-5</v>
      </c>
      <c r="AU68">
        <v>7</v>
      </c>
      <c r="AV68">
        <v>99</v>
      </c>
      <c r="AW68">
        <v>39.9</v>
      </c>
      <c r="AX68">
        <v>185</v>
      </c>
      <c r="AY68">
        <v>7.3</v>
      </c>
      <c r="AZ68">
        <v>-2</v>
      </c>
      <c r="BA68">
        <v>2.1</v>
      </c>
      <c r="BB68">
        <v>-0.1</v>
      </c>
      <c r="BC68">
        <v>1</v>
      </c>
      <c r="BD68">
        <v>-0.2</v>
      </c>
      <c r="BE68">
        <v>0.7</v>
      </c>
      <c r="BF68">
        <v>39</v>
      </c>
      <c r="BG68">
        <v>-0.1</v>
      </c>
      <c r="BH68">
        <v>11.2</v>
      </c>
      <c r="BI68">
        <v>27.5</v>
      </c>
      <c r="BJ68">
        <v>3.97</v>
      </c>
      <c r="BK68">
        <v>18.7</v>
      </c>
      <c r="BL68">
        <v>5.18</v>
      </c>
      <c r="BM68">
        <v>1.5</v>
      </c>
      <c r="BN68">
        <v>6.56</v>
      </c>
      <c r="BO68">
        <v>1.1299999999999999</v>
      </c>
      <c r="BP68">
        <v>7.28</v>
      </c>
      <c r="BQ68">
        <v>1.59</v>
      </c>
      <c r="BR68">
        <v>4.7</v>
      </c>
      <c r="BS68">
        <v>0.71699999999999997</v>
      </c>
      <c r="BT68">
        <v>4.66</v>
      </c>
      <c r="BU68">
        <v>0.71499999999999997</v>
      </c>
      <c r="BV68">
        <v>4.0999999999999996</v>
      </c>
      <c r="BW68">
        <v>0.43</v>
      </c>
      <c r="BX68">
        <v>1.2</v>
      </c>
      <c r="BY68">
        <v>-0.05</v>
      </c>
      <c r="BZ68">
        <v>-5</v>
      </c>
      <c r="CA68">
        <v>1.45</v>
      </c>
      <c r="CB68">
        <v>0.38</v>
      </c>
      <c r="CC68">
        <v>9.9499999999999993</v>
      </c>
      <c r="CD68">
        <v>9.59</v>
      </c>
      <c r="CE68">
        <v>98.57</v>
      </c>
      <c r="CF68">
        <v>1</v>
      </c>
      <c r="CG68">
        <v>-0.05</v>
      </c>
      <c r="CH68">
        <v>0.05</v>
      </c>
      <c r="CI68">
        <v>-1</v>
      </c>
      <c r="CJ68">
        <v>0.02</v>
      </c>
      <c r="CK68">
        <v>-1</v>
      </c>
      <c r="CL68">
        <v>-0.2</v>
      </c>
      <c r="CM68">
        <v>45.6</v>
      </c>
      <c r="CN68">
        <v>164</v>
      </c>
      <c r="CO68">
        <v>82</v>
      </c>
      <c r="CP68">
        <v>-0.2</v>
      </c>
      <c r="CQ68">
        <v>57</v>
      </c>
      <c r="CR68">
        <v>105</v>
      </c>
      <c r="CS68">
        <v>1530</v>
      </c>
      <c r="CT68">
        <v>-1</v>
      </c>
      <c r="CU68">
        <v>4</v>
      </c>
      <c r="CV68">
        <v>120</v>
      </c>
    </row>
    <row r="69" spans="1:100" x14ac:dyDescent="0.3">
      <c r="A69" t="s">
        <v>307</v>
      </c>
      <c r="B69" t="s">
        <v>308</v>
      </c>
      <c r="C69" s="1" t="str">
        <f>HYPERLINK("http://geochem.nrcan.gc.ca/cdogs/content/bdl/bdl220010_e.htm", "22:0010")</f>
        <v>22:0010</v>
      </c>
      <c r="D69" s="1" t="str">
        <f>HYPERLINK("http://geochem.nrcan.gc.ca/cdogs/content/svy/svy220008_e.htm", "22:0008")</f>
        <v>22:0008</v>
      </c>
      <c r="E69" t="s">
        <v>284</v>
      </c>
      <c r="F69" t="s">
        <v>309</v>
      </c>
      <c r="H69">
        <v>63.003295299999998</v>
      </c>
      <c r="I69">
        <v>-92.158777999999998</v>
      </c>
      <c r="J69" s="1" t="str">
        <f>HYPERLINK("http://geochem.nrcan.gc.ca/cdogs/content/kwd/kwd020033_e.htm", "Whole")</f>
        <v>Whole</v>
      </c>
      <c r="K69" s="1" t="str">
        <f>HYPERLINK("http://geochem.nrcan.gc.ca/cdogs/content/kwd/kwd080069_e.htm", "Rock crushing (ActLabs RX1)")</f>
        <v>Rock crushing (ActLabs RX1)</v>
      </c>
      <c r="L69">
        <v>622883</v>
      </c>
      <c r="M69">
        <v>-5</v>
      </c>
      <c r="P69">
        <v>100</v>
      </c>
      <c r="Q69">
        <v>1.06</v>
      </c>
      <c r="R69">
        <v>0.69</v>
      </c>
      <c r="S69">
        <v>-0.01</v>
      </c>
      <c r="T69">
        <v>2.58</v>
      </c>
      <c r="U69">
        <v>-0.01</v>
      </c>
      <c r="V69">
        <v>16.2</v>
      </c>
      <c r="W69">
        <v>-5</v>
      </c>
      <c r="X69">
        <v>45.4</v>
      </c>
      <c r="Y69">
        <v>13.38</v>
      </c>
      <c r="AA69">
        <v>2.36</v>
      </c>
      <c r="AB69">
        <v>6</v>
      </c>
      <c r="AC69">
        <v>0.153</v>
      </c>
      <c r="AD69">
        <v>3.45</v>
      </c>
      <c r="AE69">
        <v>1.425</v>
      </c>
      <c r="AF69">
        <v>0.09</v>
      </c>
      <c r="AG69">
        <v>0.59</v>
      </c>
      <c r="AH69">
        <v>0.26</v>
      </c>
      <c r="AI69">
        <v>7.07</v>
      </c>
      <c r="AJ69">
        <v>98.2</v>
      </c>
      <c r="AK69">
        <v>34</v>
      </c>
      <c r="AL69">
        <v>1</v>
      </c>
      <c r="AM69">
        <v>251</v>
      </c>
      <c r="AN69">
        <v>190</v>
      </c>
      <c r="AO69">
        <v>40</v>
      </c>
      <c r="AP69">
        <v>100</v>
      </c>
      <c r="AQ69">
        <v>-10</v>
      </c>
      <c r="AR69">
        <v>19</v>
      </c>
      <c r="AS69">
        <v>3.9</v>
      </c>
      <c r="AT69">
        <v>7</v>
      </c>
      <c r="AU69">
        <v>15</v>
      </c>
      <c r="AV69">
        <v>21</v>
      </c>
      <c r="AW69">
        <v>37.799999999999997</v>
      </c>
      <c r="AX69">
        <v>198</v>
      </c>
      <c r="AY69">
        <v>8.8000000000000007</v>
      </c>
      <c r="AZ69">
        <v>-2</v>
      </c>
      <c r="BA69">
        <v>1.8</v>
      </c>
      <c r="BB69">
        <v>-0.1</v>
      </c>
      <c r="BC69">
        <v>5</v>
      </c>
      <c r="BD69">
        <v>-0.2</v>
      </c>
      <c r="BE69">
        <v>2.2000000000000002</v>
      </c>
      <c r="BF69">
        <v>182</v>
      </c>
      <c r="BG69">
        <v>-0.1</v>
      </c>
      <c r="BH69">
        <v>12.6</v>
      </c>
      <c r="BI69">
        <v>29.6</v>
      </c>
      <c r="BJ69">
        <v>4.1399999999999997</v>
      </c>
      <c r="BK69">
        <v>18.8</v>
      </c>
      <c r="BL69">
        <v>4.95</v>
      </c>
      <c r="BM69">
        <v>1.02</v>
      </c>
      <c r="BN69">
        <v>5.78</v>
      </c>
      <c r="BO69">
        <v>1</v>
      </c>
      <c r="BP69">
        <v>6.4</v>
      </c>
      <c r="BQ69">
        <v>1.41</v>
      </c>
      <c r="BR69">
        <v>4.41</v>
      </c>
      <c r="BS69">
        <v>0.70799999999999996</v>
      </c>
      <c r="BT69">
        <v>4.6100000000000003</v>
      </c>
      <c r="BU69">
        <v>0.72399999999999998</v>
      </c>
      <c r="BV69">
        <v>4.5999999999999996</v>
      </c>
      <c r="BW69">
        <v>0.51</v>
      </c>
      <c r="BX69">
        <v>5.3</v>
      </c>
      <c r="BY69">
        <v>0.14000000000000001</v>
      </c>
      <c r="BZ69">
        <v>-5</v>
      </c>
      <c r="CA69">
        <v>1.59</v>
      </c>
      <c r="CB69">
        <v>0.43</v>
      </c>
      <c r="CC69">
        <v>20.37</v>
      </c>
      <c r="CD69">
        <v>5.26</v>
      </c>
      <c r="CE69">
        <v>96.39</v>
      </c>
      <c r="CF69">
        <v>10</v>
      </c>
      <c r="CG69">
        <v>-0.05</v>
      </c>
      <c r="CH69">
        <v>0.02</v>
      </c>
      <c r="CI69">
        <v>-1</v>
      </c>
      <c r="CJ69">
        <v>0.05</v>
      </c>
      <c r="CK69">
        <v>-1</v>
      </c>
      <c r="CL69">
        <v>-0.2</v>
      </c>
      <c r="CM69">
        <v>49.3</v>
      </c>
      <c r="CN69">
        <v>181</v>
      </c>
      <c r="CO69">
        <v>1.5</v>
      </c>
      <c r="CP69">
        <v>-0.2</v>
      </c>
      <c r="CQ69">
        <v>60</v>
      </c>
      <c r="CR69">
        <v>123</v>
      </c>
      <c r="CS69">
        <v>1090</v>
      </c>
      <c r="CT69">
        <v>-1</v>
      </c>
      <c r="CU69">
        <v>-2</v>
      </c>
      <c r="CV69">
        <v>545</v>
      </c>
    </row>
    <row r="70" spans="1:100" x14ac:dyDescent="0.3">
      <c r="A70" t="s">
        <v>310</v>
      </c>
      <c r="B70" t="s">
        <v>311</v>
      </c>
      <c r="C70" s="1" t="str">
        <f>HYPERLINK("http://geochem.nrcan.gc.ca/cdogs/content/bdl/bdl220010_e.htm", "22:0010")</f>
        <v>22:0010</v>
      </c>
      <c r="D70" s="1" t="str">
        <f>HYPERLINK("http://geochem.nrcan.gc.ca/cdogs/content/svy/svy220008_e.htm", "22:0008")</f>
        <v>22:0008</v>
      </c>
      <c r="E70" t="s">
        <v>284</v>
      </c>
      <c r="F70" t="s">
        <v>312</v>
      </c>
      <c r="H70">
        <v>63.003295299999998</v>
      </c>
      <c r="I70">
        <v>-92.158777999999998</v>
      </c>
      <c r="J70" s="1" t="str">
        <f>HYPERLINK("http://geochem.nrcan.gc.ca/cdogs/content/kwd/kwd020033_e.htm", "Whole")</f>
        <v>Whole</v>
      </c>
      <c r="K70" s="1" t="str">
        <f>HYPERLINK("http://geochem.nrcan.gc.ca/cdogs/content/kwd/kwd080069_e.htm", "Rock crushing (ActLabs RX1)")</f>
        <v>Rock crushing (ActLabs RX1)</v>
      </c>
      <c r="L70">
        <v>622884</v>
      </c>
      <c r="M70">
        <v>-5</v>
      </c>
      <c r="P70">
        <v>3</v>
      </c>
      <c r="Q70">
        <v>1.01</v>
      </c>
      <c r="R70">
        <v>0.69</v>
      </c>
      <c r="S70">
        <v>0.45</v>
      </c>
      <c r="T70">
        <v>2.5299999999999998</v>
      </c>
      <c r="U70">
        <v>-0.01</v>
      </c>
      <c r="V70">
        <v>13.9</v>
      </c>
      <c r="W70">
        <v>-5</v>
      </c>
      <c r="X70">
        <v>71.72</v>
      </c>
      <c r="Y70">
        <v>0.4</v>
      </c>
      <c r="AA70">
        <v>4.88</v>
      </c>
      <c r="AB70">
        <v>2.2400000000000002</v>
      </c>
      <c r="AC70">
        <v>0.312</v>
      </c>
      <c r="AD70">
        <v>2.98</v>
      </c>
      <c r="AE70">
        <v>2.1000000000000001E-2</v>
      </c>
      <c r="AF70">
        <v>0.03</v>
      </c>
      <c r="AG70">
        <v>0.02</v>
      </c>
      <c r="AH70">
        <v>0.03</v>
      </c>
      <c r="AI70">
        <v>2.0099999999999998</v>
      </c>
      <c r="AJ70">
        <v>100.1</v>
      </c>
      <c r="AK70">
        <v>-1</v>
      </c>
      <c r="AL70">
        <v>-1</v>
      </c>
      <c r="AM70">
        <v>-5</v>
      </c>
      <c r="AN70">
        <v>20</v>
      </c>
      <c r="AO70">
        <v>3</v>
      </c>
      <c r="AP70">
        <v>-20</v>
      </c>
      <c r="AQ70">
        <v>40</v>
      </c>
      <c r="AR70">
        <v>1</v>
      </c>
      <c r="AS70">
        <v>3</v>
      </c>
      <c r="AT70">
        <v>25</v>
      </c>
      <c r="AU70">
        <v>-1</v>
      </c>
      <c r="AV70">
        <v>15</v>
      </c>
      <c r="AW70">
        <v>2.1</v>
      </c>
      <c r="AX70">
        <v>10</v>
      </c>
      <c r="AY70">
        <v>-0.2</v>
      </c>
      <c r="AZ70">
        <v>-2</v>
      </c>
      <c r="BA70">
        <v>-0.5</v>
      </c>
      <c r="BB70">
        <v>-0.1</v>
      </c>
      <c r="BC70">
        <v>-1</v>
      </c>
      <c r="BD70">
        <v>0.2</v>
      </c>
      <c r="BE70">
        <v>0.3</v>
      </c>
      <c r="BF70">
        <v>8</v>
      </c>
      <c r="BG70">
        <v>-0.1</v>
      </c>
      <c r="BH70">
        <v>0.95</v>
      </c>
      <c r="BI70">
        <v>2.0099999999999998</v>
      </c>
      <c r="BJ70">
        <v>0.26</v>
      </c>
      <c r="BK70">
        <v>1.06</v>
      </c>
      <c r="BL70">
        <v>0.28000000000000003</v>
      </c>
      <c r="BM70">
        <v>0.13</v>
      </c>
      <c r="BN70">
        <v>0.3</v>
      </c>
      <c r="BO70">
        <v>0.05</v>
      </c>
      <c r="BP70">
        <v>0.31</v>
      </c>
      <c r="BQ70">
        <v>7.0000000000000007E-2</v>
      </c>
      <c r="BR70">
        <v>0.19</v>
      </c>
      <c r="BS70">
        <v>2.8000000000000001E-2</v>
      </c>
      <c r="BT70">
        <v>0.19</v>
      </c>
      <c r="BU70">
        <v>3.6999999999999998E-2</v>
      </c>
      <c r="BV70">
        <v>-0.1</v>
      </c>
      <c r="BW70">
        <v>-0.01</v>
      </c>
      <c r="BX70">
        <v>0.7</v>
      </c>
      <c r="BY70">
        <v>-0.05</v>
      </c>
      <c r="BZ70">
        <v>-5</v>
      </c>
      <c r="CA70">
        <v>7.0000000000000007E-2</v>
      </c>
      <c r="CB70">
        <v>7.0000000000000007E-2</v>
      </c>
      <c r="CC70">
        <v>20.34</v>
      </c>
      <c r="CD70">
        <v>0.45</v>
      </c>
      <c r="CE70">
        <v>98.55</v>
      </c>
      <c r="CF70">
        <v>29</v>
      </c>
      <c r="CG70">
        <v>-0.05</v>
      </c>
      <c r="CH70">
        <v>0.04</v>
      </c>
      <c r="CI70">
        <v>-1</v>
      </c>
      <c r="CJ70">
        <v>0.17</v>
      </c>
      <c r="CK70">
        <v>-1</v>
      </c>
      <c r="CL70">
        <v>-0.2</v>
      </c>
      <c r="CM70">
        <v>4.0999999999999996</v>
      </c>
      <c r="CN70">
        <v>47</v>
      </c>
      <c r="CO70">
        <v>49.4</v>
      </c>
      <c r="CP70">
        <v>-0.2</v>
      </c>
      <c r="CQ70">
        <v>1</v>
      </c>
      <c r="CR70">
        <v>6</v>
      </c>
      <c r="CS70">
        <v>2200</v>
      </c>
      <c r="CT70">
        <v>2</v>
      </c>
      <c r="CU70">
        <v>-2</v>
      </c>
      <c r="CV70">
        <v>273</v>
      </c>
    </row>
    <row r="71" spans="1:100" x14ac:dyDescent="0.3">
      <c r="A71" t="s">
        <v>313</v>
      </c>
      <c r="B71" t="s">
        <v>314</v>
      </c>
      <c r="C71" s="1" t="str">
        <f>HYPERLINK("http://geochem.nrcan.gc.ca/cdogs/content/bdl/bdl220010_e.htm", "22:0010")</f>
        <v>22:0010</v>
      </c>
      <c r="D71" s="1" t="str">
        <f>HYPERLINK("http://geochem.nrcan.gc.ca/cdogs/content/svy/svy220008_e.htm", "22:0008")</f>
        <v>22:0008</v>
      </c>
      <c r="E71" t="s">
        <v>284</v>
      </c>
      <c r="F71" t="s">
        <v>315</v>
      </c>
      <c r="H71">
        <v>63.003295299999998</v>
      </c>
      <c r="I71">
        <v>-92.158777999999998</v>
      </c>
      <c r="J71" s="1" t="str">
        <f>HYPERLINK("http://geochem.nrcan.gc.ca/cdogs/content/kwd/kwd020033_e.htm", "Whole")</f>
        <v>Whole</v>
      </c>
      <c r="K71" s="1" t="str">
        <f>HYPERLINK("http://geochem.nrcan.gc.ca/cdogs/content/kwd/kwd080069_e.htm", "Rock crushing (ActLabs RX1)")</f>
        <v>Rock crushing (ActLabs RX1)</v>
      </c>
      <c r="L71">
        <v>622885</v>
      </c>
      <c r="M71">
        <v>-5</v>
      </c>
      <c r="P71">
        <v>-1</v>
      </c>
      <c r="Q71">
        <v>1.04</v>
      </c>
      <c r="R71">
        <v>0.67</v>
      </c>
      <c r="S71">
        <v>0.33</v>
      </c>
      <c r="T71">
        <v>2.34</v>
      </c>
      <c r="U71">
        <v>-0.01</v>
      </c>
      <c r="V71">
        <v>15.9</v>
      </c>
      <c r="W71">
        <v>-5</v>
      </c>
      <c r="X71">
        <v>67.17</v>
      </c>
      <c r="Y71">
        <v>1.91</v>
      </c>
      <c r="AA71">
        <v>3.52</v>
      </c>
      <c r="AB71">
        <v>2.69</v>
      </c>
      <c r="AC71">
        <v>0.33</v>
      </c>
      <c r="AD71">
        <v>2.57</v>
      </c>
      <c r="AE71">
        <v>4.2000000000000003E-2</v>
      </c>
      <c r="AF71">
        <v>0.04</v>
      </c>
      <c r="AG71">
        <v>0.19</v>
      </c>
      <c r="AH71">
        <v>0.03</v>
      </c>
      <c r="AI71">
        <v>2.4300000000000002</v>
      </c>
      <c r="AJ71">
        <v>98.6</v>
      </c>
      <c r="AK71">
        <v>-1</v>
      </c>
      <c r="AL71">
        <v>-1</v>
      </c>
      <c r="AM71">
        <v>5</v>
      </c>
      <c r="AN71">
        <v>20</v>
      </c>
      <c r="AO71">
        <v>3</v>
      </c>
      <c r="AP71">
        <v>-20</v>
      </c>
      <c r="AQ71">
        <v>30</v>
      </c>
      <c r="AR71">
        <v>3</v>
      </c>
      <c r="AS71">
        <v>3.3</v>
      </c>
      <c r="AT71">
        <v>14</v>
      </c>
      <c r="AU71">
        <v>7</v>
      </c>
      <c r="AV71">
        <v>17</v>
      </c>
      <c r="AW71">
        <v>2.9</v>
      </c>
      <c r="AX71">
        <v>23</v>
      </c>
      <c r="AY71">
        <v>-0.2</v>
      </c>
      <c r="AZ71">
        <v>-2</v>
      </c>
      <c r="BA71">
        <v>-0.5</v>
      </c>
      <c r="BB71">
        <v>-0.1</v>
      </c>
      <c r="BC71">
        <v>2</v>
      </c>
      <c r="BD71">
        <v>0.6</v>
      </c>
      <c r="BE71">
        <v>4.0999999999999996</v>
      </c>
      <c r="BF71">
        <v>105</v>
      </c>
      <c r="BG71">
        <v>-0.1</v>
      </c>
      <c r="BH71">
        <v>1.1100000000000001</v>
      </c>
      <c r="BI71">
        <v>2.36</v>
      </c>
      <c r="BJ71">
        <v>0.31</v>
      </c>
      <c r="BK71">
        <v>1.22</v>
      </c>
      <c r="BL71">
        <v>0.3</v>
      </c>
      <c r="BM71">
        <v>0.20100000000000001</v>
      </c>
      <c r="BN71">
        <v>0.33</v>
      </c>
      <c r="BO71">
        <v>0.06</v>
      </c>
      <c r="BP71">
        <v>0.35</v>
      </c>
      <c r="BQ71">
        <v>0.08</v>
      </c>
      <c r="BR71">
        <v>0.25</v>
      </c>
      <c r="BS71">
        <v>3.9E-2</v>
      </c>
      <c r="BT71">
        <v>0.27</v>
      </c>
      <c r="BU71">
        <v>0.05</v>
      </c>
      <c r="BV71">
        <v>0.5</v>
      </c>
      <c r="BW71">
        <v>0.03</v>
      </c>
      <c r="BX71">
        <v>0.6</v>
      </c>
      <c r="BY71">
        <v>0.05</v>
      </c>
      <c r="BZ71">
        <v>-5</v>
      </c>
      <c r="CA71">
        <v>1.62</v>
      </c>
      <c r="CB71">
        <v>0.28000000000000003</v>
      </c>
      <c r="CC71">
        <v>21.2</v>
      </c>
      <c r="CD71">
        <v>0.65</v>
      </c>
      <c r="CE71">
        <v>96.82</v>
      </c>
      <c r="CF71">
        <v>15</v>
      </c>
      <c r="CG71">
        <v>-0.05</v>
      </c>
      <c r="CH71">
        <v>0.09</v>
      </c>
      <c r="CI71">
        <v>-1</v>
      </c>
      <c r="CJ71">
        <v>0.12</v>
      </c>
      <c r="CK71">
        <v>-1</v>
      </c>
      <c r="CL71">
        <v>-0.2</v>
      </c>
      <c r="CM71">
        <v>4.0999999999999996</v>
      </c>
      <c r="CN71">
        <v>32</v>
      </c>
      <c r="CO71">
        <v>34.9</v>
      </c>
      <c r="CP71">
        <v>-0.2</v>
      </c>
      <c r="CQ71">
        <v>6</v>
      </c>
      <c r="CR71">
        <v>7</v>
      </c>
      <c r="CS71">
        <v>2270</v>
      </c>
      <c r="CT71">
        <v>2</v>
      </c>
      <c r="CU71">
        <v>-2</v>
      </c>
      <c r="CV71">
        <v>275</v>
      </c>
    </row>
    <row r="72" spans="1:100" x14ac:dyDescent="0.3">
      <c r="A72" t="s">
        <v>316</v>
      </c>
      <c r="B72" t="s">
        <v>317</v>
      </c>
      <c r="C72" s="1" t="str">
        <f>HYPERLINK("http://geochem.nrcan.gc.ca/cdogs/content/bdl/bdl220010_e.htm", "22:0010")</f>
        <v>22:0010</v>
      </c>
      <c r="D72" s="1" t="str">
        <f>HYPERLINK("http://geochem.nrcan.gc.ca/cdogs/content/svy/svy220008_e.htm", "22:0008")</f>
        <v>22:0008</v>
      </c>
      <c r="E72" t="s">
        <v>284</v>
      </c>
      <c r="F72" t="s">
        <v>318</v>
      </c>
      <c r="H72">
        <v>63.003295299999998</v>
      </c>
      <c r="I72">
        <v>-92.158777999999998</v>
      </c>
      <c r="J72" s="1" t="str">
        <f>HYPERLINK("http://geochem.nrcan.gc.ca/cdogs/content/kwd/kwd020033_e.htm", "Whole")</f>
        <v>Whole</v>
      </c>
      <c r="K72" s="1" t="str">
        <f>HYPERLINK("http://geochem.nrcan.gc.ca/cdogs/content/kwd/kwd080069_e.htm", "Rock crushing (ActLabs RX1)")</f>
        <v>Rock crushing (ActLabs RX1)</v>
      </c>
      <c r="L72">
        <v>622886</v>
      </c>
      <c r="M72">
        <v>27</v>
      </c>
      <c r="P72">
        <v>1</v>
      </c>
      <c r="Q72">
        <v>1.08</v>
      </c>
      <c r="R72">
        <v>0.56000000000000005</v>
      </c>
      <c r="S72">
        <v>2.42</v>
      </c>
      <c r="T72">
        <v>2.0699999999999998</v>
      </c>
      <c r="U72">
        <v>-0.01</v>
      </c>
      <c r="V72">
        <v>14.2</v>
      </c>
      <c r="W72">
        <v>-5</v>
      </c>
      <c r="X72">
        <v>70.34</v>
      </c>
      <c r="Y72">
        <v>1.49</v>
      </c>
      <c r="AA72">
        <v>3.65</v>
      </c>
      <c r="AB72">
        <v>2.33</v>
      </c>
      <c r="AC72">
        <v>0.31900000000000001</v>
      </c>
      <c r="AD72">
        <v>1.95</v>
      </c>
      <c r="AE72">
        <v>7.0000000000000007E-2</v>
      </c>
      <c r="AF72">
        <v>0.02</v>
      </c>
      <c r="AG72">
        <v>0.02</v>
      </c>
      <c r="AH72">
        <v>0.02</v>
      </c>
      <c r="AI72">
        <v>2.85</v>
      </c>
      <c r="AJ72">
        <v>98.86</v>
      </c>
      <c r="AK72">
        <v>2</v>
      </c>
      <c r="AL72">
        <v>-1</v>
      </c>
      <c r="AM72">
        <v>9</v>
      </c>
      <c r="AN72">
        <v>60</v>
      </c>
      <c r="AO72">
        <v>15</v>
      </c>
      <c r="AP72">
        <v>-20</v>
      </c>
      <c r="AQ72">
        <v>40</v>
      </c>
      <c r="AR72">
        <v>4</v>
      </c>
      <c r="AS72">
        <v>2.8</v>
      </c>
      <c r="AT72">
        <v>346</v>
      </c>
      <c r="AU72">
        <v>-1</v>
      </c>
      <c r="AV72">
        <v>10</v>
      </c>
      <c r="AW72">
        <v>5.5</v>
      </c>
      <c r="AX72">
        <v>34</v>
      </c>
      <c r="AY72">
        <v>0.6</v>
      </c>
      <c r="AZ72">
        <v>3</v>
      </c>
      <c r="BA72">
        <v>-0.5</v>
      </c>
      <c r="BB72">
        <v>-0.1</v>
      </c>
      <c r="BC72">
        <v>-1</v>
      </c>
      <c r="BD72">
        <v>-0.2</v>
      </c>
      <c r="BE72">
        <v>0.5</v>
      </c>
      <c r="BF72">
        <v>12</v>
      </c>
      <c r="BG72">
        <v>-0.1</v>
      </c>
      <c r="BH72">
        <v>3.72</v>
      </c>
      <c r="BI72">
        <v>7.84</v>
      </c>
      <c r="BJ72">
        <v>0.96</v>
      </c>
      <c r="BK72">
        <v>3.58</v>
      </c>
      <c r="BL72">
        <v>0.78</v>
      </c>
      <c r="BM72">
        <v>0.22600000000000001</v>
      </c>
      <c r="BN72">
        <v>0.79</v>
      </c>
      <c r="BO72">
        <v>0.14000000000000001</v>
      </c>
      <c r="BP72">
        <v>0.92</v>
      </c>
      <c r="BQ72">
        <v>0.19</v>
      </c>
      <c r="BR72">
        <v>0.54</v>
      </c>
      <c r="BS72">
        <v>8.5999999999999993E-2</v>
      </c>
      <c r="BT72">
        <v>0.6</v>
      </c>
      <c r="BU72">
        <v>9.1999999999999998E-2</v>
      </c>
      <c r="BV72">
        <v>0.7</v>
      </c>
      <c r="BW72">
        <v>0.05</v>
      </c>
      <c r="BX72">
        <v>-0.5</v>
      </c>
      <c r="BY72">
        <v>-0.05</v>
      </c>
      <c r="BZ72">
        <v>-5</v>
      </c>
      <c r="CA72">
        <v>0.9</v>
      </c>
      <c r="CB72">
        <v>0.28999999999999998</v>
      </c>
      <c r="CC72">
        <v>19.440000000000001</v>
      </c>
      <c r="CD72">
        <v>1.26</v>
      </c>
      <c r="CE72">
        <v>97.27</v>
      </c>
      <c r="CF72">
        <v>538</v>
      </c>
      <c r="CG72">
        <v>0.25</v>
      </c>
      <c r="CH72">
        <v>7.0000000000000007E-2</v>
      </c>
      <c r="CI72">
        <v>2</v>
      </c>
      <c r="CJ72">
        <v>0.93</v>
      </c>
      <c r="CK72">
        <v>-1</v>
      </c>
      <c r="CL72">
        <v>2.1</v>
      </c>
      <c r="CM72">
        <v>23.1</v>
      </c>
      <c r="CN72">
        <v>77</v>
      </c>
      <c r="CO72">
        <v>97.5</v>
      </c>
      <c r="CP72">
        <v>-0.2</v>
      </c>
      <c r="CQ72">
        <v>2</v>
      </c>
      <c r="CR72">
        <v>16</v>
      </c>
      <c r="CS72">
        <v>2300</v>
      </c>
      <c r="CT72">
        <v>4</v>
      </c>
      <c r="CU72">
        <v>2</v>
      </c>
      <c r="CV72">
        <v>867</v>
      </c>
    </row>
    <row r="73" spans="1:100" x14ac:dyDescent="0.3">
      <c r="A73" t="s">
        <v>319</v>
      </c>
      <c r="B73" t="s">
        <v>320</v>
      </c>
      <c r="C73" s="1" t="str">
        <f>HYPERLINK("http://geochem.nrcan.gc.ca/cdogs/content/bdl/bdl220010_e.htm", "22:0010")</f>
        <v>22:0010</v>
      </c>
      <c r="D73" s="1" t="str">
        <f>HYPERLINK("http://geochem.nrcan.gc.ca/cdogs/content/svy/svy220008_e.htm", "22:0008")</f>
        <v>22:0008</v>
      </c>
      <c r="E73" t="s">
        <v>284</v>
      </c>
      <c r="F73" t="s">
        <v>321</v>
      </c>
      <c r="H73">
        <v>63.003295299999998</v>
      </c>
      <c r="I73">
        <v>-92.158777999999998</v>
      </c>
      <c r="J73" s="1" t="str">
        <f>HYPERLINK("http://geochem.nrcan.gc.ca/cdogs/content/kwd/kwd020033_e.htm", "Whole")</f>
        <v>Whole</v>
      </c>
      <c r="K73" s="1" t="str">
        <f>HYPERLINK("http://geochem.nrcan.gc.ca/cdogs/content/kwd/kwd080069_e.htm", "Rock crushing (ActLabs RX1)")</f>
        <v>Rock crushing (ActLabs RX1)</v>
      </c>
      <c r="L73">
        <v>622887</v>
      </c>
      <c r="M73">
        <v>23</v>
      </c>
      <c r="P73">
        <v>129</v>
      </c>
      <c r="Q73">
        <v>1.02</v>
      </c>
      <c r="R73">
        <v>0.74</v>
      </c>
      <c r="S73">
        <v>3.35</v>
      </c>
      <c r="T73">
        <v>2.9</v>
      </c>
      <c r="U73">
        <v>-0.01</v>
      </c>
      <c r="V73">
        <v>12.3</v>
      </c>
      <c r="W73">
        <v>-5</v>
      </c>
      <c r="X73">
        <v>69.39</v>
      </c>
      <c r="Y73">
        <v>2.81</v>
      </c>
      <c r="AA73">
        <v>3.15</v>
      </c>
      <c r="AB73">
        <v>1.94</v>
      </c>
      <c r="AC73">
        <v>0.33500000000000002</v>
      </c>
      <c r="AD73">
        <v>2.2200000000000002</v>
      </c>
      <c r="AE73">
        <v>4.8000000000000001E-2</v>
      </c>
      <c r="AF73">
        <v>0.06</v>
      </c>
      <c r="AG73">
        <v>0.17</v>
      </c>
      <c r="AH73">
        <v>0.04</v>
      </c>
      <c r="AI73">
        <v>4.74</v>
      </c>
      <c r="AJ73">
        <v>98.58</v>
      </c>
      <c r="AK73">
        <v>1</v>
      </c>
      <c r="AL73">
        <v>-1</v>
      </c>
      <c r="AM73">
        <v>6</v>
      </c>
      <c r="AN73">
        <v>50</v>
      </c>
      <c r="AO73">
        <v>7</v>
      </c>
      <c r="AP73">
        <v>-20</v>
      </c>
      <c r="AQ73">
        <v>20</v>
      </c>
      <c r="AR73">
        <v>4</v>
      </c>
      <c r="AS73">
        <v>2.4</v>
      </c>
      <c r="AT73">
        <v>-5</v>
      </c>
      <c r="AU73">
        <v>4</v>
      </c>
      <c r="AV73">
        <v>22</v>
      </c>
      <c r="AW73">
        <v>8.3000000000000007</v>
      </c>
      <c r="AX73">
        <v>36</v>
      </c>
      <c r="AY73">
        <v>0.9</v>
      </c>
      <c r="AZ73">
        <v>-2</v>
      </c>
      <c r="BA73">
        <v>-0.5</v>
      </c>
      <c r="BB73">
        <v>-0.1</v>
      </c>
      <c r="BC73">
        <v>1</v>
      </c>
      <c r="BD73">
        <v>-0.2</v>
      </c>
      <c r="BE73">
        <v>0.8</v>
      </c>
      <c r="BF73">
        <v>126</v>
      </c>
      <c r="BG73">
        <v>0.1</v>
      </c>
      <c r="BH73">
        <v>5.76</v>
      </c>
      <c r="BI73">
        <v>11.5</v>
      </c>
      <c r="BJ73">
        <v>1.33</v>
      </c>
      <c r="BK73">
        <v>5.18</v>
      </c>
      <c r="BL73">
        <v>1.1100000000000001</v>
      </c>
      <c r="BM73">
        <v>0.316</v>
      </c>
      <c r="BN73">
        <v>1.23</v>
      </c>
      <c r="BO73">
        <v>0.2</v>
      </c>
      <c r="BP73">
        <v>1.26</v>
      </c>
      <c r="BQ73">
        <v>0.28000000000000003</v>
      </c>
      <c r="BR73">
        <v>0.89</v>
      </c>
      <c r="BS73">
        <v>0.14899999999999999</v>
      </c>
      <c r="BT73">
        <v>0.99</v>
      </c>
      <c r="BU73">
        <v>0.14099999999999999</v>
      </c>
      <c r="BV73">
        <v>0.9</v>
      </c>
      <c r="BW73">
        <v>0.12</v>
      </c>
      <c r="BX73">
        <v>1</v>
      </c>
      <c r="BY73">
        <v>-0.05</v>
      </c>
      <c r="BZ73">
        <v>-5</v>
      </c>
      <c r="CA73">
        <v>1.67</v>
      </c>
      <c r="CB73">
        <v>0.53</v>
      </c>
      <c r="CC73">
        <v>16.829999999999998</v>
      </c>
      <c r="CD73">
        <v>3.36</v>
      </c>
      <c r="CE73">
        <v>97.2</v>
      </c>
      <c r="CF73">
        <v>6</v>
      </c>
      <c r="CG73">
        <v>0.37</v>
      </c>
      <c r="CH73">
        <v>7.0000000000000007E-2</v>
      </c>
      <c r="CI73">
        <v>2</v>
      </c>
      <c r="CJ73">
        <v>0.85</v>
      </c>
      <c r="CK73">
        <v>-1</v>
      </c>
      <c r="CL73">
        <v>1.1000000000000001</v>
      </c>
      <c r="CM73">
        <v>14.1</v>
      </c>
      <c r="CN73">
        <v>62</v>
      </c>
      <c r="CO73">
        <v>50.4</v>
      </c>
      <c r="CP73">
        <v>-0.2</v>
      </c>
      <c r="CQ73">
        <v>8</v>
      </c>
      <c r="CR73">
        <v>16</v>
      </c>
      <c r="CS73">
        <v>2330</v>
      </c>
      <c r="CT73">
        <v>4</v>
      </c>
      <c r="CU73">
        <v>5</v>
      </c>
      <c r="CV73">
        <v>355</v>
      </c>
    </row>
    <row r="74" spans="1:100" x14ac:dyDescent="0.3">
      <c r="A74" t="s">
        <v>322</v>
      </c>
      <c r="B74" t="s">
        <v>323</v>
      </c>
      <c r="C74" s="1" t="str">
        <f>HYPERLINK("http://geochem.nrcan.gc.ca/cdogs/content/bdl/bdl220010_e.htm", "22:0010")</f>
        <v>22:0010</v>
      </c>
      <c r="D74" s="1" t="str">
        <f>HYPERLINK("http://geochem.nrcan.gc.ca/cdogs/content/svy/svy220008_e.htm", "22:0008")</f>
        <v>22:0008</v>
      </c>
      <c r="E74" t="s">
        <v>284</v>
      </c>
      <c r="F74" t="s">
        <v>324</v>
      </c>
      <c r="H74">
        <v>63.003295299999998</v>
      </c>
      <c r="I74">
        <v>-92.158777999999998</v>
      </c>
      <c r="J74" s="1" t="str">
        <f>HYPERLINK("http://geochem.nrcan.gc.ca/cdogs/content/kwd/kwd020033_e.htm", "Whole")</f>
        <v>Whole</v>
      </c>
      <c r="K74" s="1" t="str">
        <f>HYPERLINK("http://geochem.nrcan.gc.ca/cdogs/content/kwd/kwd080069_e.htm", "Rock crushing (ActLabs RX1)")</f>
        <v>Rock crushing (ActLabs RX1)</v>
      </c>
      <c r="L74">
        <v>622888</v>
      </c>
      <c r="M74">
        <v>17</v>
      </c>
      <c r="P74">
        <v>6</v>
      </c>
      <c r="Q74">
        <v>1.07</v>
      </c>
      <c r="R74">
        <v>1.34</v>
      </c>
      <c r="S74">
        <v>3.48</v>
      </c>
      <c r="T74">
        <v>4.9800000000000004</v>
      </c>
      <c r="U74">
        <v>-0.01</v>
      </c>
      <c r="V74">
        <v>12.9</v>
      </c>
      <c r="W74">
        <v>-5</v>
      </c>
      <c r="X74">
        <v>62.58</v>
      </c>
      <c r="Y74">
        <v>1.21</v>
      </c>
      <c r="AA74">
        <v>6.77</v>
      </c>
      <c r="AB74">
        <v>2.2599999999999998</v>
      </c>
      <c r="AC74">
        <v>0.38100000000000001</v>
      </c>
      <c r="AD74">
        <v>5.05</v>
      </c>
      <c r="AE74">
        <v>0.03</v>
      </c>
      <c r="AF74">
        <v>0.04</v>
      </c>
      <c r="AG74">
        <v>-0.01</v>
      </c>
      <c r="AH74">
        <v>0.05</v>
      </c>
      <c r="AI74">
        <v>5.35</v>
      </c>
      <c r="AJ74">
        <v>98.06</v>
      </c>
      <c r="AK74">
        <v>3</v>
      </c>
      <c r="AL74">
        <v>-1</v>
      </c>
      <c r="AM74">
        <v>15</v>
      </c>
      <c r="AN74">
        <v>80</v>
      </c>
      <c r="AO74">
        <v>16</v>
      </c>
      <c r="AP74">
        <v>-20</v>
      </c>
      <c r="AQ74">
        <v>100</v>
      </c>
      <c r="AR74">
        <v>3</v>
      </c>
      <c r="AS74">
        <v>1.6</v>
      </c>
      <c r="AT74">
        <v>-5</v>
      </c>
      <c r="AU74">
        <v>-1</v>
      </c>
      <c r="AV74">
        <v>36</v>
      </c>
      <c r="AW74">
        <v>4.5999999999999996</v>
      </c>
      <c r="AX74">
        <v>15</v>
      </c>
      <c r="AY74">
        <v>-0.2</v>
      </c>
      <c r="AZ74">
        <v>3</v>
      </c>
      <c r="BA74">
        <v>-0.5</v>
      </c>
      <c r="BB74">
        <v>-0.1</v>
      </c>
      <c r="BC74">
        <v>-1</v>
      </c>
      <c r="BD74">
        <v>-0.2</v>
      </c>
      <c r="BE74">
        <v>-0.1</v>
      </c>
      <c r="BF74">
        <v>-3</v>
      </c>
      <c r="BG74">
        <v>-0.1</v>
      </c>
      <c r="BH74">
        <v>4.5999999999999996</v>
      </c>
      <c r="BI74">
        <v>8.58</v>
      </c>
      <c r="BJ74">
        <v>0.97</v>
      </c>
      <c r="BK74">
        <v>3.55</v>
      </c>
      <c r="BL74">
        <v>0.71</v>
      </c>
      <c r="BM74">
        <v>0.45600000000000002</v>
      </c>
      <c r="BN74">
        <v>0.75</v>
      </c>
      <c r="BO74">
        <v>0.12</v>
      </c>
      <c r="BP74">
        <v>0.77</v>
      </c>
      <c r="BQ74">
        <v>0.16</v>
      </c>
      <c r="BR74">
        <v>0.47</v>
      </c>
      <c r="BS74">
        <v>7.0999999999999994E-2</v>
      </c>
      <c r="BT74">
        <v>0.48</v>
      </c>
      <c r="BU74">
        <v>7.4999999999999997E-2</v>
      </c>
      <c r="BV74">
        <v>0.3</v>
      </c>
      <c r="BW74">
        <v>-0.01</v>
      </c>
      <c r="BX74">
        <v>-0.5</v>
      </c>
      <c r="BY74">
        <v>-0.05</v>
      </c>
      <c r="BZ74">
        <v>-5</v>
      </c>
      <c r="CA74">
        <v>0.57999999999999996</v>
      </c>
      <c r="CB74">
        <v>0.2</v>
      </c>
      <c r="CC74">
        <v>21.11</v>
      </c>
      <c r="CD74">
        <v>3.9</v>
      </c>
      <c r="CE74">
        <v>96.62</v>
      </c>
      <c r="CF74">
        <v>3</v>
      </c>
      <c r="CG74">
        <v>0.12</v>
      </c>
      <c r="CH74">
        <v>0.05</v>
      </c>
      <c r="CI74">
        <v>2</v>
      </c>
      <c r="CJ74">
        <v>7.0000000000000007E-2</v>
      </c>
      <c r="CK74">
        <v>-1</v>
      </c>
      <c r="CL74">
        <v>0.3</v>
      </c>
      <c r="CM74">
        <v>29.4</v>
      </c>
      <c r="CN74">
        <v>98</v>
      </c>
      <c r="CO74">
        <v>265</v>
      </c>
      <c r="CP74">
        <v>-0.2</v>
      </c>
      <c r="CQ74">
        <v>1</v>
      </c>
      <c r="CR74">
        <v>39</v>
      </c>
      <c r="CS74">
        <v>2830</v>
      </c>
      <c r="CT74">
        <v>5</v>
      </c>
      <c r="CU74">
        <v>2</v>
      </c>
      <c r="CV74">
        <v>267</v>
      </c>
    </row>
    <row r="75" spans="1:100" x14ac:dyDescent="0.3">
      <c r="A75" t="s">
        <v>325</v>
      </c>
      <c r="B75" t="s">
        <v>326</v>
      </c>
      <c r="C75" s="1" t="str">
        <f>HYPERLINK("http://geochem.nrcan.gc.ca/cdogs/content/bdl/bdl220010_e.htm", "22:0010")</f>
        <v>22:0010</v>
      </c>
      <c r="D75" s="1" t="str">
        <f>HYPERLINK("http://geochem.nrcan.gc.ca/cdogs/content/svy/svy220008_e.htm", "22:0008")</f>
        <v>22:0008</v>
      </c>
      <c r="E75" t="s">
        <v>284</v>
      </c>
      <c r="F75" t="s">
        <v>327</v>
      </c>
      <c r="H75">
        <v>63.003295299999998</v>
      </c>
      <c r="I75">
        <v>-92.158777999999998</v>
      </c>
      <c r="J75" s="1" t="str">
        <f>HYPERLINK("http://geochem.nrcan.gc.ca/cdogs/content/kwd/kwd020033_e.htm", "Whole")</f>
        <v>Whole</v>
      </c>
      <c r="K75" s="1" t="str">
        <f>HYPERLINK("http://geochem.nrcan.gc.ca/cdogs/content/kwd/kwd080069_e.htm", "Rock crushing (ActLabs RX1)")</f>
        <v>Rock crushing (ActLabs RX1)</v>
      </c>
      <c r="L75">
        <v>622889</v>
      </c>
      <c r="M75">
        <v>-5</v>
      </c>
      <c r="P75">
        <v>42</v>
      </c>
      <c r="Q75">
        <v>1.08</v>
      </c>
      <c r="R75">
        <v>1.1399999999999999</v>
      </c>
      <c r="S75">
        <v>0.41</v>
      </c>
      <c r="T75">
        <v>4.16</v>
      </c>
      <c r="U75">
        <v>0.01</v>
      </c>
      <c r="V75">
        <v>10.4</v>
      </c>
      <c r="W75">
        <v>-5</v>
      </c>
      <c r="X75">
        <v>51.85</v>
      </c>
      <c r="Y75">
        <v>12.63</v>
      </c>
      <c r="AA75">
        <v>2.44</v>
      </c>
      <c r="AB75">
        <v>4.03</v>
      </c>
      <c r="AC75">
        <v>0.29399999999999998</v>
      </c>
      <c r="AD75">
        <v>6.3</v>
      </c>
      <c r="AE75">
        <v>0.80700000000000005</v>
      </c>
      <c r="AF75">
        <v>1.25</v>
      </c>
      <c r="AG75">
        <v>1.29</v>
      </c>
      <c r="AH75">
        <v>0.16</v>
      </c>
      <c r="AI75">
        <v>6.87</v>
      </c>
      <c r="AJ75">
        <v>99.49</v>
      </c>
      <c r="AK75">
        <v>17</v>
      </c>
      <c r="AL75">
        <v>1</v>
      </c>
      <c r="AM75">
        <v>146</v>
      </c>
      <c r="AN75">
        <v>50</v>
      </c>
      <c r="AO75">
        <v>32</v>
      </c>
      <c r="AP75">
        <v>40</v>
      </c>
      <c r="AQ75">
        <v>110</v>
      </c>
      <c r="AR75">
        <v>17</v>
      </c>
      <c r="AS75">
        <v>2.4</v>
      </c>
      <c r="AT75">
        <v>15</v>
      </c>
      <c r="AU75">
        <v>40</v>
      </c>
      <c r="AV75">
        <v>112</v>
      </c>
      <c r="AW75">
        <v>17.7</v>
      </c>
      <c r="AX75">
        <v>124</v>
      </c>
      <c r="AY75">
        <v>4.5999999999999996</v>
      </c>
      <c r="AZ75">
        <v>-2</v>
      </c>
      <c r="BA75">
        <v>1</v>
      </c>
      <c r="BB75">
        <v>-0.1</v>
      </c>
      <c r="BC75">
        <v>1</v>
      </c>
      <c r="BD75">
        <v>-0.2</v>
      </c>
      <c r="BE75">
        <v>8.4</v>
      </c>
      <c r="BF75">
        <v>768</v>
      </c>
      <c r="BG75">
        <v>-0.1</v>
      </c>
      <c r="BH75">
        <v>15.9</v>
      </c>
      <c r="BI75">
        <v>31.3</v>
      </c>
      <c r="BJ75">
        <v>3.86</v>
      </c>
      <c r="BK75">
        <v>15.2</v>
      </c>
      <c r="BL75">
        <v>3.22</v>
      </c>
      <c r="BM75">
        <v>0.97199999999999998</v>
      </c>
      <c r="BN75">
        <v>3.17</v>
      </c>
      <c r="BO75">
        <v>0.51</v>
      </c>
      <c r="BP75">
        <v>3.06</v>
      </c>
      <c r="BQ75">
        <v>0.61</v>
      </c>
      <c r="BR75">
        <v>1.8</v>
      </c>
      <c r="BS75">
        <v>0.28299999999999997</v>
      </c>
      <c r="BT75">
        <v>1.86</v>
      </c>
      <c r="BU75">
        <v>0.27600000000000002</v>
      </c>
      <c r="BV75">
        <v>2.9</v>
      </c>
      <c r="BW75">
        <v>0.37</v>
      </c>
      <c r="BX75">
        <v>0.8</v>
      </c>
      <c r="BY75">
        <v>0.41</v>
      </c>
      <c r="BZ75">
        <v>11</v>
      </c>
      <c r="CA75">
        <v>3.92</v>
      </c>
      <c r="CB75">
        <v>1.03</v>
      </c>
      <c r="CC75">
        <v>14.01</v>
      </c>
      <c r="CD75">
        <v>5.7</v>
      </c>
      <c r="CE75">
        <v>98.33</v>
      </c>
      <c r="CF75">
        <v>29</v>
      </c>
      <c r="CG75">
        <v>7.0000000000000007E-2</v>
      </c>
      <c r="CH75">
        <v>-0.02</v>
      </c>
      <c r="CI75">
        <v>1</v>
      </c>
      <c r="CJ75">
        <v>0.13</v>
      </c>
      <c r="CK75">
        <v>-1</v>
      </c>
      <c r="CL75">
        <v>0.4</v>
      </c>
      <c r="CM75">
        <v>37.5</v>
      </c>
      <c r="CN75">
        <v>53</v>
      </c>
      <c r="CO75">
        <v>135</v>
      </c>
      <c r="CP75">
        <v>-0.2</v>
      </c>
      <c r="CQ75">
        <v>63</v>
      </c>
      <c r="CR75">
        <v>55</v>
      </c>
      <c r="CS75">
        <v>2090</v>
      </c>
      <c r="CT75">
        <v>1</v>
      </c>
      <c r="CU75">
        <v>14</v>
      </c>
      <c r="CV75">
        <v>227</v>
      </c>
    </row>
    <row r="76" spans="1:100" x14ac:dyDescent="0.3">
      <c r="A76" t="s">
        <v>328</v>
      </c>
      <c r="B76" t="s">
        <v>329</v>
      </c>
      <c r="C76" s="1" t="str">
        <f>HYPERLINK("http://geochem.nrcan.gc.ca/cdogs/content/bdl/bdl220010_e.htm", "22:0010")</f>
        <v>22:0010</v>
      </c>
      <c r="D76" s="1" t="str">
        <f>HYPERLINK("http://geochem.nrcan.gc.ca/cdogs/content/svy/svy220008_e.htm", "22:0008")</f>
        <v>22:0008</v>
      </c>
      <c r="E76" t="s">
        <v>284</v>
      </c>
      <c r="F76" t="s">
        <v>330</v>
      </c>
      <c r="H76">
        <v>63.003295299999998</v>
      </c>
      <c r="I76">
        <v>-92.158777999999998</v>
      </c>
      <c r="J76" s="1" t="str">
        <f>HYPERLINK("http://geochem.nrcan.gc.ca/cdogs/content/kwd/kwd020033_e.htm", "Whole")</f>
        <v>Whole</v>
      </c>
      <c r="K76" s="1" t="str">
        <f>HYPERLINK("http://geochem.nrcan.gc.ca/cdogs/content/kwd/kwd080069_e.htm", "Rock crushing (ActLabs RX1)")</f>
        <v>Rock crushing (ActLabs RX1)</v>
      </c>
      <c r="L76">
        <v>622890</v>
      </c>
      <c r="M76">
        <v>-5</v>
      </c>
      <c r="P76">
        <v>4</v>
      </c>
      <c r="Q76">
        <v>1.08</v>
      </c>
      <c r="R76">
        <v>1.22</v>
      </c>
      <c r="S76">
        <v>0.14000000000000001</v>
      </c>
      <c r="T76">
        <v>4.4000000000000004</v>
      </c>
      <c r="U76">
        <v>-0.01</v>
      </c>
      <c r="V76">
        <v>8.8000000000000007</v>
      </c>
      <c r="W76">
        <v>-5</v>
      </c>
      <c r="X76">
        <v>48.18</v>
      </c>
      <c r="Y76">
        <v>14.12</v>
      </c>
      <c r="AA76">
        <v>2.96</v>
      </c>
      <c r="AB76">
        <v>4.22</v>
      </c>
      <c r="AC76">
        <v>0.17499999999999999</v>
      </c>
      <c r="AD76">
        <v>7.48</v>
      </c>
      <c r="AE76">
        <v>1.1279999999999999</v>
      </c>
      <c r="AF76">
        <v>2.99</v>
      </c>
      <c r="AG76">
        <v>0.4</v>
      </c>
      <c r="AH76">
        <v>0.13</v>
      </c>
      <c r="AI76">
        <v>7.26</v>
      </c>
      <c r="AJ76">
        <v>98.82</v>
      </c>
      <c r="AK76">
        <v>27</v>
      </c>
      <c r="AL76">
        <v>-1</v>
      </c>
      <c r="AM76">
        <v>205</v>
      </c>
      <c r="AN76">
        <v>50</v>
      </c>
      <c r="AO76">
        <v>48</v>
      </c>
      <c r="AP76">
        <v>70</v>
      </c>
      <c r="AQ76">
        <v>130</v>
      </c>
      <c r="AR76">
        <v>19</v>
      </c>
      <c r="AS76">
        <v>1.6</v>
      </c>
      <c r="AT76">
        <v>-5</v>
      </c>
      <c r="AU76">
        <v>16</v>
      </c>
      <c r="AV76">
        <v>241</v>
      </c>
      <c r="AW76">
        <v>18.399999999999999</v>
      </c>
      <c r="AX76">
        <v>104</v>
      </c>
      <c r="AY76">
        <v>4.2</v>
      </c>
      <c r="AZ76">
        <v>-2</v>
      </c>
      <c r="BA76">
        <v>0.8</v>
      </c>
      <c r="BB76">
        <v>-0.1</v>
      </c>
      <c r="BC76">
        <v>-1</v>
      </c>
      <c r="BD76">
        <v>0.3</v>
      </c>
      <c r="BE76">
        <v>5</v>
      </c>
      <c r="BF76">
        <v>111</v>
      </c>
      <c r="BG76">
        <v>-0.1</v>
      </c>
      <c r="BH76">
        <v>15.1</v>
      </c>
      <c r="BI76">
        <v>30.5</v>
      </c>
      <c r="BJ76">
        <v>3.77</v>
      </c>
      <c r="BK76">
        <v>15.5</v>
      </c>
      <c r="BL76">
        <v>3.3</v>
      </c>
      <c r="BM76">
        <v>1.08</v>
      </c>
      <c r="BN76">
        <v>3.45</v>
      </c>
      <c r="BO76">
        <v>0.56000000000000005</v>
      </c>
      <c r="BP76">
        <v>3.37</v>
      </c>
      <c r="BQ76">
        <v>0.69</v>
      </c>
      <c r="BR76">
        <v>1.94</v>
      </c>
      <c r="BS76">
        <v>0.311</v>
      </c>
      <c r="BT76">
        <v>1.93</v>
      </c>
      <c r="BU76">
        <v>0.30199999999999999</v>
      </c>
      <c r="BV76">
        <v>2.4</v>
      </c>
      <c r="BW76">
        <v>0.26</v>
      </c>
      <c r="BX76">
        <v>1</v>
      </c>
      <c r="BY76">
        <v>0.3</v>
      </c>
      <c r="BZ76">
        <v>8</v>
      </c>
      <c r="CA76">
        <v>3.57</v>
      </c>
      <c r="CB76">
        <v>0.92</v>
      </c>
      <c r="CC76">
        <v>12.75</v>
      </c>
      <c r="CD76">
        <v>6.27</v>
      </c>
      <c r="CE76">
        <v>97.84</v>
      </c>
      <c r="CF76">
        <v>5</v>
      </c>
      <c r="CG76">
        <v>-0.05</v>
      </c>
      <c r="CH76">
        <v>0.06</v>
      </c>
      <c r="CI76">
        <v>-1</v>
      </c>
      <c r="CJ76">
        <v>0.02</v>
      </c>
      <c r="CK76">
        <v>-1</v>
      </c>
      <c r="CL76">
        <v>-0.2</v>
      </c>
      <c r="CM76">
        <v>55.6</v>
      </c>
      <c r="CN76">
        <v>50</v>
      </c>
      <c r="CO76">
        <v>164</v>
      </c>
      <c r="CP76">
        <v>-0.2</v>
      </c>
      <c r="CQ76">
        <v>50</v>
      </c>
      <c r="CR76">
        <v>86</v>
      </c>
      <c r="CS76">
        <v>1270</v>
      </c>
      <c r="CT76">
        <v>-1</v>
      </c>
      <c r="CU76">
        <v>10</v>
      </c>
      <c r="CV76">
        <v>132</v>
      </c>
    </row>
    <row r="77" spans="1:100" x14ac:dyDescent="0.3">
      <c r="A77" t="s">
        <v>331</v>
      </c>
      <c r="B77" t="s">
        <v>332</v>
      </c>
      <c r="C77" s="1" t="str">
        <f>HYPERLINK("http://geochem.nrcan.gc.ca/cdogs/content/bdl/bdl220010_e.htm", "22:0010")</f>
        <v>22:0010</v>
      </c>
      <c r="D77" s="1" t="str">
        <f>HYPERLINK("http://geochem.nrcan.gc.ca/cdogs/content/svy/svy220008_e.htm", "22:0008")</f>
        <v>22:0008</v>
      </c>
      <c r="E77" t="s">
        <v>284</v>
      </c>
      <c r="F77" t="s">
        <v>333</v>
      </c>
      <c r="H77">
        <v>63.003295299999998</v>
      </c>
      <c r="I77">
        <v>-92.158777999999998</v>
      </c>
      <c r="J77" s="1" t="str">
        <f>HYPERLINK("http://geochem.nrcan.gc.ca/cdogs/content/kwd/kwd020033_e.htm", "Whole")</f>
        <v>Whole</v>
      </c>
      <c r="K77" s="1" t="str">
        <f>HYPERLINK("http://geochem.nrcan.gc.ca/cdogs/content/kwd/kwd080069_e.htm", "Rock crushing (ActLabs RX1)")</f>
        <v>Rock crushing (ActLabs RX1)</v>
      </c>
      <c r="L77">
        <v>622891</v>
      </c>
      <c r="M77">
        <v>6</v>
      </c>
      <c r="P77">
        <v>6</v>
      </c>
      <c r="Q77">
        <v>1.03</v>
      </c>
      <c r="R77">
        <v>1.02</v>
      </c>
      <c r="S77">
        <v>0.14000000000000001</v>
      </c>
      <c r="T77">
        <v>3.64</v>
      </c>
      <c r="U77">
        <v>-0.01</v>
      </c>
      <c r="V77">
        <v>8.9</v>
      </c>
      <c r="W77">
        <v>-5</v>
      </c>
      <c r="X77">
        <v>48.16</v>
      </c>
      <c r="Y77">
        <v>14.15</v>
      </c>
      <c r="AA77">
        <v>2.8</v>
      </c>
      <c r="AB77">
        <v>4.4000000000000004</v>
      </c>
      <c r="AC77">
        <v>0.17799999999999999</v>
      </c>
      <c r="AD77">
        <v>7.77</v>
      </c>
      <c r="AE77">
        <v>1.139</v>
      </c>
      <c r="AF77">
        <v>2.2000000000000002</v>
      </c>
      <c r="AG77">
        <v>1.1499999999999999</v>
      </c>
      <c r="AH77">
        <v>0.14000000000000001</v>
      </c>
      <c r="AI77">
        <v>6.23</v>
      </c>
      <c r="AJ77">
        <v>98.22</v>
      </c>
      <c r="AK77">
        <v>27</v>
      </c>
      <c r="AL77">
        <v>-1</v>
      </c>
      <c r="AM77">
        <v>209</v>
      </c>
      <c r="AN77">
        <v>50</v>
      </c>
      <c r="AO77">
        <v>50</v>
      </c>
      <c r="AP77">
        <v>80</v>
      </c>
      <c r="AQ77">
        <v>120</v>
      </c>
      <c r="AR77">
        <v>19</v>
      </c>
      <c r="AS77">
        <v>1.6</v>
      </c>
      <c r="AT77">
        <v>-5</v>
      </c>
      <c r="AU77">
        <v>53</v>
      </c>
      <c r="AV77">
        <v>266</v>
      </c>
      <c r="AW77">
        <v>18.3</v>
      </c>
      <c r="AX77">
        <v>106</v>
      </c>
      <c r="AY77">
        <v>4.0999999999999996</v>
      </c>
      <c r="AZ77">
        <v>-2</v>
      </c>
      <c r="BA77">
        <v>0.7</v>
      </c>
      <c r="BB77">
        <v>-0.1</v>
      </c>
      <c r="BC77">
        <v>-1</v>
      </c>
      <c r="BD77">
        <v>0.2</v>
      </c>
      <c r="BE77">
        <v>15.5</v>
      </c>
      <c r="BF77">
        <v>378</v>
      </c>
      <c r="BG77">
        <v>-0.1</v>
      </c>
      <c r="BH77">
        <v>15.8</v>
      </c>
      <c r="BI77">
        <v>31.2</v>
      </c>
      <c r="BJ77">
        <v>3.83</v>
      </c>
      <c r="BK77">
        <v>15.9</v>
      </c>
      <c r="BL77">
        <v>3.35</v>
      </c>
      <c r="BM77">
        <v>1.1399999999999999</v>
      </c>
      <c r="BN77">
        <v>3.48</v>
      </c>
      <c r="BO77">
        <v>0.56999999999999995</v>
      </c>
      <c r="BP77">
        <v>3.57</v>
      </c>
      <c r="BQ77">
        <v>0.72</v>
      </c>
      <c r="BR77">
        <v>2.13</v>
      </c>
      <c r="BS77">
        <v>0.32300000000000001</v>
      </c>
      <c r="BT77">
        <v>2.02</v>
      </c>
      <c r="BU77">
        <v>0.309</v>
      </c>
      <c r="BV77">
        <v>2.6</v>
      </c>
      <c r="BW77">
        <v>0.28999999999999998</v>
      </c>
      <c r="BX77">
        <v>1.1000000000000001</v>
      </c>
      <c r="BY77">
        <v>1.0900000000000001</v>
      </c>
      <c r="BZ77">
        <v>7</v>
      </c>
      <c r="CA77">
        <v>3.75</v>
      </c>
      <c r="CB77">
        <v>1.02</v>
      </c>
      <c r="CC77">
        <v>12.7</v>
      </c>
      <c r="CD77">
        <v>5.23</v>
      </c>
      <c r="CE77">
        <v>97.22</v>
      </c>
      <c r="CF77">
        <v>2</v>
      </c>
      <c r="CG77">
        <v>-0.05</v>
      </c>
      <c r="CH77">
        <v>0.03</v>
      </c>
      <c r="CI77">
        <v>-1</v>
      </c>
      <c r="CJ77">
        <v>0.04</v>
      </c>
      <c r="CK77">
        <v>-1</v>
      </c>
      <c r="CL77">
        <v>-0.2</v>
      </c>
      <c r="CM77">
        <v>58.5</v>
      </c>
      <c r="CN77">
        <v>51</v>
      </c>
      <c r="CO77">
        <v>152</v>
      </c>
      <c r="CP77">
        <v>-0.2</v>
      </c>
      <c r="CQ77">
        <v>61</v>
      </c>
      <c r="CR77">
        <v>96</v>
      </c>
      <c r="CS77">
        <v>1330</v>
      </c>
      <c r="CT77">
        <v>-1</v>
      </c>
      <c r="CU77">
        <v>10</v>
      </c>
      <c r="CV77">
        <v>187</v>
      </c>
    </row>
    <row r="78" spans="1:100" x14ac:dyDescent="0.3">
      <c r="A78" t="s">
        <v>334</v>
      </c>
      <c r="B78" t="s">
        <v>335</v>
      </c>
      <c r="C78" s="1" t="str">
        <f>HYPERLINK("http://geochem.nrcan.gc.ca/cdogs/content/bdl/bdl220010_e.htm", "22:0010")</f>
        <v>22:0010</v>
      </c>
      <c r="D78" s="1" t="str">
        <f>HYPERLINK("http://geochem.nrcan.gc.ca/cdogs/content/svy/svy220008_e.htm", "22:0008")</f>
        <v>22:0008</v>
      </c>
      <c r="E78" t="s">
        <v>284</v>
      </c>
      <c r="F78" t="s">
        <v>336</v>
      </c>
      <c r="H78">
        <v>63.003295299999998</v>
      </c>
      <c r="I78">
        <v>-92.158777999999998</v>
      </c>
      <c r="J78" s="1" t="str">
        <f>HYPERLINK("http://geochem.nrcan.gc.ca/cdogs/content/kwd/kwd020033_e.htm", "Whole")</f>
        <v>Whole</v>
      </c>
      <c r="K78" s="1" t="str">
        <f>HYPERLINK("http://geochem.nrcan.gc.ca/cdogs/content/kwd/kwd080069_e.htm", "Rock crushing (ActLabs RX1)")</f>
        <v>Rock crushing (ActLabs RX1)</v>
      </c>
      <c r="L78">
        <v>622892</v>
      </c>
      <c r="M78">
        <v>-5</v>
      </c>
      <c r="P78">
        <v>-1</v>
      </c>
      <c r="Q78">
        <v>1.07</v>
      </c>
      <c r="R78">
        <v>0.72</v>
      </c>
      <c r="S78">
        <v>0.09</v>
      </c>
      <c r="T78">
        <v>2.63</v>
      </c>
      <c r="U78">
        <v>-0.01</v>
      </c>
      <c r="V78">
        <v>8.8000000000000007</v>
      </c>
      <c r="W78">
        <v>-5</v>
      </c>
      <c r="X78">
        <v>48.37</v>
      </c>
      <c r="Y78">
        <v>15.24</v>
      </c>
      <c r="AA78">
        <v>3.53</v>
      </c>
      <c r="AB78">
        <v>4.55</v>
      </c>
      <c r="AC78">
        <v>0.189</v>
      </c>
      <c r="AD78">
        <v>9.43</v>
      </c>
      <c r="AE78">
        <v>1.198</v>
      </c>
      <c r="AF78">
        <v>2.23</v>
      </c>
      <c r="AG78">
        <v>0.39</v>
      </c>
      <c r="AH78">
        <v>0.13</v>
      </c>
      <c r="AI78">
        <v>4.8499999999999996</v>
      </c>
      <c r="AJ78">
        <v>99.9</v>
      </c>
      <c r="AK78">
        <v>28</v>
      </c>
      <c r="AL78">
        <v>-1</v>
      </c>
      <c r="AM78">
        <v>215</v>
      </c>
      <c r="AN78">
        <v>60</v>
      </c>
      <c r="AO78">
        <v>47</v>
      </c>
      <c r="AP78">
        <v>90</v>
      </c>
      <c r="AQ78">
        <v>70</v>
      </c>
      <c r="AR78">
        <v>22</v>
      </c>
      <c r="AS78">
        <v>2</v>
      </c>
      <c r="AT78">
        <v>-5</v>
      </c>
      <c r="AU78">
        <v>14</v>
      </c>
      <c r="AV78">
        <v>305</v>
      </c>
      <c r="AW78">
        <v>19.3</v>
      </c>
      <c r="AX78">
        <v>107</v>
      </c>
      <c r="AY78">
        <v>4.3</v>
      </c>
      <c r="AZ78">
        <v>-2</v>
      </c>
      <c r="BA78">
        <v>0.7</v>
      </c>
      <c r="BB78">
        <v>-0.1</v>
      </c>
      <c r="BC78">
        <v>-1</v>
      </c>
      <c r="BD78">
        <v>0.6</v>
      </c>
      <c r="BE78">
        <v>3.7</v>
      </c>
      <c r="BF78">
        <v>132</v>
      </c>
      <c r="BG78">
        <v>-0.1</v>
      </c>
      <c r="BH78">
        <v>16.100000000000001</v>
      </c>
      <c r="BI78">
        <v>31.7</v>
      </c>
      <c r="BJ78">
        <v>3.93</v>
      </c>
      <c r="BK78">
        <v>15.4</v>
      </c>
      <c r="BL78">
        <v>3.44</v>
      </c>
      <c r="BM78">
        <v>1.22</v>
      </c>
      <c r="BN78">
        <v>3.52</v>
      </c>
      <c r="BO78">
        <v>0.59</v>
      </c>
      <c r="BP78">
        <v>3.66</v>
      </c>
      <c r="BQ78">
        <v>0.73</v>
      </c>
      <c r="BR78">
        <v>2.19</v>
      </c>
      <c r="BS78">
        <v>0.32800000000000001</v>
      </c>
      <c r="BT78">
        <v>2.04</v>
      </c>
      <c r="BU78">
        <v>0.31900000000000001</v>
      </c>
      <c r="BV78">
        <v>2.6</v>
      </c>
      <c r="BW78">
        <v>0.27</v>
      </c>
      <c r="BX78">
        <v>-0.5</v>
      </c>
      <c r="BY78">
        <v>0.37</v>
      </c>
      <c r="BZ78">
        <v>7</v>
      </c>
      <c r="CA78">
        <v>3.81</v>
      </c>
      <c r="CB78">
        <v>0.95</v>
      </c>
      <c r="CC78">
        <v>13.31</v>
      </c>
      <c r="CD78">
        <v>3.87</v>
      </c>
      <c r="CE78">
        <v>98.92</v>
      </c>
      <c r="CF78">
        <v>1</v>
      </c>
      <c r="CG78">
        <v>-0.05</v>
      </c>
      <c r="CH78">
        <v>0.04</v>
      </c>
      <c r="CI78">
        <v>-1</v>
      </c>
      <c r="CJ78">
        <v>0.03</v>
      </c>
      <c r="CK78">
        <v>-1</v>
      </c>
      <c r="CL78">
        <v>-0.2</v>
      </c>
      <c r="CM78">
        <v>54.1</v>
      </c>
      <c r="CN78">
        <v>56</v>
      </c>
      <c r="CO78">
        <v>77.400000000000006</v>
      </c>
      <c r="CP78">
        <v>-0.2</v>
      </c>
      <c r="CQ78">
        <v>47</v>
      </c>
      <c r="CR78">
        <v>98</v>
      </c>
      <c r="CS78">
        <v>1360</v>
      </c>
      <c r="CT78">
        <v>-1</v>
      </c>
      <c r="CU78">
        <v>8</v>
      </c>
      <c r="CV78">
        <v>137</v>
      </c>
    </row>
    <row r="79" spans="1:100" x14ac:dyDescent="0.3">
      <c r="A79" t="s">
        <v>337</v>
      </c>
      <c r="B79" t="s">
        <v>338</v>
      </c>
      <c r="C79" s="1" t="str">
        <f>HYPERLINK("http://geochem.nrcan.gc.ca/cdogs/content/bdl/bdl220010_e.htm", "22:0010")</f>
        <v>22:0010</v>
      </c>
      <c r="D79" s="1" t="str">
        <f>HYPERLINK("http://geochem.nrcan.gc.ca/cdogs/content/svy/svy220008_e.htm", "22:0008")</f>
        <v>22:0008</v>
      </c>
      <c r="E79" t="s">
        <v>284</v>
      </c>
      <c r="F79" t="s">
        <v>339</v>
      </c>
      <c r="H79">
        <v>63.003295299999998</v>
      </c>
      <c r="I79">
        <v>-92.158777999999998</v>
      </c>
      <c r="J79" s="1" t="str">
        <f>HYPERLINK("http://geochem.nrcan.gc.ca/cdogs/content/kwd/kwd020033_e.htm", "Whole")</f>
        <v>Whole</v>
      </c>
      <c r="K79" s="1" t="str">
        <f>HYPERLINK("http://geochem.nrcan.gc.ca/cdogs/content/kwd/kwd080069_e.htm", "Rock crushing (ActLabs RX1)")</f>
        <v>Rock crushing (ActLabs RX1)</v>
      </c>
      <c r="L79">
        <v>622893</v>
      </c>
      <c r="M79">
        <v>-5</v>
      </c>
      <c r="P79">
        <v>2</v>
      </c>
      <c r="Q79">
        <v>1.07</v>
      </c>
      <c r="R79">
        <v>1.04</v>
      </c>
      <c r="S79">
        <v>0.11</v>
      </c>
      <c r="T79">
        <v>3.83</v>
      </c>
      <c r="U79">
        <v>-0.01</v>
      </c>
      <c r="V79">
        <v>8.6</v>
      </c>
      <c r="W79">
        <v>-5</v>
      </c>
      <c r="X79">
        <v>49.48</v>
      </c>
      <c r="Y79">
        <v>14.18</v>
      </c>
      <c r="AA79">
        <v>3.33</v>
      </c>
      <c r="AB79">
        <v>4.46</v>
      </c>
      <c r="AC79">
        <v>0.16700000000000001</v>
      </c>
      <c r="AD79">
        <v>7.4</v>
      </c>
      <c r="AE79">
        <v>1.1559999999999999</v>
      </c>
      <c r="AF79">
        <v>2.5099999999999998</v>
      </c>
      <c r="AG79">
        <v>0.82</v>
      </c>
      <c r="AH79">
        <v>0.15</v>
      </c>
      <c r="AI79">
        <v>6.33</v>
      </c>
      <c r="AJ79">
        <v>99.55</v>
      </c>
      <c r="AK79">
        <v>27</v>
      </c>
      <c r="AL79">
        <v>-1</v>
      </c>
      <c r="AM79">
        <v>205</v>
      </c>
      <c r="AN79">
        <v>50</v>
      </c>
      <c r="AO79">
        <v>48</v>
      </c>
      <c r="AP79">
        <v>80</v>
      </c>
      <c r="AQ79">
        <v>120</v>
      </c>
      <c r="AR79">
        <v>18</v>
      </c>
      <c r="AS79">
        <v>1.4</v>
      </c>
      <c r="AT79">
        <v>-5</v>
      </c>
      <c r="AU79">
        <v>34</v>
      </c>
      <c r="AV79">
        <v>211</v>
      </c>
      <c r="AW79">
        <v>17.5</v>
      </c>
      <c r="AX79">
        <v>107</v>
      </c>
      <c r="AY79">
        <v>3.9</v>
      </c>
      <c r="AZ79">
        <v>-2</v>
      </c>
      <c r="BA79">
        <v>0.7</v>
      </c>
      <c r="BB79">
        <v>-0.1</v>
      </c>
      <c r="BC79">
        <v>-1</v>
      </c>
      <c r="BD79">
        <v>-0.2</v>
      </c>
      <c r="BE79">
        <v>7.7</v>
      </c>
      <c r="BF79">
        <v>232</v>
      </c>
      <c r="BG79">
        <v>-0.1</v>
      </c>
      <c r="BH79">
        <v>15.3</v>
      </c>
      <c r="BI79">
        <v>30.8</v>
      </c>
      <c r="BJ79">
        <v>3.75</v>
      </c>
      <c r="BK79">
        <v>15</v>
      </c>
      <c r="BL79">
        <v>3.26</v>
      </c>
      <c r="BM79">
        <v>1.07</v>
      </c>
      <c r="BN79">
        <v>3.3</v>
      </c>
      <c r="BO79">
        <v>0.56000000000000005</v>
      </c>
      <c r="BP79">
        <v>3.42</v>
      </c>
      <c r="BQ79">
        <v>0.69</v>
      </c>
      <c r="BR79">
        <v>2.0499999999999998</v>
      </c>
      <c r="BS79">
        <v>0.30399999999999999</v>
      </c>
      <c r="BT79">
        <v>2.0099999999999998</v>
      </c>
      <c r="BU79">
        <v>0.29199999999999998</v>
      </c>
      <c r="BV79">
        <v>2.5</v>
      </c>
      <c r="BW79">
        <v>0.32</v>
      </c>
      <c r="BX79">
        <v>1.3</v>
      </c>
      <c r="BY79">
        <v>0.66</v>
      </c>
      <c r="BZ79">
        <v>-5</v>
      </c>
      <c r="CA79">
        <v>3.88</v>
      </c>
      <c r="CB79">
        <v>0.91</v>
      </c>
      <c r="CC79">
        <v>12.89</v>
      </c>
      <c r="CD79">
        <v>5.37</v>
      </c>
      <c r="CE79">
        <v>98.59</v>
      </c>
      <c r="CF79">
        <v>2</v>
      </c>
      <c r="CG79">
        <v>-0.05</v>
      </c>
      <c r="CH79">
        <v>-0.02</v>
      </c>
      <c r="CI79">
        <v>-1</v>
      </c>
      <c r="CJ79">
        <v>0.06</v>
      </c>
      <c r="CK79">
        <v>-1</v>
      </c>
      <c r="CL79">
        <v>-0.2</v>
      </c>
      <c r="CM79">
        <v>59</v>
      </c>
      <c r="CN79">
        <v>50</v>
      </c>
      <c r="CO79">
        <v>155</v>
      </c>
      <c r="CP79">
        <v>-0.2</v>
      </c>
      <c r="CQ79">
        <v>83</v>
      </c>
      <c r="CR79">
        <v>99</v>
      </c>
      <c r="CS79">
        <v>1230</v>
      </c>
      <c r="CT79">
        <v>-1</v>
      </c>
      <c r="CU79">
        <v>6</v>
      </c>
      <c r="CV79">
        <v>124</v>
      </c>
    </row>
    <row r="80" spans="1:100" x14ac:dyDescent="0.3">
      <c r="A80" t="s">
        <v>340</v>
      </c>
      <c r="B80" t="s">
        <v>341</v>
      </c>
      <c r="C80" s="1" t="str">
        <f>HYPERLINK("http://geochem.nrcan.gc.ca/cdogs/content/bdl/bdl220010_e.htm", "22:0010")</f>
        <v>22:0010</v>
      </c>
      <c r="D80" s="1" t="str">
        <f>HYPERLINK("http://geochem.nrcan.gc.ca/cdogs/content/svy/svy220008_e.htm", "22:0008")</f>
        <v>22:0008</v>
      </c>
      <c r="E80" t="s">
        <v>284</v>
      </c>
      <c r="F80" t="s">
        <v>342</v>
      </c>
      <c r="H80">
        <v>63.003295299999998</v>
      </c>
      <c r="I80">
        <v>-92.158777999999998</v>
      </c>
      <c r="J80" s="1" t="str">
        <f>HYPERLINK("http://geochem.nrcan.gc.ca/cdogs/content/kwd/kwd020033_e.htm", "Whole")</f>
        <v>Whole</v>
      </c>
      <c r="K80" s="1" t="str">
        <f>HYPERLINK("http://geochem.nrcan.gc.ca/cdogs/content/kwd/kwd080069_e.htm", "Rock crushing (ActLabs RX1)")</f>
        <v>Rock crushing (ActLabs RX1)</v>
      </c>
      <c r="L80">
        <v>622894</v>
      </c>
      <c r="M80">
        <v>-5</v>
      </c>
      <c r="P80">
        <v>14</v>
      </c>
      <c r="Q80">
        <v>1.06</v>
      </c>
      <c r="R80">
        <v>1.1499999999999999</v>
      </c>
      <c r="S80">
        <v>3.03</v>
      </c>
      <c r="T80">
        <v>4.22</v>
      </c>
      <c r="U80">
        <v>-0.01</v>
      </c>
      <c r="V80">
        <v>5.8</v>
      </c>
      <c r="W80">
        <v>-5</v>
      </c>
      <c r="X80">
        <v>75.349999999999994</v>
      </c>
      <c r="Y80">
        <v>2.04</v>
      </c>
      <c r="AA80">
        <v>2.86</v>
      </c>
      <c r="AB80">
        <v>0.93</v>
      </c>
      <c r="AC80">
        <v>0.245</v>
      </c>
      <c r="AD80">
        <v>5.48</v>
      </c>
      <c r="AE80">
        <v>9.6000000000000002E-2</v>
      </c>
      <c r="AF80">
        <v>0.11</v>
      </c>
      <c r="AG80">
        <v>0.23</v>
      </c>
      <c r="AH80">
        <v>0.03</v>
      </c>
      <c r="AI80">
        <v>5.83</v>
      </c>
      <c r="AJ80">
        <v>99.66</v>
      </c>
      <c r="AK80">
        <v>5</v>
      </c>
      <c r="AL80">
        <v>-1</v>
      </c>
      <c r="AM80">
        <v>34</v>
      </c>
      <c r="AN80">
        <v>90</v>
      </c>
      <c r="AO80">
        <v>7</v>
      </c>
      <c r="AP80">
        <v>-20</v>
      </c>
      <c r="AQ80">
        <v>40</v>
      </c>
      <c r="AR80">
        <v>3</v>
      </c>
      <c r="AS80">
        <v>0.9</v>
      </c>
      <c r="AT80">
        <v>-5</v>
      </c>
      <c r="AU80">
        <v>9</v>
      </c>
      <c r="AV80">
        <v>26</v>
      </c>
      <c r="AW80">
        <v>4.5</v>
      </c>
      <c r="AX80">
        <v>11</v>
      </c>
      <c r="AY80">
        <v>-0.2</v>
      </c>
      <c r="AZ80">
        <v>2</v>
      </c>
      <c r="BA80">
        <v>-0.5</v>
      </c>
      <c r="BB80">
        <v>-0.1</v>
      </c>
      <c r="BC80">
        <v>-1</v>
      </c>
      <c r="BD80">
        <v>-0.2</v>
      </c>
      <c r="BE80">
        <v>2.7</v>
      </c>
      <c r="BF80">
        <v>136</v>
      </c>
      <c r="BG80">
        <v>-0.1</v>
      </c>
      <c r="BH80">
        <v>2.1800000000000002</v>
      </c>
      <c r="BI80">
        <v>4.18</v>
      </c>
      <c r="BJ80">
        <v>0.51</v>
      </c>
      <c r="BK80">
        <v>2.15</v>
      </c>
      <c r="BL80">
        <v>0.5</v>
      </c>
      <c r="BM80">
        <v>0.224</v>
      </c>
      <c r="BN80">
        <v>0.62</v>
      </c>
      <c r="BO80">
        <v>0.11</v>
      </c>
      <c r="BP80">
        <v>0.71</v>
      </c>
      <c r="BQ80">
        <v>0.16</v>
      </c>
      <c r="BR80">
        <v>0.47</v>
      </c>
      <c r="BS80">
        <v>7.0000000000000007E-2</v>
      </c>
      <c r="BT80">
        <v>0.47</v>
      </c>
      <c r="BU80">
        <v>7.2999999999999995E-2</v>
      </c>
      <c r="BV80">
        <v>0.1</v>
      </c>
      <c r="BW80">
        <v>-0.01</v>
      </c>
      <c r="BX80">
        <v>-0.5</v>
      </c>
      <c r="BY80">
        <v>0.19</v>
      </c>
      <c r="BZ80">
        <v>-5</v>
      </c>
      <c r="CA80">
        <v>0.14000000000000001</v>
      </c>
      <c r="CB80">
        <v>0.14000000000000001</v>
      </c>
      <c r="CC80">
        <v>9.31</v>
      </c>
      <c r="CD80">
        <v>5.18</v>
      </c>
      <c r="CE80">
        <v>99.01</v>
      </c>
      <c r="CF80">
        <v>2</v>
      </c>
      <c r="CG80">
        <v>-0.05</v>
      </c>
      <c r="CH80">
        <v>0.05</v>
      </c>
      <c r="CI80">
        <v>3</v>
      </c>
      <c r="CJ80">
        <v>0.11</v>
      </c>
      <c r="CK80">
        <v>-1</v>
      </c>
      <c r="CL80">
        <v>2.1</v>
      </c>
      <c r="CM80">
        <v>16.5</v>
      </c>
      <c r="CN80">
        <v>114</v>
      </c>
      <c r="CO80">
        <v>113</v>
      </c>
      <c r="CP80">
        <v>-0.2</v>
      </c>
      <c r="CQ80">
        <v>11</v>
      </c>
      <c r="CR80">
        <v>32</v>
      </c>
      <c r="CS80">
        <v>1750</v>
      </c>
      <c r="CT80">
        <v>5</v>
      </c>
      <c r="CU80">
        <v>6</v>
      </c>
      <c r="CV80">
        <v>365</v>
      </c>
    </row>
    <row r="81" spans="1:100" x14ac:dyDescent="0.3">
      <c r="A81" t="s">
        <v>343</v>
      </c>
      <c r="B81" t="s">
        <v>344</v>
      </c>
      <c r="C81" s="1" t="str">
        <f>HYPERLINK("http://geochem.nrcan.gc.ca/cdogs/content/bdl/bdl220010_e.htm", "22:0010")</f>
        <v>22:0010</v>
      </c>
      <c r="D81" s="1" t="str">
        <f>HYPERLINK("http://geochem.nrcan.gc.ca/cdogs/content/svy/svy220008_e.htm", "22:0008")</f>
        <v>22:0008</v>
      </c>
      <c r="E81" t="s">
        <v>284</v>
      </c>
      <c r="F81" t="s">
        <v>345</v>
      </c>
      <c r="H81">
        <v>63.003295299999998</v>
      </c>
      <c r="I81">
        <v>-92.158777999999998</v>
      </c>
      <c r="J81" s="1" t="str">
        <f>HYPERLINK("http://geochem.nrcan.gc.ca/cdogs/content/kwd/kwd020033_e.htm", "Whole")</f>
        <v>Whole</v>
      </c>
      <c r="K81" s="1" t="str">
        <f>HYPERLINK("http://geochem.nrcan.gc.ca/cdogs/content/kwd/kwd080069_e.htm", "Rock crushing (ActLabs RX1)")</f>
        <v>Rock crushing (ActLabs RX1)</v>
      </c>
      <c r="L81">
        <v>622895</v>
      </c>
      <c r="M81">
        <v>65</v>
      </c>
      <c r="P81">
        <v>32</v>
      </c>
      <c r="Q81">
        <v>1.08</v>
      </c>
      <c r="R81">
        <v>1.08</v>
      </c>
      <c r="S81">
        <v>3.61</v>
      </c>
      <c r="T81">
        <v>3.9</v>
      </c>
      <c r="U81">
        <v>-0.01</v>
      </c>
      <c r="V81">
        <v>11.4</v>
      </c>
      <c r="W81">
        <v>-5</v>
      </c>
      <c r="X81">
        <v>57.21</v>
      </c>
      <c r="Y81">
        <v>4.2300000000000004</v>
      </c>
      <c r="AA81">
        <v>10.44</v>
      </c>
      <c r="AB81">
        <v>2.42</v>
      </c>
      <c r="AC81">
        <v>0.875</v>
      </c>
      <c r="AD81">
        <v>5.03</v>
      </c>
      <c r="AE81">
        <v>0.192</v>
      </c>
      <c r="AF81">
        <v>0.14000000000000001</v>
      </c>
      <c r="AG81">
        <v>0.04</v>
      </c>
      <c r="AH81">
        <v>7.0000000000000007E-2</v>
      </c>
      <c r="AI81">
        <v>6.23</v>
      </c>
      <c r="AJ81">
        <v>99.55</v>
      </c>
      <c r="AK81">
        <v>11</v>
      </c>
      <c r="AL81">
        <v>-1</v>
      </c>
      <c r="AM81">
        <v>72</v>
      </c>
      <c r="AN81">
        <v>90</v>
      </c>
      <c r="AO81">
        <v>12</v>
      </c>
      <c r="AP81">
        <v>-20</v>
      </c>
      <c r="AQ81">
        <v>40</v>
      </c>
      <c r="AR81">
        <v>7</v>
      </c>
      <c r="AS81">
        <v>2.2000000000000002</v>
      </c>
      <c r="AT81">
        <v>-5</v>
      </c>
      <c r="AU81">
        <v>2</v>
      </c>
      <c r="AV81">
        <v>19</v>
      </c>
      <c r="AW81">
        <v>8.4</v>
      </c>
      <c r="AX81">
        <v>18</v>
      </c>
      <c r="AY81">
        <v>-0.2</v>
      </c>
      <c r="AZ81">
        <v>-2</v>
      </c>
      <c r="BA81">
        <v>-0.5</v>
      </c>
      <c r="BB81">
        <v>-0.1</v>
      </c>
      <c r="BC81">
        <v>-1</v>
      </c>
      <c r="BD81">
        <v>-0.2</v>
      </c>
      <c r="BE81">
        <v>0.7</v>
      </c>
      <c r="BF81">
        <v>77</v>
      </c>
      <c r="BG81">
        <v>-0.1</v>
      </c>
      <c r="BH81">
        <v>3.12</v>
      </c>
      <c r="BI81">
        <v>6.14</v>
      </c>
      <c r="BJ81">
        <v>0.76</v>
      </c>
      <c r="BK81">
        <v>3.31</v>
      </c>
      <c r="BL81">
        <v>0.79</v>
      </c>
      <c r="BM81">
        <v>0.45600000000000002</v>
      </c>
      <c r="BN81">
        <v>0.94</v>
      </c>
      <c r="BO81">
        <v>0.18</v>
      </c>
      <c r="BP81">
        <v>1.26</v>
      </c>
      <c r="BQ81">
        <v>0.28999999999999998</v>
      </c>
      <c r="BR81">
        <v>0.93</v>
      </c>
      <c r="BS81">
        <v>0.14799999999999999</v>
      </c>
      <c r="BT81">
        <v>0.96</v>
      </c>
      <c r="BU81">
        <v>0.16200000000000001</v>
      </c>
      <c r="BV81">
        <v>0.4</v>
      </c>
      <c r="BW81">
        <v>-0.01</v>
      </c>
      <c r="BX81">
        <v>-0.5</v>
      </c>
      <c r="BY81">
        <v>0.06</v>
      </c>
      <c r="BZ81">
        <v>-5</v>
      </c>
      <c r="CA81">
        <v>0.1</v>
      </c>
      <c r="CB81">
        <v>0.13</v>
      </c>
      <c r="CC81">
        <v>23.12</v>
      </c>
      <c r="CD81">
        <v>4.95</v>
      </c>
      <c r="CE81">
        <v>98.27</v>
      </c>
      <c r="CF81">
        <v>1</v>
      </c>
      <c r="CG81">
        <v>0.08</v>
      </c>
      <c r="CH81">
        <v>0.04</v>
      </c>
      <c r="CI81">
        <v>2</v>
      </c>
      <c r="CJ81">
        <v>0.25</v>
      </c>
      <c r="CK81">
        <v>-1</v>
      </c>
      <c r="CL81">
        <v>-0.2</v>
      </c>
      <c r="CM81">
        <v>21.6</v>
      </c>
      <c r="CN81">
        <v>115</v>
      </c>
      <c r="CO81">
        <v>119</v>
      </c>
      <c r="CP81">
        <v>-0.2</v>
      </c>
      <c r="CQ81">
        <v>15</v>
      </c>
      <c r="CR81">
        <v>48</v>
      </c>
      <c r="CS81">
        <v>6320</v>
      </c>
      <c r="CT81">
        <v>3</v>
      </c>
      <c r="CU81">
        <v>-2</v>
      </c>
      <c r="CV81">
        <v>253</v>
      </c>
    </row>
    <row r="82" spans="1:100" x14ac:dyDescent="0.3">
      <c r="A82" t="s">
        <v>346</v>
      </c>
      <c r="B82" t="s">
        <v>347</v>
      </c>
      <c r="C82" s="1" t="str">
        <f>HYPERLINK("http://geochem.nrcan.gc.ca/cdogs/content/bdl/bdl220010_e.htm", "22:0010")</f>
        <v>22:0010</v>
      </c>
      <c r="D82" s="1" t="str">
        <f>HYPERLINK("http://geochem.nrcan.gc.ca/cdogs/content/svy/svy220008_e.htm", "22:0008")</f>
        <v>22:0008</v>
      </c>
      <c r="E82" t="s">
        <v>284</v>
      </c>
      <c r="F82" t="s">
        <v>348</v>
      </c>
      <c r="H82">
        <v>63.003295299999998</v>
      </c>
      <c r="I82">
        <v>-92.158777999999998</v>
      </c>
      <c r="J82" s="1" t="str">
        <f>HYPERLINK("http://geochem.nrcan.gc.ca/cdogs/content/kwd/kwd020033_e.htm", "Whole")</f>
        <v>Whole</v>
      </c>
      <c r="K82" s="1" t="str">
        <f>HYPERLINK("http://geochem.nrcan.gc.ca/cdogs/content/kwd/kwd080069_e.htm", "Rock crushing (ActLabs RX1)")</f>
        <v>Rock crushing (ActLabs RX1)</v>
      </c>
      <c r="L82">
        <v>622896</v>
      </c>
      <c r="M82">
        <v>-5</v>
      </c>
      <c r="P82">
        <v>4</v>
      </c>
      <c r="Q82">
        <v>1.03</v>
      </c>
      <c r="R82">
        <v>0.16</v>
      </c>
      <c r="S82">
        <v>1.96</v>
      </c>
      <c r="T82">
        <v>0.52</v>
      </c>
      <c r="U82">
        <v>-0.01</v>
      </c>
      <c r="V82">
        <v>4</v>
      </c>
      <c r="W82">
        <v>7</v>
      </c>
      <c r="X82">
        <v>89.79</v>
      </c>
      <c r="Y82">
        <v>0.74</v>
      </c>
      <c r="AA82">
        <v>2.92</v>
      </c>
      <c r="AB82">
        <v>0.49</v>
      </c>
      <c r="AC82">
        <v>0.10199999999999999</v>
      </c>
      <c r="AD82">
        <v>0.79</v>
      </c>
      <c r="AE82">
        <v>4.1000000000000002E-2</v>
      </c>
      <c r="AF82">
        <v>0.03</v>
      </c>
      <c r="AG82">
        <v>0.04</v>
      </c>
      <c r="AH82">
        <v>0.01</v>
      </c>
      <c r="AI82">
        <v>1.54</v>
      </c>
      <c r="AJ82">
        <v>101</v>
      </c>
      <c r="AK82">
        <v>1</v>
      </c>
      <c r="AL82">
        <v>-1</v>
      </c>
      <c r="AM82">
        <v>11</v>
      </c>
      <c r="AN82">
        <v>110</v>
      </c>
      <c r="AO82">
        <v>8</v>
      </c>
      <c r="AP82">
        <v>-20</v>
      </c>
      <c r="AQ82">
        <v>50</v>
      </c>
      <c r="AR82">
        <v>2</v>
      </c>
      <c r="AS82">
        <v>1.6</v>
      </c>
      <c r="AT82">
        <v>8</v>
      </c>
      <c r="AU82">
        <v>2</v>
      </c>
      <c r="AV82">
        <v>5</v>
      </c>
      <c r="AW82">
        <v>2.7</v>
      </c>
      <c r="AX82">
        <v>10</v>
      </c>
      <c r="AY82">
        <v>-0.2</v>
      </c>
      <c r="AZ82">
        <v>4</v>
      </c>
      <c r="BA82">
        <v>-0.5</v>
      </c>
      <c r="BB82">
        <v>-0.1</v>
      </c>
      <c r="BC82">
        <v>-1</v>
      </c>
      <c r="BD82">
        <v>-0.2</v>
      </c>
      <c r="BE82">
        <v>1.3</v>
      </c>
      <c r="BF82">
        <v>25</v>
      </c>
      <c r="BG82">
        <v>-0.1</v>
      </c>
      <c r="BH82">
        <v>0.89</v>
      </c>
      <c r="BI82">
        <v>1.85</v>
      </c>
      <c r="BJ82">
        <v>0.24</v>
      </c>
      <c r="BK82">
        <v>1.1599999999999999</v>
      </c>
      <c r="BL82">
        <v>0.25</v>
      </c>
      <c r="BM82">
        <v>0.161</v>
      </c>
      <c r="BN82">
        <v>0.39</v>
      </c>
      <c r="BO82">
        <v>7.0000000000000007E-2</v>
      </c>
      <c r="BP82">
        <v>0.41</v>
      </c>
      <c r="BQ82">
        <v>0.09</v>
      </c>
      <c r="BR82">
        <v>0.28000000000000003</v>
      </c>
      <c r="BS82">
        <v>4.1000000000000002E-2</v>
      </c>
      <c r="BT82">
        <v>0.27</v>
      </c>
      <c r="BU82">
        <v>4.5999999999999999E-2</v>
      </c>
      <c r="BV82">
        <v>-0.1</v>
      </c>
      <c r="BW82">
        <v>-0.01</v>
      </c>
      <c r="BX82">
        <v>0.6</v>
      </c>
      <c r="BY82">
        <v>-0.05</v>
      </c>
      <c r="BZ82">
        <v>-5</v>
      </c>
      <c r="CA82">
        <v>0.47</v>
      </c>
      <c r="CB82">
        <v>0.33</v>
      </c>
      <c r="CC82">
        <v>7.37</v>
      </c>
      <c r="CD82">
        <v>1.0900000000000001</v>
      </c>
      <c r="CE82">
        <v>100.5</v>
      </c>
      <c r="CF82">
        <v>13</v>
      </c>
      <c r="CG82">
        <v>7.0000000000000007E-2</v>
      </c>
      <c r="CH82">
        <v>0.05</v>
      </c>
      <c r="CI82">
        <v>1</v>
      </c>
      <c r="CJ82">
        <v>0.08</v>
      </c>
      <c r="CK82">
        <v>-1</v>
      </c>
      <c r="CL82">
        <v>0.6</v>
      </c>
      <c r="CM82">
        <v>11.9</v>
      </c>
      <c r="CN82">
        <v>125</v>
      </c>
      <c r="CO82">
        <v>132</v>
      </c>
      <c r="CP82">
        <v>-0.2</v>
      </c>
      <c r="CQ82">
        <v>3</v>
      </c>
      <c r="CR82">
        <v>16</v>
      </c>
      <c r="CS82">
        <v>658</v>
      </c>
      <c r="CT82">
        <v>7</v>
      </c>
      <c r="CU82">
        <v>-2</v>
      </c>
      <c r="CV82">
        <v>300</v>
      </c>
    </row>
    <row r="83" spans="1:100" x14ac:dyDescent="0.3">
      <c r="A83" t="s">
        <v>349</v>
      </c>
      <c r="B83" t="s">
        <v>350</v>
      </c>
      <c r="C83" s="1" t="str">
        <f>HYPERLINK("http://geochem.nrcan.gc.ca/cdogs/content/bdl/bdl220010_e.htm", "22:0010")</f>
        <v>22:0010</v>
      </c>
      <c r="D83" s="1" t="str">
        <f>HYPERLINK("http://geochem.nrcan.gc.ca/cdogs/content/svy/svy220008_e.htm", "22:0008")</f>
        <v>22:0008</v>
      </c>
      <c r="E83" t="s">
        <v>284</v>
      </c>
      <c r="F83" t="s">
        <v>351</v>
      </c>
      <c r="H83">
        <v>63.003295299999998</v>
      </c>
      <c r="I83">
        <v>-92.158777999999998</v>
      </c>
      <c r="J83" s="1" t="str">
        <f>HYPERLINK("http://geochem.nrcan.gc.ca/cdogs/content/kwd/kwd020033_e.htm", "Whole")</f>
        <v>Whole</v>
      </c>
      <c r="K83" s="1" t="str">
        <f>HYPERLINK("http://geochem.nrcan.gc.ca/cdogs/content/kwd/kwd080069_e.htm", "Rock crushing (ActLabs RX1)")</f>
        <v>Rock crushing (ActLabs RX1)</v>
      </c>
      <c r="L83">
        <v>622897</v>
      </c>
      <c r="M83">
        <v>24</v>
      </c>
      <c r="P83">
        <v>5</v>
      </c>
      <c r="Q83">
        <v>1.06</v>
      </c>
      <c r="R83">
        <v>1</v>
      </c>
      <c r="S83">
        <v>0.14000000000000001</v>
      </c>
      <c r="T83">
        <v>3.66</v>
      </c>
      <c r="U83">
        <v>-0.01</v>
      </c>
      <c r="V83">
        <v>10</v>
      </c>
      <c r="W83">
        <v>-5</v>
      </c>
      <c r="X83">
        <v>49.75</v>
      </c>
      <c r="Y83">
        <v>13.37</v>
      </c>
      <c r="AA83">
        <v>2.89</v>
      </c>
      <c r="AB83">
        <v>4.62</v>
      </c>
      <c r="AC83">
        <v>0.28100000000000003</v>
      </c>
      <c r="AD83">
        <v>8.14</v>
      </c>
      <c r="AE83">
        <v>1.2749999999999999</v>
      </c>
      <c r="AF83">
        <v>1.77</v>
      </c>
      <c r="AG83">
        <v>0.32</v>
      </c>
      <c r="AH83">
        <v>0.15</v>
      </c>
      <c r="AI83">
        <v>6.45</v>
      </c>
      <c r="AJ83">
        <v>100.1</v>
      </c>
      <c r="AK83">
        <v>30</v>
      </c>
      <c r="AL83">
        <v>-1</v>
      </c>
      <c r="AM83">
        <v>224</v>
      </c>
      <c r="AN83">
        <v>60</v>
      </c>
      <c r="AO83">
        <v>52</v>
      </c>
      <c r="AP83">
        <v>90</v>
      </c>
      <c r="AQ83">
        <v>150</v>
      </c>
      <c r="AR83">
        <v>19</v>
      </c>
      <c r="AS83">
        <v>2</v>
      </c>
      <c r="AT83">
        <v>-5</v>
      </c>
      <c r="AU83">
        <v>12</v>
      </c>
      <c r="AV83">
        <v>167</v>
      </c>
      <c r="AW83">
        <v>19.3</v>
      </c>
      <c r="AX83">
        <v>113</v>
      </c>
      <c r="AY83">
        <v>4.4000000000000004</v>
      </c>
      <c r="AZ83">
        <v>-2</v>
      </c>
      <c r="BA83">
        <v>0.9</v>
      </c>
      <c r="BB83">
        <v>-0.1</v>
      </c>
      <c r="BC83">
        <v>1</v>
      </c>
      <c r="BD83">
        <v>-0.2</v>
      </c>
      <c r="BE83">
        <v>2.4</v>
      </c>
      <c r="BF83">
        <v>140</v>
      </c>
      <c r="BG83">
        <v>-0.1</v>
      </c>
      <c r="BH83">
        <v>16.2</v>
      </c>
      <c r="BI83">
        <v>32.200000000000003</v>
      </c>
      <c r="BJ83">
        <v>3.96</v>
      </c>
      <c r="BK83">
        <v>16.2</v>
      </c>
      <c r="BL83">
        <v>3.67</v>
      </c>
      <c r="BM83">
        <v>1.1499999999999999</v>
      </c>
      <c r="BN83">
        <v>3.62</v>
      </c>
      <c r="BO83">
        <v>0.6</v>
      </c>
      <c r="BP83">
        <v>3.71</v>
      </c>
      <c r="BQ83">
        <v>0.73</v>
      </c>
      <c r="BR83">
        <v>2.2200000000000002</v>
      </c>
      <c r="BS83">
        <v>0.32400000000000001</v>
      </c>
      <c r="BT83">
        <v>2.12</v>
      </c>
      <c r="BU83">
        <v>0.311</v>
      </c>
      <c r="BV83">
        <v>2.5</v>
      </c>
      <c r="BW83">
        <v>0.28999999999999998</v>
      </c>
      <c r="BX83">
        <v>1.4</v>
      </c>
      <c r="BY83">
        <v>0.16</v>
      </c>
      <c r="BZ83">
        <v>7</v>
      </c>
      <c r="CA83">
        <v>3.94</v>
      </c>
      <c r="CB83">
        <v>0.99</v>
      </c>
      <c r="CC83">
        <v>14.01</v>
      </c>
      <c r="CD83">
        <v>5.33</v>
      </c>
      <c r="CE83">
        <v>99.02</v>
      </c>
      <c r="CF83">
        <v>3</v>
      </c>
      <c r="CG83">
        <v>-0.05</v>
      </c>
      <c r="CH83">
        <v>-0.02</v>
      </c>
      <c r="CI83">
        <v>-1</v>
      </c>
      <c r="CJ83">
        <v>0.63</v>
      </c>
      <c r="CK83">
        <v>-1</v>
      </c>
      <c r="CL83">
        <v>-0.2</v>
      </c>
      <c r="CM83">
        <v>60.7</v>
      </c>
      <c r="CN83">
        <v>61</v>
      </c>
      <c r="CO83">
        <v>183</v>
      </c>
      <c r="CP83">
        <v>-0.2</v>
      </c>
      <c r="CQ83">
        <v>56</v>
      </c>
      <c r="CR83">
        <v>102</v>
      </c>
      <c r="CS83">
        <v>2080</v>
      </c>
      <c r="CT83">
        <v>-1</v>
      </c>
      <c r="CU83">
        <v>10</v>
      </c>
      <c r="CV83">
        <v>169</v>
      </c>
    </row>
    <row r="84" spans="1:100" x14ac:dyDescent="0.3">
      <c r="A84" t="s">
        <v>352</v>
      </c>
      <c r="B84" t="s">
        <v>353</v>
      </c>
      <c r="C84" s="1" t="str">
        <f>HYPERLINK("http://geochem.nrcan.gc.ca/cdogs/content/bdl/bdl220010_e.htm", "22:0010")</f>
        <v>22:0010</v>
      </c>
      <c r="D84" s="1" t="str">
        <f>HYPERLINK("http://geochem.nrcan.gc.ca/cdogs/content/svy/svy220008_e.htm", "22:0008")</f>
        <v>22:0008</v>
      </c>
      <c r="E84" t="s">
        <v>284</v>
      </c>
      <c r="F84" t="s">
        <v>354</v>
      </c>
      <c r="H84">
        <v>63.003295299999998</v>
      </c>
      <c r="I84">
        <v>-92.158777999999998</v>
      </c>
      <c r="J84" s="1" t="str">
        <f>HYPERLINK("http://geochem.nrcan.gc.ca/cdogs/content/kwd/kwd020033_e.htm", "Whole")</f>
        <v>Whole</v>
      </c>
      <c r="K84" s="1" t="str">
        <f>HYPERLINK("http://geochem.nrcan.gc.ca/cdogs/content/kwd/kwd080069_e.htm", "Rock crushing (ActLabs RX1)")</f>
        <v>Rock crushing (ActLabs RX1)</v>
      </c>
      <c r="L84">
        <v>622898</v>
      </c>
      <c r="M84">
        <v>-5</v>
      </c>
      <c r="P84">
        <v>7</v>
      </c>
      <c r="Q84">
        <v>1.04</v>
      </c>
      <c r="R84">
        <v>0.02</v>
      </c>
      <c r="S84">
        <v>0.15</v>
      </c>
      <c r="T84">
        <v>0.11</v>
      </c>
      <c r="U84">
        <v>-0.01</v>
      </c>
      <c r="V84">
        <v>10.4</v>
      </c>
      <c r="W84">
        <v>-5</v>
      </c>
      <c r="X84">
        <v>51.69</v>
      </c>
      <c r="Y84">
        <v>14.19</v>
      </c>
      <c r="AA84">
        <v>3.11</v>
      </c>
      <c r="AB84">
        <v>4.97</v>
      </c>
      <c r="AC84">
        <v>0.20699999999999999</v>
      </c>
      <c r="AD84">
        <v>8.23</v>
      </c>
      <c r="AE84">
        <v>1.29</v>
      </c>
      <c r="AF84">
        <v>2.2799999999999998</v>
      </c>
      <c r="AG84">
        <v>0.63</v>
      </c>
      <c r="AH84">
        <v>0.16</v>
      </c>
      <c r="AI84">
        <v>1.35</v>
      </c>
      <c r="AJ84">
        <v>99.67</v>
      </c>
      <c r="AK84">
        <v>30</v>
      </c>
      <c r="AL84">
        <v>1</v>
      </c>
      <c r="AM84">
        <v>231</v>
      </c>
      <c r="AN84">
        <v>60</v>
      </c>
      <c r="AO84">
        <v>56</v>
      </c>
      <c r="AP84">
        <v>90</v>
      </c>
      <c r="AQ84">
        <v>140</v>
      </c>
      <c r="AR84">
        <v>21</v>
      </c>
      <c r="AS84">
        <v>2</v>
      </c>
      <c r="AT84">
        <v>-5</v>
      </c>
      <c r="AU84">
        <v>23</v>
      </c>
      <c r="AV84">
        <v>226</v>
      </c>
      <c r="AW84">
        <v>20.2</v>
      </c>
      <c r="AX84">
        <v>123</v>
      </c>
      <c r="AY84">
        <v>4.5999999999999996</v>
      </c>
      <c r="AZ84">
        <v>-2</v>
      </c>
      <c r="BA84">
        <v>1</v>
      </c>
      <c r="BB84">
        <v>-0.1</v>
      </c>
      <c r="BC84">
        <v>-1</v>
      </c>
      <c r="BD84">
        <v>0.4</v>
      </c>
      <c r="BE84">
        <v>4.5999999999999996</v>
      </c>
      <c r="BF84">
        <v>221</v>
      </c>
      <c r="BG84">
        <v>-0.1</v>
      </c>
      <c r="BH84">
        <v>16.7</v>
      </c>
      <c r="BI84">
        <v>33.5</v>
      </c>
      <c r="BJ84">
        <v>4.1500000000000004</v>
      </c>
      <c r="BK84">
        <v>16.600000000000001</v>
      </c>
      <c r="BL84">
        <v>3.75</v>
      </c>
      <c r="BM84">
        <v>1.19</v>
      </c>
      <c r="BN84">
        <v>3.83</v>
      </c>
      <c r="BO84">
        <v>0.63</v>
      </c>
      <c r="BP84">
        <v>3.83</v>
      </c>
      <c r="BQ84">
        <v>0.77</v>
      </c>
      <c r="BR84">
        <v>2.31</v>
      </c>
      <c r="BS84">
        <v>0.33600000000000002</v>
      </c>
      <c r="BT84">
        <v>2.12</v>
      </c>
      <c r="BU84">
        <v>0.32700000000000001</v>
      </c>
      <c r="BV84">
        <v>2.9</v>
      </c>
      <c r="BW84">
        <v>0.33</v>
      </c>
      <c r="BX84">
        <v>0.6</v>
      </c>
      <c r="BY84">
        <v>0.38</v>
      </c>
      <c r="BZ84">
        <v>8</v>
      </c>
      <c r="CA84">
        <v>4.2699999999999996</v>
      </c>
      <c r="CB84">
        <v>1.06</v>
      </c>
      <c r="CC84">
        <v>14.67</v>
      </c>
      <c r="CD84">
        <v>0.18</v>
      </c>
      <c r="CE84">
        <v>98.51</v>
      </c>
      <c r="CF84">
        <v>1</v>
      </c>
      <c r="CG84">
        <v>-0.05</v>
      </c>
      <c r="CH84">
        <v>0.02</v>
      </c>
      <c r="CI84">
        <v>-1</v>
      </c>
      <c r="CJ84">
        <v>0.03</v>
      </c>
      <c r="CK84">
        <v>-1</v>
      </c>
      <c r="CL84">
        <v>-0.2</v>
      </c>
      <c r="CM84">
        <v>62.4</v>
      </c>
      <c r="CN84">
        <v>68</v>
      </c>
      <c r="CO84">
        <v>168</v>
      </c>
      <c r="CP84">
        <v>-0.2</v>
      </c>
      <c r="CQ84">
        <v>40</v>
      </c>
      <c r="CR84">
        <v>106</v>
      </c>
      <c r="CS84">
        <v>1500</v>
      </c>
      <c r="CT84">
        <v>3</v>
      </c>
      <c r="CU84">
        <v>10</v>
      </c>
      <c r="CV84">
        <v>139</v>
      </c>
    </row>
    <row r="85" spans="1:100" x14ac:dyDescent="0.3">
      <c r="A85" t="s">
        <v>355</v>
      </c>
      <c r="B85" t="s">
        <v>356</v>
      </c>
      <c r="C85" s="1" t="str">
        <f>HYPERLINK("http://geochem.nrcan.gc.ca/cdogs/content/bdl/bdl220010_e.htm", "22:0010")</f>
        <v>22:0010</v>
      </c>
      <c r="D85" s="1" t="str">
        <f>HYPERLINK("http://geochem.nrcan.gc.ca/cdogs/content/svy/svy220008_e.htm", "22:0008")</f>
        <v>22:0008</v>
      </c>
      <c r="E85" t="s">
        <v>284</v>
      </c>
      <c r="F85" t="s">
        <v>357</v>
      </c>
      <c r="H85">
        <v>63.003295299999998</v>
      </c>
      <c r="I85">
        <v>-92.158777999999998</v>
      </c>
      <c r="J85" s="1" t="str">
        <f>HYPERLINK("http://geochem.nrcan.gc.ca/cdogs/content/kwd/kwd020033_e.htm", "Whole")</f>
        <v>Whole</v>
      </c>
      <c r="K85" s="1" t="str">
        <f>HYPERLINK("http://geochem.nrcan.gc.ca/cdogs/content/kwd/kwd080069_e.htm", "Rock crushing (ActLabs RX1)")</f>
        <v>Rock crushing (ActLabs RX1)</v>
      </c>
      <c r="L85">
        <v>622899</v>
      </c>
      <c r="M85">
        <v>-5</v>
      </c>
      <c r="P85">
        <v>8</v>
      </c>
      <c r="Q85">
        <v>1.0900000000000001</v>
      </c>
      <c r="R85">
        <v>0.04</v>
      </c>
      <c r="S85">
        <v>0.09</v>
      </c>
      <c r="T85">
        <v>0.08</v>
      </c>
      <c r="U85">
        <v>-0.01</v>
      </c>
      <c r="V85">
        <v>9.5</v>
      </c>
      <c r="W85">
        <v>-5</v>
      </c>
      <c r="X85">
        <v>51.95</v>
      </c>
      <c r="Y85">
        <v>14.68</v>
      </c>
      <c r="AA85">
        <v>3.47</v>
      </c>
      <c r="AB85">
        <v>4.84</v>
      </c>
      <c r="AC85">
        <v>0.2</v>
      </c>
      <c r="AD85">
        <v>7.77</v>
      </c>
      <c r="AE85">
        <v>1.228</v>
      </c>
      <c r="AF85">
        <v>2.69</v>
      </c>
      <c r="AG85">
        <v>0.92</v>
      </c>
      <c r="AH85">
        <v>0.16</v>
      </c>
      <c r="AI85">
        <v>1.4</v>
      </c>
      <c r="AJ85">
        <v>99.87</v>
      </c>
      <c r="AK85">
        <v>29</v>
      </c>
      <c r="AL85">
        <v>-1</v>
      </c>
      <c r="AM85">
        <v>221</v>
      </c>
      <c r="AN85">
        <v>50</v>
      </c>
      <c r="AO85">
        <v>54</v>
      </c>
      <c r="AP85">
        <v>170</v>
      </c>
      <c r="AQ85">
        <v>130</v>
      </c>
      <c r="AR85">
        <v>21</v>
      </c>
      <c r="AS85">
        <v>1.6</v>
      </c>
      <c r="AT85">
        <v>-5</v>
      </c>
      <c r="AU85">
        <v>34</v>
      </c>
      <c r="AV85">
        <v>213</v>
      </c>
      <c r="AW85">
        <v>19.7</v>
      </c>
      <c r="AX85">
        <v>113</v>
      </c>
      <c r="AY85">
        <v>4.5</v>
      </c>
      <c r="AZ85">
        <v>-2</v>
      </c>
      <c r="BA85">
        <v>0.8</v>
      </c>
      <c r="BB85">
        <v>-0.1</v>
      </c>
      <c r="BC85">
        <v>-1</v>
      </c>
      <c r="BD85">
        <v>0.4</v>
      </c>
      <c r="BE85">
        <v>7.4</v>
      </c>
      <c r="BF85">
        <v>263</v>
      </c>
      <c r="BG85">
        <v>-0.1</v>
      </c>
      <c r="BH85">
        <v>16.3</v>
      </c>
      <c r="BI85">
        <v>32.9</v>
      </c>
      <c r="BJ85">
        <v>4.09</v>
      </c>
      <c r="BK85">
        <v>16.100000000000001</v>
      </c>
      <c r="BL85">
        <v>3.63</v>
      </c>
      <c r="BM85">
        <v>1.17</v>
      </c>
      <c r="BN85">
        <v>3.74</v>
      </c>
      <c r="BO85">
        <v>0.62</v>
      </c>
      <c r="BP85">
        <v>3.69</v>
      </c>
      <c r="BQ85">
        <v>0.75</v>
      </c>
      <c r="BR85">
        <v>2.16</v>
      </c>
      <c r="BS85">
        <v>0.32300000000000001</v>
      </c>
      <c r="BT85">
        <v>2.14</v>
      </c>
      <c r="BU85">
        <v>0.33100000000000002</v>
      </c>
      <c r="BV85">
        <v>2.6</v>
      </c>
      <c r="BW85">
        <v>0.28000000000000003</v>
      </c>
      <c r="BX85">
        <v>1.2</v>
      </c>
      <c r="BY85">
        <v>0.54</v>
      </c>
      <c r="BZ85">
        <v>5</v>
      </c>
      <c r="CA85">
        <v>4.49</v>
      </c>
      <c r="CB85">
        <v>1.1399999999999999</v>
      </c>
      <c r="CC85">
        <v>14.03</v>
      </c>
      <c r="CD85">
        <v>0.33</v>
      </c>
      <c r="CE85">
        <v>98.81</v>
      </c>
      <c r="CF85">
        <v>2</v>
      </c>
      <c r="CG85">
        <v>-0.05</v>
      </c>
      <c r="CH85">
        <v>0.03</v>
      </c>
      <c r="CI85">
        <v>1</v>
      </c>
      <c r="CJ85">
        <v>0.02</v>
      </c>
      <c r="CK85">
        <v>-1</v>
      </c>
      <c r="CL85">
        <v>-0.2</v>
      </c>
      <c r="CM85">
        <v>62.7</v>
      </c>
      <c r="CN85">
        <v>62</v>
      </c>
      <c r="CO85">
        <v>168</v>
      </c>
      <c r="CP85">
        <v>-0.2</v>
      </c>
      <c r="CQ85">
        <v>54</v>
      </c>
      <c r="CR85">
        <v>102</v>
      </c>
      <c r="CS85">
        <v>1500</v>
      </c>
      <c r="CT85">
        <v>-1</v>
      </c>
      <c r="CU85">
        <v>7</v>
      </c>
      <c r="CV85">
        <v>145</v>
      </c>
    </row>
    <row r="86" spans="1:100" x14ac:dyDescent="0.3">
      <c r="A86" t="s">
        <v>358</v>
      </c>
      <c r="B86" t="s">
        <v>359</v>
      </c>
      <c r="C86" s="1" t="str">
        <f>HYPERLINK("http://geochem.nrcan.gc.ca/cdogs/content/bdl/bdl220010_e.htm", "22:0010")</f>
        <v>22:0010</v>
      </c>
      <c r="D86" s="1" t="str">
        <f>HYPERLINK("http://geochem.nrcan.gc.ca/cdogs/content/svy/svy220008_e.htm", "22:0008")</f>
        <v>22:0008</v>
      </c>
      <c r="E86" t="s">
        <v>284</v>
      </c>
      <c r="F86" t="s">
        <v>360</v>
      </c>
      <c r="H86">
        <v>63.003295299999998</v>
      </c>
      <c r="I86">
        <v>-92.158777999999998</v>
      </c>
      <c r="J86" s="1" t="str">
        <f>HYPERLINK("http://geochem.nrcan.gc.ca/cdogs/content/kwd/kwd020033_e.htm", "Whole")</f>
        <v>Whole</v>
      </c>
      <c r="K86" s="1" t="str">
        <f>HYPERLINK("http://geochem.nrcan.gc.ca/cdogs/content/kwd/kwd080069_e.htm", "Rock crushing (ActLabs RX1)")</f>
        <v>Rock crushing (ActLabs RX1)</v>
      </c>
      <c r="L86">
        <v>622900</v>
      </c>
      <c r="M86">
        <v>-5</v>
      </c>
      <c r="P86">
        <v>6</v>
      </c>
      <c r="Q86">
        <v>1.04</v>
      </c>
      <c r="R86">
        <v>0.72</v>
      </c>
      <c r="S86">
        <v>0.1</v>
      </c>
      <c r="T86">
        <v>2.56</v>
      </c>
      <c r="U86">
        <v>-0.01</v>
      </c>
      <c r="V86">
        <v>9.8000000000000007</v>
      </c>
      <c r="W86">
        <v>-5</v>
      </c>
      <c r="X86">
        <v>50.62</v>
      </c>
      <c r="Y86">
        <v>14.89</v>
      </c>
      <c r="AA86">
        <v>2.69</v>
      </c>
      <c r="AB86">
        <v>4.66</v>
      </c>
      <c r="AC86">
        <v>0.17299999999999999</v>
      </c>
      <c r="AD86">
        <v>7.08</v>
      </c>
      <c r="AE86">
        <v>1.2</v>
      </c>
      <c r="AF86">
        <v>3.05</v>
      </c>
      <c r="AG86">
        <v>0.64</v>
      </c>
      <c r="AH86">
        <v>0.15</v>
      </c>
      <c r="AI86">
        <v>4.6399999999999997</v>
      </c>
      <c r="AJ86">
        <v>100.7</v>
      </c>
      <c r="AK86">
        <v>29</v>
      </c>
      <c r="AL86">
        <v>-1</v>
      </c>
      <c r="AM86">
        <v>215</v>
      </c>
      <c r="AN86">
        <v>60</v>
      </c>
      <c r="AO86">
        <v>52</v>
      </c>
      <c r="AP86">
        <v>90</v>
      </c>
      <c r="AQ86">
        <v>120</v>
      </c>
      <c r="AR86">
        <v>21</v>
      </c>
      <c r="AS86">
        <v>1.4</v>
      </c>
      <c r="AT86">
        <v>-5</v>
      </c>
      <c r="AU86">
        <v>24</v>
      </c>
      <c r="AV86">
        <v>104</v>
      </c>
      <c r="AW86">
        <v>20.2</v>
      </c>
      <c r="AX86">
        <v>110</v>
      </c>
      <c r="AY86">
        <v>5.0999999999999996</v>
      </c>
      <c r="AZ86">
        <v>-2</v>
      </c>
      <c r="BA86">
        <v>1.2</v>
      </c>
      <c r="BB86">
        <v>-0.1</v>
      </c>
      <c r="BC86">
        <v>1</v>
      </c>
      <c r="BD86">
        <v>0.3</v>
      </c>
      <c r="BE86">
        <v>4.5</v>
      </c>
      <c r="BF86">
        <v>216</v>
      </c>
      <c r="BG86">
        <v>-0.1</v>
      </c>
      <c r="BH86">
        <v>19.399999999999999</v>
      </c>
      <c r="BI86">
        <v>37.4</v>
      </c>
      <c r="BJ86">
        <v>4.5</v>
      </c>
      <c r="BK86">
        <v>17.899999999999999</v>
      </c>
      <c r="BL86">
        <v>3.79</v>
      </c>
      <c r="BM86">
        <v>1.19</v>
      </c>
      <c r="BN86">
        <v>3.54</v>
      </c>
      <c r="BO86">
        <v>0.6</v>
      </c>
      <c r="BP86">
        <v>3.58</v>
      </c>
      <c r="BQ86">
        <v>0.74</v>
      </c>
      <c r="BR86">
        <v>2.1</v>
      </c>
      <c r="BS86">
        <v>0.31</v>
      </c>
      <c r="BT86">
        <v>2.06</v>
      </c>
      <c r="BU86">
        <v>0.311</v>
      </c>
      <c r="BV86">
        <v>2.4</v>
      </c>
      <c r="BW86">
        <v>0.51</v>
      </c>
      <c r="BX86">
        <v>1.7</v>
      </c>
      <c r="BY86">
        <v>0.47</v>
      </c>
      <c r="BZ86">
        <v>-5</v>
      </c>
      <c r="CA86">
        <v>3.9</v>
      </c>
      <c r="CB86">
        <v>0.99</v>
      </c>
      <c r="CC86">
        <v>13.59</v>
      </c>
      <c r="CD86">
        <v>3.54</v>
      </c>
      <c r="CE86">
        <v>99.59</v>
      </c>
      <c r="CF86">
        <v>2</v>
      </c>
      <c r="CG86">
        <v>-0.05</v>
      </c>
      <c r="CH86">
        <v>-0.02</v>
      </c>
      <c r="CI86">
        <v>1</v>
      </c>
      <c r="CJ86">
        <v>0.02</v>
      </c>
      <c r="CK86">
        <v>-1</v>
      </c>
      <c r="CL86">
        <v>-0.2</v>
      </c>
      <c r="CM86">
        <v>56.1</v>
      </c>
      <c r="CN86">
        <v>50</v>
      </c>
      <c r="CO86">
        <v>136</v>
      </c>
      <c r="CP86">
        <v>-0.2</v>
      </c>
      <c r="CQ86">
        <v>56</v>
      </c>
      <c r="CR86">
        <v>94</v>
      </c>
      <c r="CS86">
        <v>1190</v>
      </c>
      <c r="CT86">
        <v>-1</v>
      </c>
      <c r="CU86">
        <v>3</v>
      </c>
      <c r="CV86">
        <v>127</v>
      </c>
    </row>
    <row r="87" spans="1:100" x14ac:dyDescent="0.3">
      <c r="A87" t="s">
        <v>361</v>
      </c>
      <c r="B87" t="s">
        <v>362</v>
      </c>
      <c r="C87" s="1" t="str">
        <f>HYPERLINK("http://geochem.nrcan.gc.ca/cdogs/content/bdl/bdl220010_e.htm", "22:0010")</f>
        <v>22:0010</v>
      </c>
      <c r="D87" s="1" t="str">
        <f>HYPERLINK("http://geochem.nrcan.gc.ca/cdogs/content/svy/svy220008_e.htm", "22:0008")</f>
        <v>22:0008</v>
      </c>
      <c r="E87" t="s">
        <v>284</v>
      </c>
      <c r="F87" t="s">
        <v>363</v>
      </c>
      <c r="H87">
        <v>63.003295299999998</v>
      </c>
      <c r="I87">
        <v>-92.158777999999998</v>
      </c>
      <c r="J87" s="1" t="str">
        <f>HYPERLINK("http://geochem.nrcan.gc.ca/cdogs/content/kwd/kwd020033_e.htm", "Whole")</f>
        <v>Whole</v>
      </c>
      <c r="K87" s="1" t="str">
        <f>HYPERLINK("http://geochem.nrcan.gc.ca/cdogs/content/kwd/kwd080069_e.htm", "Rock crushing (ActLabs RX1)")</f>
        <v>Rock crushing (ActLabs RX1)</v>
      </c>
      <c r="L87">
        <v>622901</v>
      </c>
      <c r="M87">
        <v>-5</v>
      </c>
      <c r="P87">
        <v>4</v>
      </c>
      <c r="Q87">
        <v>1.07</v>
      </c>
      <c r="R87">
        <v>0.15</v>
      </c>
      <c r="S87">
        <v>0.21</v>
      </c>
      <c r="T87">
        <v>0.62</v>
      </c>
      <c r="U87">
        <v>-0.01</v>
      </c>
      <c r="V87">
        <v>8.8000000000000007</v>
      </c>
      <c r="W87">
        <v>-5</v>
      </c>
      <c r="X87">
        <v>49.62</v>
      </c>
      <c r="Y87">
        <v>14.8</v>
      </c>
      <c r="AA87">
        <v>2.15</v>
      </c>
      <c r="AB87">
        <v>7.39</v>
      </c>
      <c r="AC87">
        <v>0.249</v>
      </c>
      <c r="AD87">
        <v>10.9</v>
      </c>
      <c r="AE87">
        <v>0.94399999999999995</v>
      </c>
      <c r="AF87">
        <v>2.5099999999999998</v>
      </c>
      <c r="AG87">
        <v>0.12</v>
      </c>
      <c r="AH87">
        <v>0.08</v>
      </c>
      <c r="AI87">
        <v>2.1800000000000002</v>
      </c>
      <c r="AJ87">
        <v>100.7</v>
      </c>
      <c r="AK87">
        <v>42</v>
      </c>
      <c r="AL87">
        <v>-1</v>
      </c>
      <c r="AM87">
        <v>291</v>
      </c>
      <c r="AN87">
        <v>300</v>
      </c>
      <c r="AO87">
        <v>57</v>
      </c>
      <c r="AP87">
        <v>150</v>
      </c>
      <c r="AQ87">
        <v>100</v>
      </c>
      <c r="AR87">
        <v>17</v>
      </c>
      <c r="AS87">
        <v>2</v>
      </c>
      <c r="AT87">
        <v>6</v>
      </c>
      <c r="AU87">
        <v>-1</v>
      </c>
      <c r="AV87">
        <v>151</v>
      </c>
      <c r="AW87">
        <v>19.2</v>
      </c>
      <c r="AX87">
        <v>57</v>
      </c>
      <c r="AY87">
        <v>2.5</v>
      </c>
      <c r="AZ87">
        <v>-2</v>
      </c>
      <c r="BA87">
        <v>0.6</v>
      </c>
      <c r="BB87">
        <v>-0.1</v>
      </c>
      <c r="BC87">
        <v>-1</v>
      </c>
      <c r="BD87">
        <v>0.9</v>
      </c>
      <c r="BE87">
        <v>-0.1</v>
      </c>
      <c r="BF87">
        <v>15</v>
      </c>
      <c r="BG87">
        <v>-0.1</v>
      </c>
      <c r="BH87">
        <v>4.05</v>
      </c>
      <c r="BI87">
        <v>9.7200000000000006</v>
      </c>
      <c r="BJ87">
        <v>1.48</v>
      </c>
      <c r="BK87">
        <v>7.29</v>
      </c>
      <c r="BL87">
        <v>2.2000000000000002</v>
      </c>
      <c r="BM87">
        <v>0.76100000000000001</v>
      </c>
      <c r="BN87">
        <v>2.93</v>
      </c>
      <c r="BO87">
        <v>0.53</v>
      </c>
      <c r="BP87">
        <v>3.22</v>
      </c>
      <c r="BQ87">
        <v>0.65</v>
      </c>
      <c r="BR87">
        <v>1.91</v>
      </c>
      <c r="BS87">
        <v>0.29899999999999999</v>
      </c>
      <c r="BT87">
        <v>2.0099999999999998</v>
      </c>
      <c r="BU87">
        <v>0.30199999999999999</v>
      </c>
      <c r="BV87">
        <v>1.3</v>
      </c>
      <c r="BW87">
        <v>0.31</v>
      </c>
      <c r="BX87">
        <v>1.4</v>
      </c>
      <c r="BY87">
        <v>0.09</v>
      </c>
      <c r="BZ87">
        <v>-5</v>
      </c>
      <c r="CA87">
        <v>0.26</v>
      </c>
      <c r="CB87">
        <v>0.11</v>
      </c>
      <c r="CC87">
        <v>11.94</v>
      </c>
      <c r="CD87">
        <v>1.2</v>
      </c>
      <c r="CE87">
        <v>99.75</v>
      </c>
      <c r="CF87">
        <v>8</v>
      </c>
      <c r="CG87">
        <v>-0.05</v>
      </c>
      <c r="CH87">
        <v>0.03</v>
      </c>
      <c r="CI87">
        <v>-1</v>
      </c>
      <c r="CJ87">
        <v>0.06</v>
      </c>
      <c r="CK87">
        <v>-1</v>
      </c>
      <c r="CL87">
        <v>-0.2</v>
      </c>
      <c r="CM87">
        <v>61.4</v>
      </c>
      <c r="CN87">
        <v>187</v>
      </c>
      <c r="CO87">
        <v>121</v>
      </c>
      <c r="CP87">
        <v>-0.2</v>
      </c>
      <c r="CQ87">
        <v>25</v>
      </c>
      <c r="CR87">
        <v>169</v>
      </c>
      <c r="CS87">
        <v>1780</v>
      </c>
      <c r="CT87">
        <v>-1</v>
      </c>
      <c r="CU87">
        <v>3</v>
      </c>
      <c r="CV87">
        <v>100</v>
      </c>
    </row>
    <row r="88" spans="1:100" x14ac:dyDescent="0.3">
      <c r="A88" t="s">
        <v>364</v>
      </c>
      <c r="B88" t="s">
        <v>365</v>
      </c>
      <c r="C88" s="1" t="str">
        <f>HYPERLINK("http://geochem.nrcan.gc.ca/cdogs/content/bdl/bdl220010_e.htm", "22:0010")</f>
        <v>22:0010</v>
      </c>
      <c r="D88" s="1" t="str">
        <f>HYPERLINK("http://geochem.nrcan.gc.ca/cdogs/content/svy/svy220008_e.htm", "22:0008")</f>
        <v>22:0008</v>
      </c>
      <c r="E88" t="s">
        <v>284</v>
      </c>
      <c r="F88" t="s">
        <v>366</v>
      </c>
      <c r="H88">
        <v>63.003295299999998</v>
      </c>
      <c r="I88">
        <v>-92.158777999999998</v>
      </c>
      <c r="J88" s="1" t="str">
        <f>HYPERLINK("http://geochem.nrcan.gc.ca/cdogs/content/kwd/kwd020033_e.htm", "Whole")</f>
        <v>Whole</v>
      </c>
      <c r="K88" s="1" t="str">
        <f>HYPERLINK("http://geochem.nrcan.gc.ca/cdogs/content/kwd/kwd080069_e.htm", "Rock crushing (ActLabs RX1)")</f>
        <v>Rock crushing (ActLabs RX1)</v>
      </c>
      <c r="L88">
        <v>622902</v>
      </c>
      <c r="M88">
        <v>5</v>
      </c>
      <c r="P88">
        <v>2</v>
      </c>
      <c r="Q88">
        <v>1.04</v>
      </c>
      <c r="R88">
        <v>1.1599999999999999</v>
      </c>
      <c r="S88">
        <v>7.0000000000000007E-2</v>
      </c>
      <c r="T88">
        <v>4.18</v>
      </c>
      <c r="U88">
        <v>-0.01</v>
      </c>
      <c r="V88">
        <v>8</v>
      </c>
      <c r="W88">
        <v>-5</v>
      </c>
      <c r="X88">
        <v>47.7</v>
      </c>
      <c r="Y88">
        <v>13.62</v>
      </c>
      <c r="AA88">
        <v>1.51</v>
      </c>
      <c r="AB88">
        <v>7.19</v>
      </c>
      <c r="AC88">
        <v>0.21099999999999999</v>
      </c>
      <c r="AD88">
        <v>10.76</v>
      </c>
      <c r="AE88">
        <v>0.85699999999999998</v>
      </c>
      <c r="AF88">
        <v>2.31</v>
      </c>
      <c r="AG88">
        <v>0.06</v>
      </c>
      <c r="AH88">
        <v>7.0000000000000007E-2</v>
      </c>
      <c r="AI88">
        <v>6.71</v>
      </c>
      <c r="AJ88">
        <v>99.88</v>
      </c>
      <c r="AK88">
        <v>41</v>
      </c>
      <c r="AL88">
        <v>-1</v>
      </c>
      <c r="AM88">
        <v>278</v>
      </c>
      <c r="AN88">
        <v>260</v>
      </c>
      <c r="AO88">
        <v>50</v>
      </c>
      <c r="AP88">
        <v>120</v>
      </c>
      <c r="AQ88">
        <v>100</v>
      </c>
      <c r="AR88">
        <v>16</v>
      </c>
      <c r="AS88">
        <v>1.2</v>
      </c>
      <c r="AT88">
        <v>7</v>
      </c>
      <c r="AU88">
        <v>-1</v>
      </c>
      <c r="AV88">
        <v>99</v>
      </c>
      <c r="AW88">
        <v>17.8</v>
      </c>
      <c r="AX88">
        <v>54</v>
      </c>
      <c r="AY88">
        <v>2.1</v>
      </c>
      <c r="AZ88">
        <v>-2</v>
      </c>
      <c r="BA88">
        <v>0.8</v>
      </c>
      <c r="BB88">
        <v>-0.1</v>
      </c>
      <c r="BC88">
        <v>-1</v>
      </c>
      <c r="BD88">
        <v>0.6</v>
      </c>
      <c r="BE88">
        <v>-0.1</v>
      </c>
      <c r="BF88">
        <v>12</v>
      </c>
      <c r="BG88">
        <v>-0.1</v>
      </c>
      <c r="BH88">
        <v>3.36</v>
      </c>
      <c r="BI88">
        <v>8.24</v>
      </c>
      <c r="BJ88">
        <v>1.3</v>
      </c>
      <c r="BK88">
        <v>6.89</v>
      </c>
      <c r="BL88">
        <v>2.0499999999999998</v>
      </c>
      <c r="BM88">
        <v>0.71699999999999997</v>
      </c>
      <c r="BN88">
        <v>2.63</v>
      </c>
      <c r="BO88">
        <v>0.49</v>
      </c>
      <c r="BP88">
        <v>3.09</v>
      </c>
      <c r="BQ88">
        <v>0.63</v>
      </c>
      <c r="BR88">
        <v>1.83</v>
      </c>
      <c r="BS88">
        <v>0.28399999999999997</v>
      </c>
      <c r="BT88">
        <v>1.82</v>
      </c>
      <c r="BU88">
        <v>0.26800000000000002</v>
      </c>
      <c r="BV88">
        <v>1.2</v>
      </c>
      <c r="BW88">
        <v>0.2</v>
      </c>
      <c r="BX88">
        <v>3.8</v>
      </c>
      <c r="BY88">
        <v>-0.05</v>
      </c>
      <c r="BZ88">
        <v>-5</v>
      </c>
      <c r="CA88">
        <v>0.47</v>
      </c>
      <c r="CB88">
        <v>0.13</v>
      </c>
      <c r="CC88">
        <v>10.4</v>
      </c>
      <c r="CD88">
        <v>5.81</v>
      </c>
      <c r="CE88">
        <v>98.99</v>
      </c>
      <c r="CF88">
        <v>3</v>
      </c>
      <c r="CG88">
        <v>-0.05</v>
      </c>
      <c r="CH88">
        <v>0.05</v>
      </c>
      <c r="CI88">
        <v>-1</v>
      </c>
      <c r="CJ88">
        <v>7.0000000000000007E-2</v>
      </c>
      <c r="CK88">
        <v>-1</v>
      </c>
      <c r="CL88">
        <v>-0.2</v>
      </c>
      <c r="CM88">
        <v>53.6</v>
      </c>
      <c r="CN88">
        <v>126</v>
      </c>
      <c r="CO88">
        <v>121</v>
      </c>
      <c r="CP88">
        <v>-0.2</v>
      </c>
      <c r="CQ88">
        <v>37</v>
      </c>
      <c r="CR88">
        <v>140</v>
      </c>
      <c r="CS88">
        <v>1530</v>
      </c>
      <c r="CT88">
        <v>-1</v>
      </c>
      <c r="CU88">
        <v>-2</v>
      </c>
      <c r="CV88">
        <v>97.6</v>
      </c>
    </row>
    <row r="89" spans="1:100" x14ac:dyDescent="0.3">
      <c r="A89" t="s">
        <v>367</v>
      </c>
      <c r="B89" t="s">
        <v>368</v>
      </c>
      <c r="C89" s="1" t="str">
        <f>HYPERLINK("http://geochem.nrcan.gc.ca/cdogs/content/bdl/bdl220010_e.htm", "22:0010")</f>
        <v>22:0010</v>
      </c>
      <c r="D89" s="1" t="str">
        <f>HYPERLINK("http://geochem.nrcan.gc.ca/cdogs/content/svy/svy220008_e.htm", "22:0008")</f>
        <v>22:0008</v>
      </c>
      <c r="E89" t="s">
        <v>284</v>
      </c>
      <c r="F89" t="s">
        <v>369</v>
      </c>
      <c r="H89">
        <v>63.003295299999998</v>
      </c>
      <c r="I89">
        <v>-92.158777999999998</v>
      </c>
      <c r="J89" s="1" t="str">
        <f>HYPERLINK("http://geochem.nrcan.gc.ca/cdogs/content/kwd/kwd020033_e.htm", "Whole")</f>
        <v>Whole</v>
      </c>
      <c r="K89" s="1" t="str">
        <f>HYPERLINK("http://geochem.nrcan.gc.ca/cdogs/content/kwd/kwd080069_e.htm", "Rock crushing (ActLabs RX1)")</f>
        <v>Rock crushing (ActLabs RX1)</v>
      </c>
      <c r="L89">
        <v>622903</v>
      </c>
      <c r="M89">
        <v>6</v>
      </c>
      <c r="P89">
        <v>-1</v>
      </c>
      <c r="Q89">
        <v>1.05</v>
      </c>
      <c r="R89">
        <v>1.63</v>
      </c>
      <c r="S89">
        <v>0.02</v>
      </c>
      <c r="T89">
        <v>5.98</v>
      </c>
      <c r="U89">
        <v>-0.01</v>
      </c>
      <c r="V89">
        <v>9.1999999999999993</v>
      </c>
      <c r="W89">
        <v>-5</v>
      </c>
      <c r="X89">
        <v>45.86</v>
      </c>
      <c r="Y89">
        <v>13.11</v>
      </c>
      <c r="AA89">
        <v>2.0299999999999998</v>
      </c>
      <c r="AB89">
        <v>7.72</v>
      </c>
      <c r="AC89">
        <v>0.17799999999999999</v>
      </c>
      <c r="AD89">
        <v>8.34</v>
      </c>
      <c r="AE89">
        <v>0.86499999999999999</v>
      </c>
      <c r="AF89">
        <v>1.98</v>
      </c>
      <c r="AG89">
        <v>0.04</v>
      </c>
      <c r="AH89">
        <v>0.06</v>
      </c>
      <c r="AI89">
        <v>10.14</v>
      </c>
      <c r="AJ89">
        <v>100.6</v>
      </c>
      <c r="AK89">
        <v>39</v>
      </c>
      <c r="AL89">
        <v>-1</v>
      </c>
      <c r="AM89">
        <v>272</v>
      </c>
      <c r="AN89">
        <v>190</v>
      </c>
      <c r="AO89">
        <v>45</v>
      </c>
      <c r="AP89">
        <v>110</v>
      </c>
      <c r="AQ89">
        <v>130</v>
      </c>
      <c r="AR89">
        <v>15</v>
      </c>
      <c r="AS89">
        <v>1.6</v>
      </c>
      <c r="AT89">
        <v>-5</v>
      </c>
      <c r="AU89">
        <v>-1</v>
      </c>
      <c r="AV89">
        <v>79</v>
      </c>
      <c r="AW89">
        <v>17.100000000000001</v>
      </c>
      <c r="AX89">
        <v>50</v>
      </c>
      <c r="AY89">
        <v>1.9</v>
      </c>
      <c r="AZ89">
        <v>-2</v>
      </c>
      <c r="BA89">
        <v>0.6</v>
      </c>
      <c r="BB89">
        <v>-0.1</v>
      </c>
      <c r="BC89">
        <v>-1</v>
      </c>
      <c r="BD89">
        <v>-0.2</v>
      </c>
      <c r="BE89">
        <v>0.1</v>
      </c>
      <c r="BF89">
        <v>12</v>
      </c>
      <c r="BG89">
        <v>-0.1</v>
      </c>
      <c r="BH89">
        <v>2.59</v>
      </c>
      <c r="BI89">
        <v>6.62</v>
      </c>
      <c r="BJ89">
        <v>1.06</v>
      </c>
      <c r="BK89">
        <v>5.16</v>
      </c>
      <c r="BL89">
        <v>1.77</v>
      </c>
      <c r="BM89">
        <v>0.66700000000000004</v>
      </c>
      <c r="BN89">
        <v>2.37</v>
      </c>
      <c r="BO89">
        <v>0.45</v>
      </c>
      <c r="BP89">
        <v>2.93</v>
      </c>
      <c r="BQ89">
        <v>0.61</v>
      </c>
      <c r="BR89">
        <v>1.84</v>
      </c>
      <c r="BS89">
        <v>0.28899999999999998</v>
      </c>
      <c r="BT89">
        <v>1.91</v>
      </c>
      <c r="BU89">
        <v>0.29899999999999999</v>
      </c>
      <c r="BV89">
        <v>1.1000000000000001</v>
      </c>
      <c r="BW89">
        <v>0.17</v>
      </c>
      <c r="BX89">
        <v>2</v>
      </c>
      <c r="BY89">
        <v>-0.05</v>
      </c>
      <c r="BZ89">
        <v>-5</v>
      </c>
      <c r="CA89">
        <v>0.12</v>
      </c>
      <c r="CB89">
        <v>0.06</v>
      </c>
      <c r="CC89">
        <v>12.26</v>
      </c>
      <c r="CD89">
        <v>9.11</v>
      </c>
      <c r="CE89">
        <v>99.53</v>
      </c>
      <c r="CF89">
        <v>1</v>
      </c>
      <c r="CG89">
        <v>-0.05</v>
      </c>
      <c r="CH89">
        <v>-0.02</v>
      </c>
      <c r="CI89">
        <v>-1</v>
      </c>
      <c r="CJ89">
        <v>0.05</v>
      </c>
      <c r="CK89">
        <v>-1</v>
      </c>
      <c r="CL89">
        <v>-0.2</v>
      </c>
      <c r="CM89">
        <v>55</v>
      </c>
      <c r="CN89">
        <v>104</v>
      </c>
      <c r="CO89">
        <v>159</v>
      </c>
      <c r="CP89">
        <v>-0.2</v>
      </c>
      <c r="CQ89">
        <v>58</v>
      </c>
      <c r="CR89">
        <v>120</v>
      </c>
      <c r="CS89">
        <v>1300</v>
      </c>
      <c r="CT89">
        <v>-1</v>
      </c>
      <c r="CU89">
        <v>-2</v>
      </c>
      <c r="CV89">
        <v>99.5</v>
      </c>
    </row>
    <row r="90" spans="1:100" x14ac:dyDescent="0.3">
      <c r="A90" t="s">
        <v>370</v>
      </c>
      <c r="B90" t="s">
        <v>371</v>
      </c>
      <c r="C90" s="1" t="str">
        <f>HYPERLINK("http://geochem.nrcan.gc.ca/cdogs/content/bdl/bdl220010_e.htm", "22:0010")</f>
        <v>22:0010</v>
      </c>
      <c r="D90" s="1" t="str">
        <f>HYPERLINK("http://geochem.nrcan.gc.ca/cdogs/content/svy/svy220008_e.htm", "22:0008")</f>
        <v>22:0008</v>
      </c>
      <c r="E90" t="s">
        <v>284</v>
      </c>
      <c r="F90" t="s">
        <v>372</v>
      </c>
      <c r="H90">
        <v>63.003295299999998</v>
      </c>
      <c r="I90">
        <v>-92.158777999999998</v>
      </c>
      <c r="J90" s="1" t="str">
        <f>HYPERLINK("http://geochem.nrcan.gc.ca/cdogs/content/kwd/kwd020033_e.htm", "Whole")</f>
        <v>Whole</v>
      </c>
      <c r="K90" s="1" t="str">
        <f>HYPERLINK("http://geochem.nrcan.gc.ca/cdogs/content/kwd/kwd080069_e.htm", "Rock crushing (ActLabs RX1)")</f>
        <v>Rock crushing (ActLabs RX1)</v>
      </c>
      <c r="L90">
        <v>622904</v>
      </c>
      <c r="M90">
        <v>6</v>
      </c>
      <c r="P90">
        <v>2</v>
      </c>
      <c r="Q90">
        <v>1.07</v>
      </c>
      <c r="R90">
        <v>0.4</v>
      </c>
      <c r="S90">
        <v>0.04</v>
      </c>
      <c r="T90">
        <v>1.43</v>
      </c>
      <c r="U90">
        <v>-0.01</v>
      </c>
      <c r="V90">
        <v>9.4</v>
      </c>
      <c r="W90">
        <v>-5</v>
      </c>
      <c r="X90">
        <v>49.34</v>
      </c>
      <c r="Y90">
        <v>13.83</v>
      </c>
      <c r="AA90">
        <v>3.18</v>
      </c>
      <c r="AB90">
        <v>7.42</v>
      </c>
      <c r="AC90">
        <v>0.216</v>
      </c>
      <c r="AD90">
        <v>9.82</v>
      </c>
      <c r="AE90">
        <v>1.042</v>
      </c>
      <c r="AF90">
        <v>1.77</v>
      </c>
      <c r="AG90">
        <v>0.2</v>
      </c>
      <c r="AH90">
        <v>0.09</v>
      </c>
      <c r="AI90">
        <v>3.5</v>
      </c>
      <c r="AJ90">
        <v>100.8</v>
      </c>
      <c r="AK90">
        <v>47</v>
      </c>
      <c r="AL90">
        <v>-1</v>
      </c>
      <c r="AM90">
        <v>340</v>
      </c>
      <c r="AN90">
        <v>190</v>
      </c>
      <c r="AO90">
        <v>47</v>
      </c>
      <c r="AP90">
        <v>80</v>
      </c>
      <c r="AQ90">
        <v>140</v>
      </c>
      <c r="AR90">
        <v>18</v>
      </c>
      <c r="AS90">
        <v>1.9</v>
      </c>
      <c r="AT90">
        <v>8</v>
      </c>
      <c r="AU90">
        <v>2</v>
      </c>
      <c r="AV90">
        <v>181</v>
      </c>
      <c r="AW90">
        <v>22.6</v>
      </c>
      <c r="AX90">
        <v>61</v>
      </c>
      <c r="AY90">
        <v>1.7</v>
      </c>
      <c r="AZ90">
        <v>-2</v>
      </c>
      <c r="BA90">
        <v>0.6</v>
      </c>
      <c r="BB90">
        <v>-0.1</v>
      </c>
      <c r="BC90">
        <v>-1</v>
      </c>
      <c r="BD90">
        <v>0.6</v>
      </c>
      <c r="BE90">
        <v>-0.1</v>
      </c>
      <c r="BF90">
        <v>23</v>
      </c>
      <c r="BG90">
        <v>-0.1</v>
      </c>
      <c r="BH90">
        <v>2.96</v>
      </c>
      <c r="BI90">
        <v>7.54</v>
      </c>
      <c r="BJ90">
        <v>1.21</v>
      </c>
      <c r="BK90">
        <v>6.33</v>
      </c>
      <c r="BL90">
        <v>2.23</v>
      </c>
      <c r="BM90">
        <v>0.83099999999999996</v>
      </c>
      <c r="BN90">
        <v>2.97</v>
      </c>
      <c r="BO90">
        <v>0.59</v>
      </c>
      <c r="BP90">
        <v>3.74</v>
      </c>
      <c r="BQ90">
        <v>0.8</v>
      </c>
      <c r="BR90">
        <v>2.44</v>
      </c>
      <c r="BS90">
        <v>0.372</v>
      </c>
      <c r="BT90">
        <v>2.4700000000000002</v>
      </c>
      <c r="BU90">
        <v>0.40200000000000002</v>
      </c>
      <c r="BV90">
        <v>1.4</v>
      </c>
      <c r="BW90">
        <v>0.19</v>
      </c>
      <c r="BX90">
        <v>1</v>
      </c>
      <c r="BY90">
        <v>-0.05</v>
      </c>
      <c r="BZ90">
        <v>-5</v>
      </c>
      <c r="CA90">
        <v>0.12</v>
      </c>
      <c r="CB90">
        <v>0.08</v>
      </c>
      <c r="CC90">
        <v>13.63</v>
      </c>
      <c r="CD90">
        <v>2.4500000000000002</v>
      </c>
      <c r="CE90">
        <v>99.79</v>
      </c>
      <c r="CF90">
        <v>7</v>
      </c>
      <c r="CG90">
        <v>-0.05</v>
      </c>
      <c r="CH90">
        <v>0.03</v>
      </c>
      <c r="CI90">
        <v>-1</v>
      </c>
      <c r="CJ90">
        <v>7.0000000000000007E-2</v>
      </c>
      <c r="CK90">
        <v>-1</v>
      </c>
      <c r="CL90">
        <v>-0.2</v>
      </c>
      <c r="CM90">
        <v>60.6</v>
      </c>
      <c r="CN90">
        <v>118</v>
      </c>
      <c r="CO90">
        <v>173</v>
      </c>
      <c r="CP90">
        <v>-0.2</v>
      </c>
      <c r="CQ90">
        <v>34</v>
      </c>
      <c r="CR90">
        <v>99</v>
      </c>
      <c r="CS90">
        <v>1590</v>
      </c>
      <c r="CT90">
        <v>-1</v>
      </c>
      <c r="CU90">
        <v>2</v>
      </c>
      <c r="CV90">
        <v>112</v>
      </c>
    </row>
    <row r="91" spans="1:100" x14ac:dyDescent="0.3">
      <c r="A91" t="s">
        <v>373</v>
      </c>
      <c r="B91" t="s">
        <v>374</v>
      </c>
      <c r="C91" s="1" t="str">
        <f>HYPERLINK("http://geochem.nrcan.gc.ca/cdogs/content/bdl/bdl220010_e.htm", "22:0010")</f>
        <v>22:0010</v>
      </c>
      <c r="D91" s="1" t="str">
        <f>HYPERLINK("http://geochem.nrcan.gc.ca/cdogs/content/svy/svy220008_e.htm", "22:0008")</f>
        <v>22:0008</v>
      </c>
      <c r="E91" t="s">
        <v>375</v>
      </c>
      <c r="F91" t="s">
        <v>376</v>
      </c>
      <c r="H91">
        <v>63.0166915</v>
      </c>
      <c r="I91">
        <v>-92.203778499999999</v>
      </c>
      <c r="J91" s="1" t="str">
        <f>HYPERLINK("http://geochem.nrcan.gc.ca/cdogs/content/kwd/kwd020033_e.htm", "Whole")</f>
        <v>Whole</v>
      </c>
      <c r="K91" s="1" t="str">
        <f>HYPERLINK("http://geochem.nrcan.gc.ca/cdogs/content/kwd/kwd080069_e.htm", "Rock crushing (ActLabs RX1)")</f>
        <v>Rock crushing (ActLabs RX1)</v>
      </c>
      <c r="L91">
        <v>622905</v>
      </c>
      <c r="M91">
        <v>36</v>
      </c>
      <c r="P91">
        <v>60</v>
      </c>
      <c r="Q91">
        <v>1.02</v>
      </c>
      <c r="R91">
        <v>4.05</v>
      </c>
      <c r="S91">
        <v>0.38</v>
      </c>
      <c r="T91">
        <v>14.1</v>
      </c>
      <c r="U91">
        <v>0.03</v>
      </c>
      <c r="V91">
        <v>6.9</v>
      </c>
      <c r="W91">
        <v>-5</v>
      </c>
      <c r="X91">
        <v>39.94</v>
      </c>
      <c r="Y91">
        <v>13.22</v>
      </c>
      <c r="AA91">
        <v>1.1100000000000001</v>
      </c>
      <c r="AB91">
        <v>3.97</v>
      </c>
      <c r="AC91">
        <v>0.15</v>
      </c>
      <c r="AD91">
        <v>10.38</v>
      </c>
      <c r="AE91">
        <v>0.90500000000000003</v>
      </c>
      <c r="AF91">
        <v>2.06</v>
      </c>
      <c r="AG91">
        <v>3.17</v>
      </c>
      <c r="AH91">
        <v>0.09</v>
      </c>
      <c r="AI91">
        <v>14.89</v>
      </c>
      <c r="AJ91">
        <v>97.55</v>
      </c>
      <c r="AK91">
        <v>36</v>
      </c>
      <c r="AL91">
        <v>4</v>
      </c>
      <c r="AM91">
        <v>269</v>
      </c>
      <c r="AN91">
        <v>200</v>
      </c>
      <c r="AO91">
        <v>39</v>
      </c>
      <c r="AP91">
        <v>110</v>
      </c>
      <c r="AQ91">
        <v>80</v>
      </c>
      <c r="AR91">
        <v>16</v>
      </c>
      <c r="AS91">
        <v>1.6</v>
      </c>
      <c r="AT91">
        <v>102</v>
      </c>
      <c r="AU91">
        <v>114</v>
      </c>
      <c r="AV91">
        <v>676</v>
      </c>
      <c r="AW91">
        <v>21.6</v>
      </c>
      <c r="AX91">
        <v>65</v>
      </c>
      <c r="AY91">
        <v>3.1</v>
      </c>
      <c r="AZ91">
        <v>-2</v>
      </c>
      <c r="BA91">
        <v>0.7</v>
      </c>
      <c r="BB91">
        <v>-0.1</v>
      </c>
      <c r="BC91">
        <v>-1</v>
      </c>
      <c r="BD91">
        <v>0.6</v>
      </c>
      <c r="BE91">
        <v>2.2000000000000002</v>
      </c>
      <c r="BF91">
        <v>3358</v>
      </c>
      <c r="BG91">
        <v>-0.1</v>
      </c>
      <c r="BH91">
        <v>20.100000000000001</v>
      </c>
      <c r="BI91">
        <v>34.6</v>
      </c>
      <c r="BJ91">
        <v>3.95</v>
      </c>
      <c r="BK91">
        <v>14.7</v>
      </c>
      <c r="BL91">
        <v>3.13</v>
      </c>
      <c r="BM91">
        <v>1.07</v>
      </c>
      <c r="BN91">
        <v>3.31</v>
      </c>
      <c r="BO91">
        <v>0.57999999999999996</v>
      </c>
      <c r="BP91">
        <v>3.53</v>
      </c>
      <c r="BQ91">
        <v>0.71</v>
      </c>
      <c r="BR91">
        <v>2.02</v>
      </c>
      <c r="BS91">
        <v>0.309</v>
      </c>
      <c r="BT91">
        <v>2.02</v>
      </c>
      <c r="BU91">
        <v>0.307</v>
      </c>
      <c r="BV91">
        <v>1.3</v>
      </c>
      <c r="BW91">
        <v>0.17</v>
      </c>
      <c r="BX91">
        <v>7.1</v>
      </c>
      <c r="BY91">
        <v>1.1399999999999999</v>
      </c>
      <c r="BZ91">
        <v>13</v>
      </c>
      <c r="CA91">
        <v>4.1100000000000003</v>
      </c>
      <c r="CB91">
        <v>2.0299999999999998</v>
      </c>
      <c r="CC91">
        <v>8.7799999999999994</v>
      </c>
      <c r="CD91">
        <v>14.12</v>
      </c>
      <c r="CE91">
        <v>96.78</v>
      </c>
      <c r="CF91">
        <v>125</v>
      </c>
      <c r="CG91">
        <v>0.09</v>
      </c>
      <c r="CH91">
        <v>0.06</v>
      </c>
      <c r="CI91">
        <v>1</v>
      </c>
      <c r="CJ91">
        <v>7.0000000000000007E-2</v>
      </c>
      <c r="CK91">
        <v>-1</v>
      </c>
      <c r="CL91">
        <v>-0.2</v>
      </c>
      <c r="CM91">
        <v>47.8</v>
      </c>
      <c r="CN91">
        <v>138</v>
      </c>
      <c r="CO91">
        <v>100</v>
      </c>
      <c r="CP91">
        <v>-0.2</v>
      </c>
      <c r="CQ91">
        <v>42</v>
      </c>
      <c r="CR91">
        <v>132</v>
      </c>
      <c r="CS91">
        <v>1090</v>
      </c>
      <c r="CT91">
        <v>-1</v>
      </c>
      <c r="CU91">
        <v>18</v>
      </c>
      <c r="CV91">
        <v>73.2</v>
      </c>
    </row>
    <row r="92" spans="1:100" x14ac:dyDescent="0.3">
      <c r="A92" t="s">
        <v>377</v>
      </c>
      <c r="B92" t="s">
        <v>378</v>
      </c>
      <c r="C92" s="1" t="str">
        <f>HYPERLINK("http://geochem.nrcan.gc.ca/cdogs/content/bdl/bdl220010_e.htm", "22:0010")</f>
        <v>22:0010</v>
      </c>
      <c r="D92" s="1" t="str">
        <f>HYPERLINK("http://geochem.nrcan.gc.ca/cdogs/content/svy/svy220008_e.htm", "22:0008")</f>
        <v>22:0008</v>
      </c>
      <c r="E92" t="s">
        <v>375</v>
      </c>
      <c r="F92" t="s">
        <v>379</v>
      </c>
      <c r="H92">
        <v>63.0166915</v>
      </c>
      <c r="I92">
        <v>-92.203778499999999</v>
      </c>
      <c r="J92" s="1" t="str">
        <f>HYPERLINK("http://geochem.nrcan.gc.ca/cdogs/content/kwd/kwd020033_e.htm", "Whole")</f>
        <v>Whole</v>
      </c>
      <c r="K92" s="1" t="str">
        <f>HYPERLINK("http://geochem.nrcan.gc.ca/cdogs/content/kwd/kwd080069_e.htm", "Rock crushing (ActLabs RX1)")</f>
        <v>Rock crushing (ActLabs RX1)</v>
      </c>
      <c r="L92">
        <v>622906</v>
      </c>
      <c r="M92">
        <v>9</v>
      </c>
      <c r="P92">
        <v>16</v>
      </c>
      <c r="Q92">
        <v>1.05</v>
      </c>
      <c r="R92">
        <v>2.78</v>
      </c>
      <c r="S92">
        <v>0.2</v>
      </c>
      <c r="T92">
        <v>9.7200000000000006</v>
      </c>
      <c r="U92">
        <v>0.04</v>
      </c>
      <c r="V92">
        <v>8.5</v>
      </c>
      <c r="W92">
        <v>-5</v>
      </c>
      <c r="X92">
        <v>43.63</v>
      </c>
      <c r="Y92">
        <v>14.37</v>
      </c>
      <c r="AA92">
        <v>1.55</v>
      </c>
      <c r="AB92">
        <v>6.38</v>
      </c>
      <c r="AC92">
        <v>0.122</v>
      </c>
      <c r="AD92">
        <v>6.68</v>
      </c>
      <c r="AE92">
        <v>0.90400000000000003</v>
      </c>
      <c r="AF92">
        <v>2.35</v>
      </c>
      <c r="AG92">
        <v>1.96</v>
      </c>
      <c r="AH92">
        <v>0.09</v>
      </c>
      <c r="AI92">
        <v>12.5</v>
      </c>
      <c r="AJ92">
        <v>99.97</v>
      </c>
      <c r="AK92">
        <v>37</v>
      </c>
      <c r="AL92">
        <v>3</v>
      </c>
      <c r="AM92">
        <v>268</v>
      </c>
      <c r="AN92">
        <v>230</v>
      </c>
      <c r="AO92">
        <v>43</v>
      </c>
      <c r="AP92">
        <v>120</v>
      </c>
      <c r="AQ92">
        <v>60</v>
      </c>
      <c r="AR92">
        <v>16</v>
      </c>
      <c r="AS92">
        <v>2</v>
      </c>
      <c r="AT92">
        <v>98</v>
      </c>
      <c r="AU92">
        <v>63</v>
      </c>
      <c r="AV92">
        <v>411</v>
      </c>
      <c r="AW92">
        <v>18</v>
      </c>
      <c r="AX92">
        <v>53</v>
      </c>
      <c r="AY92">
        <v>2.5</v>
      </c>
      <c r="AZ92">
        <v>3</v>
      </c>
      <c r="BA92">
        <v>2.7</v>
      </c>
      <c r="BB92">
        <v>-0.1</v>
      </c>
      <c r="BC92">
        <v>1</v>
      </c>
      <c r="BD92">
        <v>1.8</v>
      </c>
      <c r="BE92">
        <v>1.6</v>
      </c>
      <c r="BF92">
        <v>2573</v>
      </c>
      <c r="BG92">
        <v>0.2</v>
      </c>
      <c r="BH92">
        <v>7.48</v>
      </c>
      <c r="BI92">
        <v>14.2</v>
      </c>
      <c r="BJ92">
        <v>1.92</v>
      </c>
      <c r="BK92">
        <v>7.76</v>
      </c>
      <c r="BL92">
        <v>2.0699999999999998</v>
      </c>
      <c r="BM92">
        <v>0.63200000000000001</v>
      </c>
      <c r="BN92">
        <v>2.5499999999999998</v>
      </c>
      <c r="BO92">
        <v>0.51</v>
      </c>
      <c r="BP92">
        <v>3.22</v>
      </c>
      <c r="BQ92">
        <v>0.66</v>
      </c>
      <c r="BR92">
        <v>1.96</v>
      </c>
      <c r="BS92">
        <v>0.311</v>
      </c>
      <c r="BT92">
        <v>1.98</v>
      </c>
      <c r="BU92">
        <v>0.28499999999999998</v>
      </c>
      <c r="BV92">
        <v>1.2</v>
      </c>
      <c r="BW92">
        <v>0.2</v>
      </c>
      <c r="BX92">
        <v>9</v>
      </c>
      <c r="BY92">
        <v>0.91</v>
      </c>
      <c r="BZ92">
        <v>31</v>
      </c>
      <c r="CA92">
        <v>2.11</v>
      </c>
      <c r="CB92">
        <v>0.99</v>
      </c>
      <c r="CC92">
        <v>11</v>
      </c>
      <c r="CD92">
        <v>11.55</v>
      </c>
      <c r="CE92">
        <v>99.02</v>
      </c>
      <c r="CF92">
        <v>100</v>
      </c>
      <c r="CG92">
        <v>0.15</v>
      </c>
      <c r="CH92">
        <v>0.03</v>
      </c>
      <c r="CI92">
        <v>1</v>
      </c>
      <c r="CJ92">
        <v>0.04</v>
      </c>
      <c r="CK92">
        <v>-1</v>
      </c>
      <c r="CL92">
        <v>-0.2</v>
      </c>
      <c r="CM92">
        <v>47.6</v>
      </c>
      <c r="CN92">
        <v>152</v>
      </c>
      <c r="CO92">
        <v>84.9</v>
      </c>
      <c r="CP92">
        <v>-0.2</v>
      </c>
      <c r="CQ92">
        <v>75</v>
      </c>
      <c r="CR92">
        <v>136</v>
      </c>
      <c r="CS92">
        <v>894</v>
      </c>
      <c r="CT92">
        <v>2</v>
      </c>
      <c r="CU92">
        <v>40</v>
      </c>
      <c r="CV92">
        <v>173</v>
      </c>
    </row>
    <row r="93" spans="1:100" x14ac:dyDescent="0.3">
      <c r="A93" t="s">
        <v>380</v>
      </c>
      <c r="B93" t="s">
        <v>381</v>
      </c>
      <c r="C93" s="1" t="str">
        <f>HYPERLINK("http://geochem.nrcan.gc.ca/cdogs/content/bdl/bdl220010_e.htm", "22:0010")</f>
        <v>22:0010</v>
      </c>
      <c r="D93" s="1" t="str">
        <f>HYPERLINK("http://geochem.nrcan.gc.ca/cdogs/content/svy/svy220008_e.htm", "22:0008")</f>
        <v>22:0008</v>
      </c>
      <c r="E93" t="s">
        <v>375</v>
      </c>
      <c r="F93" t="s">
        <v>382</v>
      </c>
      <c r="H93">
        <v>63.0166915</v>
      </c>
      <c r="I93">
        <v>-92.203778499999999</v>
      </c>
      <c r="J93" s="1" t="str">
        <f>HYPERLINK("http://geochem.nrcan.gc.ca/cdogs/content/kwd/kwd020033_e.htm", "Whole")</f>
        <v>Whole</v>
      </c>
      <c r="K93" s="1" t="str">
        <f>HYPERLINK("http://geochem.nrcan.gc.ca/cdogs/content/kwd/kwd080069_e.htm", "Rock crushing (ActLabs RX1)")</f>
        <v>Rock crushing (ActLabs RX1)</v>
      </c>
      <c r="L93">
        <v>622907</v>
      </c>
      <c r="M93">
        <v>29</v>
      </c>
      <c r="P93">
        <v>-1</v>
      </c>
      <c r="Q93">
        <v>1.04</v>
      </c>
      <c r="R93">
        <v>3.1</v>
      </c>
      <c r="S93">
        <v>1.32</v>
      </c>
      <c r="T93">
        <v>10.8</v>
      </c>
      <c r="U93">
        <v>-0.01</v>
      </c>
      <c r="V93">
        <v>14.8</v>
      </c>
      <c r="W93">
        <v>-5</v>
      </c>
      <c r="X93">
        <v>66.02</v>
      </c>
      <c r="Y93">
        <v>0.4</v>
      </c>
      <c r="AA93">
        <v>3.42</v>
      </c>
      <c r="AB93">
        <v>1.57</v>
      </c>
      <c r="AC93">
        <v>0.45200000000000001</v>
      </c>
      <c r="AD93">
        <v>1.78</v>
      </c>
      <c r="AE93">
        <v>1.7999999999999999E-2</v>
      </c>
      <c r="AF93">
        <v>0.02</v>
      </c>
      <c r="AG93">
        <v>7.0000000000000007E-2</v>
      </c>
      <c r="AH93">
        <v>0.04</v>
      </c>
      <c r="AI93">
        <v>10.48</v>
      </c>
      <c r="AJ93">
        <v>100.7</v>
      </c>
      <c r="AK93">
        <v>1</v>
      </c>
      <c r="AL93">
        <v>-1</v>
      </c>
      <c r="AM93">
        <v>12</v>
      </c>
      <c r="AN93">
        <v>30</v>
      </c>
      <c r="AO93">
        <v>8</v>
      </c>
      <c r="AP93">
        <v>-20</v>
      </c>
      <c r="AQ93">
        <v>90</v>
      </c>
      <c r="AR93">
        <v>2</v>
      </c>
      <c r="AS93">
        <v>3.5</v>
      </c>
      <c r="AT93">
        <v>89</v>
      </c>
      <c r="AU93">
        <v>3</v>
      </c>
      <c r="AV93">
        <v>82</v>
      </c>
      <c r="AW93">
        <v>4.0999999999999996</v>
      </c>
      <c r="AX93">
        <v>10</v>
      </c>
      <c r="AY93">
        <v>-0.2</v>
      </c>
      <c r="AZ93">
        <v>4</v>
      </c>
      <c r="BA93">
        <v>-0.5</v>
      </c>
      <c r="BB93">
        <v>-0.1</v>
      </c>
      <c r="BC93">
        <v>1</v>
      </c>
      <c r="BD93">
        <v>0.3</v>
      </c>
      <c r="BE93">
        <v>0.2</v>
      </c>
      <c r="BF93">
        <v>98</v>
      </c>
      <c r="BG93">
        <v>-0.1</v>
      </c>
      <c r="BH93">
        <v>2.3199999999999998</v>
      </c>
      <c r="BI93">
        <v>4.7300000000000004</v>
      </c>
      <c r="BJ93">
        <v>0.57999999999999996</v>
      </c>
      <c r="BK93">
        <v>2.44</v>
      </c>
      <c r="BL93">
        <v>0.56999999999999995</v>
      </c>
      <c r="BM93">
        <v>0.32500000000000001</v>
      </c>
      <c r="BN93">
        <v>0.59</v>
      </c>
      <c r="BO93">
        <v>0.1</v>
      </c>
      <c r="BP93">
        <v>0.57999999999999996</v>
      </c>
      <c r="BQ93">
        <v>0.11</v>
      </c>
      <c r="BR93">
        <v>0.32</v>
      </c>
      <c r="BS93">
        <v>4.9000000000000002E-2</v>
      </c>
      <c r="BT93">
        <v>0.33</v>
      </c>
      <c r="BU93">
        <v>5.8000000000000003E-2</v>
      </c>
      <c r="BV93">
        <v>-0.1</v>
      </c>
      <c r="BW93">
        <v>7.0000000000000007E-2</v>
      </c>
      <c r="BX93">
        <v>2.2999999999999998</v>
      </c>
      <c r="BY93">
        <v>0.15</v>
      </c>
      <c r="BZ93">
        <v>74</v>
      </c>
      <c r="CA93">
        <v>1.22</v>
      </c>
      <c r="CB93">
        <v>0.4</v>
      </c>
      <c r="CC93">
        <v>19.88</v>
      </c>
      <c r="CD93">
        <v>8.83</v>
      </c>
      <c r="CE93">
        <v>99.07</v>
      </c>
      <c r="CF93">
        <v>111</v>
      </c>
      <c r="CG93">
        <v>0.3</v>
      </c>
      <c r="CH93">
        <v>0.1</v>
      </c>
      <c r="CI93">
        <v>-1</v>
      </c>
      <c r="CJ93">
        <v>0.39</v>
      </c>
      <c r="CK93">
        <v>-1</v>
      </c>
      <c r="CL93">
        <v>0.7</v>
      </c>
      <c r="CM93">
        <v>9.1</v>
      </c>
      <c r="CN93">
        <v>29</v>
      </c>
      <c r="CO93">
        <v>130</v>
      </c>
      <c r="CP93">
        <v>-0.2</v>
      </c>
      <c r="CQ93">
        <v>2</v>
      </c>
      <c r="CR93">
        <v>20</v>
      </c>
      <c r="CS93">
        <v>3300</v>
      </c>
      <c r="CT93">
        <v>4</v>
      </c>
      <c r="CU93">
        <v>112</v>
      </c>
      <c r="CV93">
        <v>290</v>
      </c>
    </row>
    <row r="94" spans="1:100" x14ac:dyDescent="0.3">
      <c r="A94" t="s">
        <v>383</v>
      </c>
      <c r="B94" t="s">
        <v>384</v>
      </c>
      <c r="C94" s="1" t="str">
        <f>HYPERLINK("http://geochem.nrcan.gc.ca/cdogs/content/bdl/bdl220010_e.htm", "22:0010")</f>
        <v>22:0010</v>
      </c>
      <c r="D94" s="1" t="str">
        <f>HYPERLINK("http://geochem.nrcan.gc.ca/cdogs/content/svy/svy220008_e.htm", "22:0008")</f>
        <v>22:0008</v>
      </c>
      <c r="E94" t="s">
        <v>375</v>
      </c>
      <c r="F94" t="s">
        <v>385</v>
      </c>
      <c r="H94">
        <v>63.0166915</v>
      </c>
      <c r="I94">
        <v>-92.203778499999999</v>
      </c>
      <c r="J94" s="1" t="str">
        <f>HYPERLINK("http://geochem.nrcan.gc.ca/cdogs/content/kwd/kwd020033_e.htm", "Whole")</f>
        <v>Whole</v>
      </c>
      <c r="K94" s="1" t="str">
        <f>HYPERLINK("http://geochem.nrcan.gc.ca/cdogs/content/kwd/kwd080069_e.htm", "Rock crushing (ActLabs RX1)")</f>
        <v>Rock crushing (ActLabs RX1)</v>
      </c>
      <c r="L94">
        <v>622908</v>
      </c>
      <c r="M94">
        <v>116</v>
      </c>
      <c r="P94">
        <v>37</v>
      </c>
      <c r="Q94">
        <v>1.05</v>
      </c>
      <c r="R94">
        <v>1.04</v>
      </c>
      <c r="S94">
        <v>10.3</v>
      </c>
      <c r="T94">
        <v>1.28</v>
      </c>
      <c r="U94">
        <v>-0.01</v>
      </c>
      <c r="V94">
        <v>17.7</v>
      </c>
      <c r="W94">
        <v>37</v>
      </c>
      <c r="X94">
        <v>58.86</v>
      </c>
      <c r="Y94">
        <v>4.33</v>
      </c>
      <c r="AA94">
        <v>4.66</v>
      </c>
      <c r="AB94">
        <v>1.22</v>
      </c>
      <c r="AC94">
        <v>0.13700000000000001</v>
      </c>
      <c r="AD94">
        <v>0.92</v>
      </c>
      <c r="AE94">
        <v>0.13100000000000001</v>
      </c>
      <c r="AF94">
        <v>0.15</v>
      </c>
      <c r="AG94">
        <v>0.59</v>
      </c>
      <c r="AH94">
        <v>0.08</v>
      </c>
      <c r="AI94">
        <v>6.59</v>
      </c>
      <c r="AJ94">
        <v>97.34</v>
      </c>
      <c r="AK94">
        <v>5</v>
      </c>
      <c r="AL94">
        <v>-1</v>
      </c>
      <c r="AM94">
        <v>27</v>
      </c>
      <c r="AN94">
        <v>40</v>
      </c>
      <c r="AO94">
        <v>61</v>
      </c>
      <c r="AP94">
        <v>90</v>
      </c>
      <c r="AQ94">
        <v>300</v>
      </c>
      <c r="AR94">
        <v>13</v>
      </c>
      <c r="AS94">
        <v>8.1</v>
      </c>
      <c r="AT94">
        <v>209</v>
      </c>
      <c r="AU94">
        <v>18</v>
      </c>
      <c r="AV94">
        <v>24</v>
      </c>
      <c r="AW94">
        <v>17.3</v>
      </c>
      <c r="AX94">
        <v>61</v>
      </c>
      <c r="AY94">
        <v>2.6</v>
      </c>
      <c r="AZ94">
        <v>4</v>
      </c>
      <c r="BA94">
        <v>0.6</v>
      </c>
      <c r="BB94">
        <v>0.3</v>
      </c>
      <c r="BC94">
        <v>5</v>
      </c>
      <c r="BD94">
        <v>0.7</v>
      </c>
      <c r="BE94">
        <v>0.3</v>
      </c>
      <c r="BF94">
        <v>253</v>
      </c>
      <c r="BG94">
        <v>-0.1</v>
      </c>
      <c r="BH94">
        <v>10.5</v>
      </c>
      <c r="BI94">
        <v>20.9</v>
      </c>
      <c r="BJ94">
        <v>2.5</v>
      </c>
      <c r="BK94">
        <v>9.5299999999999994</v>
      </c>
      <c r="BL94">
        <v>2.09</v>
      </c>
      <c r="BM94">
        <v>0.69899999999999995</v>
      </c>
      <c r="BN94">
        <v>2.11</v>
      </c>
      <c r="BO94">
        <v>0.39</v>
      </c>
      <c r="BP94">
        <v>2.5299999999999998</v>
      </c>
      <c r="BQ94">
        <v>0.54</v>
      </c>
      <c r="BR94">
        <v>1.69</v>
      </c>
      <c r="BS94">
        <v>0.28000000000000003</v>
      </c>
      <c r="BT94">
        <v>1.94</v>
      </c>
      <c r="BU94">
        <v>0.307</v>
      </c>
      <c r="BV94">
        <v>1.3</v>
      </c>
      <c r="BW94">
        <v>0.36</v>
      </c>
      <c r="BX94">
        <v>2.2000000000000002</v>
      </c>
      <c r="BY94">
        <v>0.34</v>
      </c>
      <c r="BZ94">
        <v>7</v>
      </c>
      <c r="CA94">
        <v>3.31</v>
      </c>
      <c r="CB94">
        <v>1.06</v>
      </c>
      <c r="CC94">
        <v>24.34</v>
      </c>
      <c r="CD94">
        <v>4.6100000000000003</v>
      </c>
      <c r="CE94">
        <v>95.36</v>
      </c>
      <c r="CF94">
        <v>462</v>
      </c>
      <c r="CG94">
        <v>1.03</v>
      </c>
      <c r="CH94">
        <v>0.15</v>
      </c>
      <c r="CI94">
        <v>9</v>
      </c>
      <c r="CJ94">
        <v>2.27</v>
      </c>
      <c r="CK94">
        <v>-1</v>
      </c>
      <c r="CL94">
        <v>12.2</v>
      </c>
      <c r="CM94">
        <v>74.5</v>
      </c>
      <c r="CN94">
        <v>48</v>
      </c>
      <c r="CO94">
        <v>376</v>
      </c>
      <c r="CP94">
        <v>1.7</v>
      </c>
      <c r="CQ94">
        <v>20</v>
      </c>
      <c r="CR94">
        <v>114</v>
      </c>
      <c r="CS94">
        <v>966</v>
      </c>
      <c r="CT94">
        <v>5</v>
      </c>
      <c r="CU94">
        <v>12</v>
      </c>
      <c r="CV94">
        <v>5320</v>
      </c>
    </row>
    <row r="95" spans="1:100" x14ac:dyDescent="0.3">
      <c r="A95" t="s">
        <v>386</v>
      </c>
      <c r="B95" t="s">
        <v>387</v>
      </c>
      <c r="C95" s="1" t="str">
        <f>HYPERLINK("http://geochem.nrcan.gc.ca/cdogs/content/bdl/bdl220010_e.htm", "22:0010")</f>
        <v>22:0010</v>
      </c>
      <c r="D95" s="1" t="str">
        <f>HYPERLINK("http://geochem.nrcan.gc.ca/cdogs/content/svy/svy220008_e.htm", "22:0008")</f>
        <v>22:0008</v>
      </c>
      <c r="E95" t="s">
        <v>375</v>
      </c>
      <c r="F95" t="s">
        <v>388</v>
      </c>
      <c r="H95">
        <v>63.0166915</v>
      </c>
      <c r="I95">
        <v>-92.203778499999999</v>
      </c>
      <c r="J95" s="1" t="str">
        <f>HYPERLINK("http://geochem.nrcan.gc.ca/cdogs/content/kwd/kwd020033_e.htm", "Whole")</f>
        <v>Whole</v>
      </c>
      <c r="K95" s="1" t="str">
        <f>HYPERLINK("http://geochem.nrcan.gc.ca/cdogs/content/kwd/kwd080069_e.htm", "Rock crushing (ActLabs RX1)")</f>
        <v>Rock crushing (ActLabs RX1)</v>
      </c>
      <c r="L95">
        <v>622909</v>
      </c>
      <c r="M95">
        <v>24</v>
      </c>
      <c r="P95">
        <v>3</v>
      </c>
      <c r="Q95">
        <v>1.04</v>
      </c>
      <c r="R95">
        <v>2.15</v>
      </c>
      <c r="S95">
        <v>2.0699999999999998</v>
      </c>
      <c r="T95">
        <v>7.23</v>
      </c>
      <c r="U95">
        <v>-0.01</v>
      </c>
      <c r="V95">
        <v>12</v>
      </c>
      <c r="W95">
        <v>14</v>
      </c>
      <c r="X95">
        <v>70.97</v>
      </c>
      <c r="Y95">
        <v>1.41</v>
      </c>
      <c r="AA95">
        <v>1.92</v>
      </c>
      <c r="AB95">
        <v>1.34</v>
      </c>
      <c r="AC95">
        <v>0.48799999999999999</v>
      </c>
      <c r="AD95">
        <v>1.03</v>
      </c>
      <c r="AE95">
        <v>5.0999999999999997E-2</v>
      </c>
      <c r="AF95">
        <v>0.02</v>
      </c>
      <c r="AG95">
        <v>0.19</v>
      </c>
      <c r="AH95">
        <v>0.03</v>
      </c>
      <c r="AI95">
        <v>7.96</v>
      </c>
      <c r="AJ95">
        <v>98.76</v>
      </c>
      <c r="AK95">
        <v>2</v>
      </c>
      <c r="AL95">
        <v>-1</v>
      </c>
      <c r="AM95">
        <v>16</v>
      </c>
      <c r="AN95">
        <v>30</v>
      </c>
      <c r="AO95">
        <v>11</v>
      </c>
      <c r="AP95">
        <v>-20</v>
      </c>
      <c r="AQ95">
        <v>140</v>
      </c>
      <c r="AR95">
        <v>4</v>
      </c>
      <c r="AS95">
        <v>13.6</v>
      </c>
      <c r="AT95">
        <v>76</v>
      </c>
      <c r="AU95">
        <v>8</v>
      </c>
      <c r="AV95">
        <v>18</v>
      </c>
      <c r="AW95">
        <v>4.5999999999999996</v>
      </c>
      <c r="AX95">
        <v>15</v>
      </c>
      <c r="AY95">
        <v>0.6</v>
      </c>
      <c r="AZ95">
        <v>2</v>
      </c>
      <c r="BA95">
        <v>-0.5</v>
      </c>
      <c r="BB95">
        <v>-0.1</v>
      </c>
      <c r="BC95">
        <v>3</v>
      </c>
      <c r="BD95">
        <v>-0.2</v>
      </c>
      <c r="BE95">
        <v>0.2</v>
      </c>
      <c r="BF95">
        <v>78</v>
      </c>
      <c r="BG95">
        <v>-0.1</v>
      </c>
      <c r="BH95">
        <v>3.62</v>
      </c>
      <c r="BI95">
        <v>7.1</v>
      </c>
      <c r="BJ95">
        <v>0.83</v>
      </c>
      <c r="BK95">
        <v>3.23</v>
      </c>
      <c r="BL95">
        <v>0.66</v>
      </c>
      <c r="BM95">
        <v>0.38300000000000001</v>
      </c>
      <c r="BN95">
        <v>0.61</v>
      </c>
      <c r="BO95">
        <v>0.11</v>
      </c>
      <c r="BP95">
        <v>0.72</v>
      </c>
      <c r="BQ95">
        <v>0.15</v>
      </c>
      <c r="BR95">
        <v>0.46</v>
      </c>
      <c r="BS95">
        <v>7.0999999999999994E-2</v>
      </c>
      <c r="BT95">
        <v>0.51</v>
      </c>
      <c r="BU95">
        <v>0.08</v>
      </c>
      <c r="BV95">
        <v>0.3</v>
      </c>
      <c r="BW95">
        <v>0.12</v>
      </c>
      <c r="BX95">
        <v>1.5</v>
      </c>
      <c r="BY95">
        <v>0.17</v>
      </c>
      <c r="BZ95">
        <v>-5</v>
      </c>
      <c r="CA95">
        <v>1.06</v>
      </c>
      <c r="CB95">
        <v>0.37</v>
      </c>
      <c r="CC95">
        <v>15.26</v>
      </c>
      <c r="CD95">
        <v>6.62</v>
      </c>
      <c r="CE95">
        <v>97.41</v>
      </c>
      <c r="CF95">
        <v>102</v>
      </c>
      <c r="CG95">
        <v>0.19</v>
      </c>
      <c r="CH95">
        <v>0.09</v>
      </c>
      <c r="CI95">
        <v>1</v>
      </c>
      <c r="CJ95">
        <v>0.33</v>
      </c>
      <c r="CK95">
        <v>-1</v>
      </c>
      <c r="CL95">
        <v>2</v>
      </c>
      <c r="CM95">
        <v>13.1</v>
      </c>
      <c r="CN95">
        <v>48</v>
      </c>
      <c r="CO95">
        <v>190</v>
      </c>
      <c r="CP95">
        <v>0.2</v>
      </c>
      <c r="CQ95">
        <v>6</v>
      </c>
      <c r="CR95">
        <v>22</v>
      </c>
      <c r="CS95">
        <v>3440</v>
      </c>
      <c r="CT95">
        <v>3</v>
      </c>
      <c r="CU95">
        <v>3</v>
      </c>
      <c r="CV95">
        <v>1100</v>
      </c>
    </row>
    <row r="96" spans="1:100" x14ac:dyDescent="0.3">
      <c r="A96" t="s">
        <v>389</v>
      </c>
      <c r="B96" t="s">
        <v>390</v>
      </c>
      <c r="C96" s="1" t="str">
        <f>HYPERLINK("http://geochem.nrcan.gc.ca/cdogs/content/bdl/bdl220010_e.htm", "22:0010")</f>
        <v>22:0010</v>
      </c>
      <c r="D96" s="1" t="str">
        <f>HYPERLINK("http://geochem.nrcan.gc.ca/cdogs/content/svy/svy220008_e.htm", "22:0008")</f>
        <v>22:0008</v>
      </c>
      <c r="E96" t="s">
        <v>375</v>
      </c>
      <c r="F96" t="s">
        <v>391</v>
      </c>
      <c r="H96">
        <v>63.0166915</v>
      </c>
      <c r="I96">
        <v>-92.203778499999999</v>
      </c>
      <c r="J96" s="1" t="str">
        <f>HYPERLINK("http://geochem.nrcan.gc.ca/cdogs/content/kwd/kwd020033_e.htm", "Whole")</f>
        <v>Whole</v>
      </c>
      <c r="K96" s="1" t="str">
        <f>HYPERLINK("http://geochem.nrcan.gc.ca/cdogs/content/kwd/kwd080069_e.htm", "Rock crushing (ActLabs RX1)")</f>
        <v>Rock crushing (ActLabs RX1)</v>
      </c>
      <c r="L96">
        <v>622910</v>
      </c>
      <c r="M96">
        <v>12</v>
      </c>
      <c r="P96">
        <v>4</v>
      </c>
      <c r="Q96">
        <v>1.04</v>
      </c>
      <c r="R96">
        <v>4.28</v>
      </c>
      <c r="S96">
        <v>0.02</v>
      </c>
      <c r="T96">
        <v>14.9</v>
      </c>
      <c r="U96">
        <v>0.03</v>
      </c>
      <c r="V96">
        <v>7.8</v>
      </c>
      <c r="W96">
        <v>-5</v>
      </c>
      <c r="X96">
        <v>42.82</v>
      </c>
      <c r="Y96">
        <v>7.08</v>
      </c>
      <c r="AA96">
        <v>0.86</v>
      </c>
      <c r="AB96">
        <v>10.82</v>
      </c>
      <c r="AC96">
        <v>0.16800000000000001</v>
      </c>
      <c r="AD96">
        <v>10.050000000000001</v>
      </c>
      <c r="AE96">
        <v>0.59599999999999997</v>
      </c>
      <c r="AF96">
        <v>0.01</v>
      </c>
      <c r="AG96">
        <v>0.32</v>
      </c>
      <c r="AH96">
        <v>7.0000000000000007E-2</v>
      </c>
      <c r="AI96">
        <v>17.940000000000001</v>
      </c>
      <c r="AJ96">
        <v>99.41</v>
      </c>
      <c r="AK96">
        <v>36</v>
      </c>
      <c r="AL96">
        <v>1</v>
      </c>
      <c r="AM96">
        <v>189</v>
      </c>
      <c r="AN96">
        <v>1760</v>
      </c>
      <c r="AO96">
        <v>59</v>
      </c>
      <c r="AP96">
        <v>350</v>
      </c>
      <c r="AQ96">
        <v>30</v>
      </c>
      <c r="AR96">
        <v>10</v>
      </c>
      <c r="AS96">
        <v>2.1</v>
      </c>
      <c r="AT96">
        <v>117</v>
      </c>
      <c r="AU96">
        <v>9</v>
      </c>
      <c r="AV96">
        <v>146</v>
      </c>
      <c r="AW96">
        <v>12.4</v>
      </c>
      <c r="AX96">
        <v>39</v>
      </c>
      <c r="AY96">
        <v>1.3</v>
      </c>
      <c r="AZ96">
        <v>-2</v>
      </c>
      <c r="BA96">
        <v>-0.5</v>
      </c>
      <c r="BB96">
        <v>-0.1</v>
      </c>
      <c r="BC96">
        <v>3</v>
      </c>
      <c r="BD96">
        <v>0.4</v>
      </c>
      <c r="BE96">
        <v>0.2</v>
      </c>
      <c r="BF96">
        <v>243</v>
      </c>
      <c r="BG96">
        <v>-0.1</v>
      </c>
      <c r="BH96">
        <v>2.62</v>
      </c>
      <c r="BI96">
        <v>6.08</v>
      </c>
      <c r="BJ96">
        <v>0.89</v>
      </c>
      <c r="BK96">
        <v>4.22</v>
      </c>
      <c r="BL96">
        <v>1.21</v>
      </c>
      <c r="BM96">
        <v>0.46400000000000002</v>
      </c>
      <c r="BN96">
        <v>1.73</v>
      </c>
      <c r="BO96">
        <v>0.33</v>
      </c>
      <c r="BP96">
        <v>2.14</v>
      </c>
      <c r="BQ96">
        <v>0.44</v>
      </c>
      <c r="BR96">
        <v>1.29</v>
      </c>
      <c r="BS96">
        <v>0.19800000000000001</v>
      </c>
      <c r="BT96">
        <v>1.24</v>
      </c>
      <c r="BU96">
        <v>0.185</v>
      </c>
      <c r="BV96">
        <v>0.8</v>
      </c>
      <c r="BW96">
        <v>0.19</v>
      </c>
      <c r="BX96">
        <v>3.2</v>
      </c>
      <c r="BY96">
        <v>0.16</v>
      </c>
      <c r="BZ96">
        <v>-5</v>
      </c>
      <c r="CA96">
        <v>0.18</v>
      </c>
      <c r="CB96">
        <v>0.19</v>
      </c>
      <c r="CC96">
        <v>9.5299999999999994</v>
      </c>
      <c r="CD96">
        <v>17.07</v>
      </c>
      <c r="CE96">
        <v>98.54</v>
      </c>
      <c r="CF96">
        <v>155</v>
      </c>
      <c r="CG96">
        <v>-0.05</v>
      </c>
      <c r="CH96">
        <v>-0.02</v>
      </c>
      <c r="CI96">
        <v>-1</v>
      </c>
      <c r="CJ96">
        <v>0.1</v>
      </c>
      <c r="CK96">
        <v>-1</v>
      </c>
      <c r="CL96">
        <v>-0.2</v>
      </c>
      <c r="CM96">
        <v>73.400000000000006</v>
      </c>
      <c r="CN96">
        <v>1620</v>
      </c>
      <c r="CO96">
        <v>36.299999999999997</v>
      </c>
      <c r="CP96">
        <v>-0.2</v>
      </c>
      <c r="CQ96">
        <v>66</v>
      </c>
      <c r="CR96">
        <v>412</v>
      </c>
      <c r="CS96">
        <v>1260</v>
      </c>
      <c r="CT96">
        <v>-1</v>
      </c>
      <c r="CU96">
        <v>4</v>
      </c>
      <c r="CV96">
        <v>154</v>
      </c>
    </row>
    <row r="97" spans="1:100" x14ac:dyDescent="0.3">
      <c r="A97" t="s">
        <v>392</v>
      </c>
      <c r="B97" t="s">
        <v>393</v>
      </c>
      <c r="C97" s="1" t="str">
        <f>HYPERLINK("http://geochem.nrcan.gc.ca/cdogs/content/bdl/bdl220010_e.htm", "22:0010")</f>
        <v>22:0010</v>
      </c>
      <c r="D97" s="1" t="str">
        <f>HYPERLINK("http://geochem.nrcan.gc.ca/cdogs/content/svy/svy220008_e.htm", "22:0008")</f>
        <v>22:0008</v>
      </c>
      <c r="E97" t="s">
        <v>375</v>
      </c>
      <c r="F97" t="s">
        <v>394</v>
      </c>
      <c r="H97">
        <v>63.0166915</v>
      </c>
      <c r="I97">
        <v>-92.203778499999999</v>
      </c>
      <c r="J97" s="1" t="str">
        <f>HYPERLINK("http://geochem.nrcan.gc.ca/cdogs/content/kwd/kwd020033_e.htm", "Whole")</f>
        <v>Whole</v>
      </c>
      <c r="K97" s="1" t="str">
        <f>HYPERLINK("http://geochem.nrcan.gc.ca/cdogs/content/kwd/kwd080069_e.htm", "Rock crushing (ActLabs RX1)")</f>
        <v>Rock crushing (ActLabs RX1)</v>
      </c>
      <c r="L97">
        <v>622911</v>
      </c>
      <c r="M97">
        <v>40</v>
      </c>
      <c r="P97">
        <v>40</v>
      </c>
      <c r="Q97">
        <v>1.05</v>
      </c>
      <c r="R97">
        <v>3.05</v>
      </c>
      <c r="S97">
        <v>3.37</v>
      </c>
      <c r="T97">
        <v>10.8</v>
      </c>
      <c r="U97">
        <v>-0.01</v>
      </c>
      <c r="V97">
        <v>7.6</v>
      </c>
      <c r="W97">
        <v>7</v>
      </c>
      <c r="X97">
        <v>64.760000000000005</v>
      </c>
      <c r="Y97">
        <v>1.5</v>
      </c>
      <c r="AA97">
        <v>2.76</v>
      </c>
      <c r="AB97">
        <v>3.17</v>
      </c>
      <c r="AC97">
        <v>0.29299999999999998</v>
      </c>
      <c r="AD97">
        <v>7.17</v>
      </c>
      <c r="AE97">
        <v>6.3E-2</v>
      </c>
      <c r="AF97">
        <v>0.02</v>
      </c>
      <c r="AG97">
        <v>0.13</v>
      </c>
      <c r="AH97">
        <v>0.03</v>
      </c>
      <c r="AI97">
        <v>10.64</v>
      </c>
      <c r="AJ97">
        <v>98.99</v>
      </c>
      <c r="AK97">
        <v>3</v>
      </c>
      <c r="AL97">
        <v>-1</v>
      </c>
      <c r="AM97">
        <v>13</v>
      </c>
      <c r="AN97">
        <v>40</v>
      </c>
      <c r="AO97">
        <v>25</v>
      </c>
      <c r="AP97">
        <v>60</v>
      </c>
      <c r="AQ97">
        <v>280</v>
      </c>
      <c r="AR97">
        <v>3</v>
      </c>
      <c r="AS97">
        <v>1.9</v>
      </c>
      <c r="AT97">
        <v>8</v>
      </c>
      <c r="AU97">
        <v>6</v>
      </c>
      <c r="AV97">
        <v>86</v>
      </c>
      <c r="AW97">
        <v>6.7</v>
      </c>
      <c r="AX97">
        <v>21</v>
      </c>
      <c r="AY97">
        <v>0.8</v>
      </c>
      <c r="AZ97">
        <v>-2</v>
      </c>
      <c r="BA97">
        <v>-0.5</v>
      </c>
      <c r="BB97">
        <v>-0.1</v>
      </c>
      <c r="BC97">
        <v>-1</v>
      </c>
      <c r="BD97">
        <v>-0.2</v>
      </c>
      <c r="BE97">
        <v>0.5</v>
      </c>
      <c r="BF97">
        <v>40</v>
      </c>
      <c r="BG97">
        <v>-0.1</v>
      </c>
      <c r="BH97">
        <v>2.91</v>
      </c>
      <c r="BI97">
        <v>6.01</v>
      </c>
      <c r="BJ97">
        <v>0.76</v>
      </c>
      <c r="BK97">
        <v>3.19</v>
      </c>
      <c r="BL97">
        <v>0.9</v>
      </c>
      <c r="BM97">
        <v>0.44900000000000001</v>
      </c>
      <c r="BN97">
        <v>1.06</v>
      </c>
      <c r="BO97">
        <v>0.18</v>
      </c>
      <c r="BP97">
        <v>1.08</v>
      </c>
      <c r="BQ97">
        <v>0.22</v>
      </c>
      <c r="BR97">
        <v>0.66</v>
      </c>
      <c r="BS97">
        <v>0.104</v>
      </c>
      <c r="BT97">
        <v>0.69</v>
      </c>
      <c r="BU97">
        <v>0.109</v>
      </c>
      <c r="BV97">
        <v>0.4</v>
      </c>
      <c r="BW97">
        <v>0.19</v>
      </c>
      <c r="BX97">
        <v>1.1000000000000001</v>
      </c>
      <c r="BY97">
        <v>0.13</v>
      </c>
      <c r="BZ97">
        <v>-5</v>
      </c>
      <c r="CA97">
        <v>1.21</v>
      </c>
      <c r="CB97">
        <v>0.48</v>
      </c>
      <c r="CC97">
        <v>11.21</v>
      </c>
      <c r="CD97">
        <v>9.7899999999999991</v>
      </c>
      <c r="CE97">
        <v>98.14</v>
      </c>
      <c r="CF97">
        <v>8</v>
      </c>
      <c r="CG97">
        <v>0.11</v>
      </c>
      <c r="CH97">
        <v>0.04</v>
      </c>
      <c r="CI97">
        <v>3</v>
      </c>
      <c r="CJ97">
        <v>0.74</v>
      </c>
      <c r="CK97">
        <v>-1</v>
      </c>
      <c r="CL97">
        <v>0.7</v>
      </c>
      <c r="CM97">
        <v>33.6</v>
      </c>
      <c r="CN97">
        <v>49</v>
      </c>
      <c r="CO97">
        <v>428</v>
      </c>
      <c r="CP97">
        <v>-0.2</v>
      </c>
      <c r="CQ97">
        <v>6</v>
      </c>
      <c r="CR97">
        <v>89</v>
      </c>
      <c r="CS97">
        <v>2060</v>
      </c>
      <c r="CT97">
        <v>2</v>
      </c>
      <c r="CU97">
        <v>6</v>
      </c>
      <c r="CV97">
        <v>223</v>
      </c>
    </row>
    <row r="98" spans="1:100" x14ac:dyDescent="0.3">
      <c r="A98" t="s">
        <v>395</v>
      </c>
      <c r="B98" t="s">
        <v>396</v>
      </c>
      <c r="C98" s="1" t="str">
        <f>HYPERLINK("http://geochem.nrcan.gc.ca/cdogs/content/bdl/bdl220010_e.htm", "22:0010")</f>
        <v>22:0010</v>
      </c>
      <c r="D98" s="1" t="str">
        <f>HYPERLINK("http://geochem.nrcan.gc.ca/cdogs/content/svy/svy220008_e.htm", "22:0008")</f>
        <v>22:0008</v>
      </c>
      <c r="E98" t="s">
        <v>375</v>
      </c>
      <c r="F98" t="s">
        <v>397</v>
      </c>
      <c r="H98">
        <v>63.0166915</v>
      </c>
      <c r="I98">
        <v>-92.203778499999999</v>
      </c>
      <c r="J98" s="1" t="str">
        <f>HYPERLINK("http://geochem.nrcan.gc.ca/cdogs/content/kwd/kwd020033_e.htm", "Whole")</f>
        <v>Whole</v>
      </c>
      <c r="K98" s="1" t="str">
        <f>HYPERLINK("http://geochem.nrcan.gc.ca/cdogs/content/kwd/kwd080069_e.htm", "Rock crushing (ActLabs RX1)")</f>
        <v>Rock crushing (ActLabs RX1)</v>
      </c>
      <c r="L98">
        <v>622912</v>
      </c>
      <c r="M98">
        <v>136</v>
      </c>
      <c r="P98">
        <v>3</v>
      </c>
      <c r="Q98">
        <v>1.01</v>
      </c>
      <c r="R98">
        <v>2.66</v>
      </c>
      <c r="S98">
        <v>1.28</v>
      </c>
      <c r="T98">
        <v>9.3699999999999992</v>
      </c>
      <c r="U98">
        <v>-0.01</v>
      </c>
      <c r="V98">
        <v>8.8000000000000007</v>
      </c>
      <c r="W98">
        <v>-5</v>
      </c>
      <c r="X98">
        <v>72.75</v>
      </c>
      <c r="Y98">
        <v>0.63</v>
      </c>
      <c r="AA98">
        <v>1.34</v>
      </c>
      <c r="AB98">
        <v>1.29</v>
      </c>
      <c r="AC98">
        <v>0.35699999999999998</v>
      </c>
      <c r="AD98">
        <v>4.92</v>
      </c>
      <c r="AE98">
        <v>3.5000000000000003E-2</v>
      </c>
      <c r="AF98">
        <v>-0.01</v>
      </c>
      <c r="AG98">
        <v>-0.01</v>
      </c>
      <c r="AH98">
        <v>7.0000000000000007E-2</v>
      </c>
      <c r="AI98">
        <v>9.18</v>
      </c>
      <c r="AJ98">
        <v>100.4</v>
      </c>
      <c r="AK98">
        <v>4</v>
      </c>
      <c r="AL98">
        <v>-1</v>
      </c>
      <c r="AM98">
        <v>21</v>
      </c>
      <c r="AN98">
        <v>50</v>
      </c>
      <c r="AO98">
        <v>9</v>
      </c>
      <c r="AP98">
        <v>-20</v>
      </c>
      <c r="AQ98">
        <v>110</v>
      </c>
      <c r="AR98">
        <v>1</v>
      </c>
      <c r="AS98">
        <v>3.2</v>
      </c>
      <c r="AT98">
        <v>162</v>
      </c>
      <c r="AU98">
        <v>-1</v>
      </c>
      <c r="AV98">
        <v>39</v>
      </c>
      <c r="AW98">
        <v>5.3</v>
      </c>
      <c r="AX98">
        <v>8</v>
      </c>
      <c r="AY98">
        <v>-0.2</v>
      </c>
      <c r="AZ98">
        <v>3</v>
      </c>
      <c r="BA98">
        <v>-0.5</v>
      </c>
      <c r="BB98">
        <v>-0.1</v>
      </c>
      <c r="BC98">
        <v>-1</v>
      </c>
      <c r="BD98">
        <v>-0.2</v>
      </c>
      <c r="BE98">
        <v>-0.1</v>
      </c>
      <c r="BF98">
        <v>4</v>
      </c>
      <c r="BG98">
        <v>-0.1</v>
      </c>
      <c r="BH98">
        <v>1.17</v>
      </c>
      <c r="BI98">
        <v>2.65</v>
      </c>
      <c r="BJ98">
        <v>0.39</v>
      </c>
      <c r="BK98">
        <v>2.14</v>
      </c>
      <c r="BL98">
        <v>0.78</v>
      </c>
      <c r="BM98">
        <v>0.48</v>
      </c>
      <c r="BN98">
        <v>0.84</v>
      </c>
      <c r="BO98">
        <v>0.14000000000000001</v>
      </c>
      <c r="BP98">
        <v>0.84</v>
      </c>
      <c r="BQ98">
        <v>0.17</v>
      </c>
      <c r="BR98">
        <v>0.49</v>
      </c>
      <c r="BS98">
        <v>6.9000000000000006E-2</v>
      </c>
      <c r="BT98">
        <v>0.44</v>
      </c>
      <c r="BU98">
        <v>7.2999999999999995E-2</v>
      </c>
      <c r="BV98">
        <v>-0.1</v>
      </c>
      <c r="BW98">
        <v>0.03</v>
      </c>
      <c r="BX98">
        <v>1.1000000000000001</v>
      </c>
      <c r="BY98">
        <v>-0.05</v>
      </c>
      <c r="BZ98">
        <v>-5</v>
      </c>
      <c r="CA98">
        <v>1.03</v>
      </c>
      <c r="CB98">
        <v>0.22</v>
      </c>
      <c r="CC98">
        <v>11.13</v>
      </c>
      <c r="CD98">
        <v>8.1999999999999993</v>
      </c>
      <c r="CE98">
        <v>99.41</v>
      </c>
      <c r="CF98">
        <v>218</v>
      </c>
      <c r="CG98">
        <v>7.0000000000000007E-2</v>
      </c>
      <c r="CH98">
        <v>0.19</v>
      </c>
      <c r="CI98">
        <v>1</v>
      </c>
      <c r="CJ98">
        <v>0.05</v>
      </c>
      <c r="CK98">
        <v>-1</v>
      </c>
      <c r="CL98">
        <v>-0.2</v>
      </c>
      <c r="CM98">
        <v>11</v>
      </c>
      <c r="CN98">
        <v>52</v>
      </c>
      <c r="CO98">
        <v>150</v>
      </c>
      <c r="CP98">
        <v>-0.2</v>
      </c>
      <c r="CQ98">
        <v>4</v>
      </c>
      <c r="CR98">
        <v>25</v>
      </c>
      <c r="CS98">
        <v>2520</v>
      </c>
      <c r="CT98">
        <v>3</v>
      </c>
      <c r="CU98">
        <v>5</v>
      </c>
      <c r="CV98">
        <v>48.7</v>
      </c>
    </row>
    <row r="99" spans="1:100" x14ac:dyDescent="0.3">
      <c r="A99" t="s">
        <v>398</v>
      </c>
      <c r="B99" t="s">
        <v>399</v>
      </c>
      <c r="C99" s="1" t="str">
        <f>HYPERLINK("http://geochem.nrcan.gc.ca/cdogs/content/bdl/bdl220010_e.htm", "22:0010")</f>
        <v>22:0010</v>
      </c>
      <c r="D99" s="1" t="str">
        <f>HYPERLINK("http://geochem.nrcan.gc.ca/cdogs/content/svy/svy220008_e.htm", "22:0008")</f>
        <v>22:0008</v>
      </c>
      <c r="E99" t="s">
        <v>375</v>
      </c>
      <c r="F99" t="s">
        <v>400</v>
      </c>
      <c r="H99">
        <v>63.0166915</v>
      </c>
      <c r="I99">
        <v>-92.203778499999999</v>
      </c>
      <c r="J99" s="1" t="str">
        <f>HYPERLINK("http://geochem.nrcan.gc.ca/cdogs/content/kwd/kwd020033_e.htm", "Whole")</f>
        <v>Whole</v>
      </c>
      <c r="K99" s="1" t="str">
        <f>HYPERLINK("http://geochem.nrcan.gc.ca/cdogs/content/kwd/kwd080069_e.htm", "Rock crushing (ActLabs RX1)")</f>
        <v>Rock crushing (ActLabs RX1)</v>
      </c>
      <c r="L99">
        <v>622913</v>
      </c>
      <c r="M99">
        <v>6</v>
      </c>
      <c r="P99">
        <v>112</v>
      </c>
      <c r="Q99">
        <v>1.02</v>
      </c>
      <c r="R99">
        <v>3.67</v>
      </c>
      <c r="S99">
        <v>0.09</v>
      </c>
      <c r="T99">
        <v>12.8</v>
      </c>
      <c r="U99">
        <v>-0.01</v>
      </c>
      <c r="V99">
        <v>6</v>
      </c>
      <c r="W99">
        <v>-5</v>
      </c>
      <c r="X99">
        <v>41.55</v>
      </c>
      <c r="Y99">
        <v>15.12</v>
      </c>
      <c r="AA99">
        <v>0.65</v>
      </c>
      <c r="AB99">
        <v>3.99</v>
      </c>
      <c r="AC99">
        <v>0.14099999999999999</v>
      </c>
      <c r="AD99">
        <v>10</v>
      </c>
      <c r="AE99">
        <v>0.92500000000000004</v>
      </c>
      <c r="AF99">
        <v>0.43</v>
      </c>
      <c r="AG99">
        <v>3.82</v>
      </c>
      <c r="AH99">
        <v>7.0000000000000007E-2</v>
      </c>
      <c r="AI99">
        <v>15.14</v>
      </c>
      <c r="AJ99">
        <v>98.51</v>
      </c>
      <c r="AK99">
        <v>37</v>
      </c>
      <c r="AL99">
        <v>-1</v>
      </c>
      <c r="AM99">
        <v>269</v>
      </c>
      <c r="AN99">
        <v>230</v>
      </c>
      <c r="AO99">
        <v>47</v>
      </c>
      <c r="AP99">
        <v>160</v>
      </c>
      <c r="AQ99">
        <v>100</v>
      </c>
      <c r="AR99">
        <v>17</v>
      </c>
      <c r="AS99">
        <v>3</v>
      </c>
      <c r="AT99">
        <v>149</v>
      </c>
      <c r="AU99">
        <v>112</v>
      </c>
      <c r="AV99">
        <v>76</v>
      </c>
      <c r="AW99">
        <v>17.100000000000001</v>
      </c>
      <c r="AX99">
        <v>53</v>
      </c>
      <c r="AY99">
        <v>1.7</v>
      </c>
      <c r="AZ99">
        <v>-2</v>
      </c>
      <c r="BA99">
        <v>-0.5</v>
      </c>
      <c r="BB99">
        <v>-0.1</v>
      </c>
      <c r="BC99">
        <v>-1</v>
      </c>
      <c r="BD99">
        <v>0.5</v>
      </c>
      <c r="BE99">
        <v>2.1</v>
      </c>
      <c r="BF99">
        <v>1590</v>
      </c>
      <c r="BG99">
        <v>-0.1</v>
      </c>
      <c r="BH99">
        <v>2.89</v>
      </c>
      <c r="BI99">
        <v>7.05</v>
      </c>
      <c r="BJ99">
        <v>1.1100000000000001</v>
      </c>
      <c r="BK99">
        <v>5.71</v>
      </c>
      <c r="BL99">
        <v>1.81</v>
      </c>
      <c r="BM99">
        <v>0.63</v>
      </c>
      <c r="BN99">
        <v>2.5099999999999998</v>
      </c>
      <c r="BO99">
        <v>0.45</v>
      </c>
      <c r="BP99">
        <v>2.87</v>
      </c>
      <c r="BQ99">
        <v>0.6</v>
      </c>
      <c r="BR99">
        <v>1.77</v>
      </c>
      <c r="BS99">
        <v>0.26100000000000001</v>
      </c>
      <c r="BT99">
        <v>1.71</v>
      </c>
      <c r="BU99">
        <v>0.255</v>
      </c>
      <c r="BV99">
        <v>1.2</v>
      </c>
      <c r="BW99">
        <v>0.18</v>
      </c>
      <c r="BX99">
        <v>1.6</v>
      </c>
      <c r="BY99">
        <v>2.44</v>
      </c>
      <c r="BZ99">
        <v>28</v>
      </c>
      <c r="CA99">
        <v>0.13</v>
      </c>
      <c r="CB99">
        <v>0.11</v>
      </c>
      <c r="CC99">
        <v>7.33</v>
      </c>
      <c r="CD99">
        <v>14.47</v>
      </c>
      <c r="CE99">
        <v>97.84</v>
      </c>
      <c r="CF99">
        <v>163</v>
      </c>
      <c r="CG99">
        <v>-0.05</v>
      </c>
      <c r="CH99">
        <v>-0.02</v>
      </c>
      <c r="CI99">
        <v>-1</v>
      </c>
      <c r="CJ99">
        <v>0.03</v>
      </c>
      <c r="CK99">
        <v>-1</v>
      </c>
      <c r="CL99">
        <v>-0.2</v>
      </c>
      <c r="CM99">
        <v>54.3</v>
      </c>
      <c r="CN99">
        <v>136</v>
      </c>
      <c r="CO99">
        <v>123</v>
      </c>
      <c r="CP99">
        <v>-0.2</v>
      </c>
      <c r="CQ99">
        <v>30</v>
      </c>
      <c r="CR99">
        <v>180</v>
      </c>
      <c r="CS99">
        <v>1050</v>
      </c>
      <c r="CT99">
        <v>-1</v>
      </c>
      <c r="CU99">
        <v>40</v>
      </c>
      <c r="CV99">
        <v>150</v>
      </c>
    </row>
    <row r="100" spans="1:100" x14ac:dyDescent="0.3">
      <c r="A100" t="s">
        <v>401</v>
      </c>
      <c r="B100" t="s">
        <v>402</v>
      </c>
      <c r="C100" s="1" t="str">
        <f>HYPERLINK("http://geochem.nrcan.gc.ca/cdogs/content/bdl/bdl220010_e.htm", "22:0010")</f>
        <v>22:0010</v>
      </c>
      <c r="D100" s="1" t="str">
        <f>HYPERLINK("http://geochem.nrcan.gc.ca/cdogs/content/svy/svy220008_e.htm", "22:0008")</f>
        <v>22:0008</v>
      </c>
      <c r="E100" t="s">
        <v>375</v>
      </c>
      <c r="F100" t="s">
        <v>403</v>
      </c>
      <c r="H100">
        <v>63.0166915</v>
      </c>
      <c r="I100">
        <v>-92.203778499999999</v>
      </c>
      <c r="J100" s="1" t="str">
        <f>HYPERLINK("http://geochem.nrcan.gc.ca/cdogs/content/kwd/kwd020033_e.htm", "Whole")</f>
        <v>Whole</v>
      </c>
      <c r="K100" s="1" t="str">
        <f>HYPERLINK("http://geochem.nrcan.gc.ca/cdogs/content/kwd/kwd080069_e.htm", "Rock crushing (ActLabs RX1)")</f>
        <v>Rock crushing (ActLabs RX1)</v>
      </c>
      <c r="L100">
        <v>622914</v>
      </c>
      <c r="M100">
        <v>-5</v>
      </c>
      <c r="P100">
        <v>-1</v>
      </c>
      <c r="Q100">
        <v>1.08</v>
      </c>
      <c r="R100">
        <v>3.75</v>
      </c>
      <c r="S100">
        <v>0.06</v>
      </c>
      <c r="T100">
        <v>13.2</v>
      </c>
      <c r="U100">
        <v>0.03</v>
      </c>
      <c r="V100">
        <v>10.7</v>
      </c>
      <c r="W100">
        <v>-5</v>
      </c>
      <c r="X100">
        <v>36.369999999999997</v>
      </c>
      <c r="Y100">
        <v>5.12</v>
      </c>
      <c r="AA100">
        <v>0.48</v>
      </c>
      <c r="AB100">
        <v>21.48</v>
      </c>
      <c r="AC100">
        <v>0.20200000000000001</v>
      </c>
      <c r="AD100">
        <v>5.96</v>
      </c>
      <c r="AE100">
        <v>0.40200000000000002</v>
      </c>
      <c r="AF100">
        <v>0.02</v>
      </c>
      <c r="AG100">
        <v>0.02</v>
      </c>
      <c r="AH100">
        <v>0.04</v>
      </c>
      <c r="AI100">
        <v>16.649999999999999</v>
      </c>
      <c r="AJ100">
        <v>98.63</v>
      </c>
      <c r="AK100">
        <v>15</v>
      </c>
      <c r="AL100">
        <v>-1</v>
      </c>
      <c r="AM100">
        <v>108</v>
      </c>
      <c r="AN100">
        <v>1930</v>
      </c>
      <c r="AO100">
        <v>112</v>
      </c>
      <c r="AP100">
        <v>980</v>
      </c>
      <c r="AQ100">
        <v>20</v>
      </c>
      <c r="AR100">
        <v>7</v>
      </c>
      <c r="AS100">
        <v>1.8</v>
      </c>
      <c r="AT100">
        <v>873</v>
      </c>
      <c r="AU100">
        <v>-1</v>
      </c>
      <c r="AV100">
        <v>123</v>
      </c>
      <c r="AW100">
        <v>7.3</v>
      </c>
      <c r="AX100">
        <v>31</v>
      </c>
      <c r="AY100">
        <v>0.9</v>
      </c>
      <c r="AZ100">
        <v>-2</v>
      </c>
      <c r="BA100">
        <v>-0.5</v>
      </c>
      <c r="BB100">
        <v>-0.1</v>
      </c>
      <c r="BC100">
        <v>-1</v>
      </c>
      <c r="BD100">
        <v>0.8</v>
      </c>
      <c r="BE100">
        <v>-0.1</v>
      </c>
      <c r="BF100">
        <v>10</v>
      </c>
      <c r="BG100">
        <v>-0.1</v>
      </c>
      <c r="BH100">
        <v>2.86</v>
      </c>
      <c r="BI100">
        <v>6.67</v>
      </c>
      <c r="BJ100">
        <v>0.96</v>
      </c>
      <c r="BK100">
        <v>4.5999999999999996</v>
      </c>
      <c r="BL100">
        <v>1.1599999999999999</v>
      </c>
      <c r="BM100">
        <v>0.30099999999999999</v>
      </c>
      <c r="BN100">
        <v>1.32</v>
      </c>
      <c r="BO100">
        <v>0.22</v>
      </c>
      <c r="BP100">
        <v>1.31</v>
      </c>
      <c r="BQ100">
        <v>0.25</v>
      </c>
      <c r="BR100">
        <v>0.71</v>
      </c>
      <c r="BS100">
        <v>0.106</v>
      </c>
      <c r="BT100">
        <v>0.69</v>
      </c>
      <c r="BU100">
        <v>0.11700000000000001</v>
      </c>
      <c r="BV100">
        <v>0.6</v>
      </c>
      <c r="BW100">
        <v>0.11</v>
      </c>
      <c r="BX100">
        <v>3.1</v>
      </c>
      <c r="BY100">
        <v>0.38</v>
      </c>
      <c r="BZ100">
        <v>7</v>
      </c>
      <c r="CA100">
        <v>0.38</v>
      </c>
      <c r="CB100">
        <v>0.13</v>
      </c>
      <c r="CC100">
        <v>12.37</v>
      </c>
      <c r="CD100">
        <v>15.45</v>
      </c>
      <c r="CE100">
        <v>97.43</v>
      </c>
      <c r="CF100">
        <v>1150</v>
      </c>
      <c r="CG100">
        <v>-0.05</v>
      </c>
      <c r="CH100">
        <v>-0.02</v>
      </c>
      <c r="CI100">
        <v>-1</v>
      </c>
      <c r="CJ100">
        <v>0.05</v>
      </c>
      <c r="CK100">
        <v>-1</v>
      </c>
      <c r="CL100">
        <v>-0.2</v>
      </c>
      <c r="CM100">
        <v>119</v>
      </c>
      <c r="CN100">
        <v>1100</v>
      </c>
      <c r="CO100">
        <v>31.2</v>
      </c>
      <c r="CP100">
        <v>-0.2</v>
      </c>
      <c r="CQ100">
        <v>17</v>
      </c>
      <c r="CR100">
        <v>1080</v>
      </c>
      <c r="CS100">
        <v>1520</v>
      </c>
      <c r="CT100">
        <v>-1</v>
      </c>
      <c r="CU100">
        <v>9</v>
      </c>
      <c r="CV100">
        <v>139</v>
      </c>
    </row>
    <row r="101" spans="1:100" x14ac:dyDescent="0.3">
      <c r="A101" t="s">
        <v>404</v>
      </c>
      <c r="B101" t="s">
        <v>405</v>
      </c>
      <c r="C101" s="1" t="str">
        <f>HYPERLINK("http://geochem.nrcan.gc.ca/cdogs/content/bdl/bdl220010_e.htm", "22:0010")</f>
        <v>22:0010</v>
      </c>
      <c r="D101" s="1" t="str">
        <f>HYPERLINK("http://geochem.nrcan.gc.ca/cdogs/content/svy/svy220008_e.htm", "22:0008")</f>
        <v>22:0008</v>
      </c>
      <c r="E101" t="s">
        <v>375</v>
      </c>
      <c r="F101" t="s">
        <v>406</v>
      </c>
      <c r="H101">
        <v>63.0166915</v>
      </c>
      <c r="I101">
        <v>-92.203778499999999</v>
      </c>
      <c r="J101" s="1" t="str">
        <f>HYPERLINK("http://geochem.nrcan.gc.ca/cdogs/content/kwd/kwd020033_e.htm", "Whole")</f>
        <v>Whole</v>
      </c>
      <c r="K101" s="1" t="str">
        <f>HYPERLINK("http://geochem.nrcan.gc.ca/cdogs/content/kwd/kwd080069_e.htm", "Rock crushing (ActLabs RX1)")</f>
        <v>Rock crushing (ActLabs RX1)</v>
      </c>
      <c r="L101">
        <v>622915</v>
      </c>
      <c r="M101">
        <v>8</v>
      </c>
      <c r="P101">
        <v>9</v>
      </c>
      <c r="Q101">
        <v>1.02</v>
      </c>
      <c r="R101">
        <v>4.8899999999999997</v>
      </c>
      <c r="S101">
        <v>0.01</v>
      </c>
      <c r="T101">
        <v>16.899999999999999</v>
      </c>
      <c r="U101">
        <v>-0.01</v>
      </c>
      <c r="V101">
        <v>6.5</v>
      </c>
      <c r="W101">
        <v>-5</v>
      </c>
      <c r="X101">
        <v>42.28</v>
      </c>
      <c r="Y101">
        <v>7.56</v>
      </c>
      <c r="AA101">
        <v>0.95</v>
      </c>
      <c r="AB101">
        <v>8.57</v>
      </c>
      <c r="AC101">
        <v>0.16400000000000001</v>
      </c>
      <c r="AD101">
        <v>11.58</v>
      </c>
      <c r="AE101">
        <v>0.59799999999999998</v>
      </c>
      <c r="AF101">
        <v>0.32</v>
      </c>
      <c r="AG101">
        <v>1.18</v>
      </c>
      <c r="AH101">
        <v>0.06</v>
      </c>
      <c r="AI101">
        <v>18.96</v>
      </c>
      <c r="AJ101">
        <v>99.45</v>
      </c>
      <c r="AK101">
        <v>41</v>
      </c>
      <c r="AL101">
        <v>-1</v>
      </c>
      <c r="AM101">
        <v>207</v>
      </c>
      <c r="AN101">
        <v>1190</v>
      </c>
      <c r="AO101">
        <v>40</v>
      </c>
      <c r="AP101">
        <v>150</v>
      </c>
      <c r="AQ101">
        <v>50</v>
      </c>
      <c r="AR101">
        <v>10</v>
      </c>
      <c r="AS101">
        <v>1.4</v>
      </c>
      <c r="AT101">
        <v>124</v>
      </c>
      <c r="AU101">
        <v>35</v>
      </c>
      <c r="AV101">
        <v>133</v>
      </c>
      <c r="AW101">
        <v>12.6</v>
      </c>
      <c r="AX101">
        <v>42</v>
      </c>
      <c r="AY101">
        <v>1.2</v>
      </c>
      <c r="AZ101">
        <v>-2</v>
      </c>
      <c r="BA101">
        <v>-0.5</v>
      </c>
      <c r="BB101">
        <v>-0.1</v>
      </c>
      <c r="BC101">
        <v>-1</v>
      </c>
      <c r="BD101">
        <v>-0.2</v>
      </c>
      <c r="BE101">
        <v>0.7</v>
      </c>
      <c r="BF101">
        <v>589</v>
      </c>
      <c r="BG101">
        <v>-0.1</v>
      </c>
      <c r="BH101">
        <v>2.96</v>
      </c>
      <c r="BI101">
        <v>7.38</v>
      </c>
      <c r="BJ101">
        <v>1.0900000000000001</v>
      </c>
      <c r="BK101">
        <v>5.35</v>
      </c>
      <c r="BL101">
        <v>1.55</v>
      </c>
      <c r="BM101">
        <v>0.48899999999999999</v>
      </c>
      <c r="BN101">
        <v>2.0699999999999998</v>
      </c>
      <c r="BO101">
        <v>0.36</v>
      </c>
      <c r="BP101">
        <v>2.29</v>
      </c>
      <c r="BQ101">
        <v>0.46</v>
      </c>
      <c r="BR101">
        <v>1.31</v>
      </c>
      <c r="BS101">
        <v>0.20200000000000001</v>
      </c>
      <c r="BT101">
        <v>1.31</v>
      </c>
      <c r="BU101">
        <v>0.191</v>
      </c>
      <c r="BV101">
        <v>0.9</v>
      </c>
      <c r="BW101">
        <v>0.13</v>
      </c>
      <c r="BX101">
        <v>2.9</v>
      </c>
      <c r="BY101">
        <v>0.47</v>
      </c>
      <c r="BZ101">
        <v>-5</v>
      </c>
      <c r="CA101">
        <v>0.19</v>
      </c>
      <c r="CB101">
        <v>0.09</v>
      </c>
      <c r="CC101">
        <v>8.18</v>
      </c>
      <c r="CD101">
        <v>18.23</v>
      </c>
      <c r="CE101">
        <v>98.72</v>
      </c>
      <c r="CF101">
        <v>119</v>
      </c>
      <c r="CG101">
        <v>-0.05</v>
      </c>
      <c r="CH101">
        <v>-0.02</v>
      </c>
      <c r="CI101">
        <v>-1</v>
      </c>
      <c r="CJ101">
        <v>0.03</v>
      </c>
      <c r="CK101">
        <v>-1</v>
      </c>
      <c r="CL101">
        <v>-0.2</v>
      </c>
      <c r="CM101">
        <v>48.7</v>
      </c>
      <c r="CN101">
        <v>644</v>
      </c>
      <c r="CO101">
        <v>63.3</v>
      </c>
      <c r="CP101">
        <v>-0.2</v>
      </c>
      <c r="CQ101">
        <v>38</v>
      </c>
      <c r="CR101">
        <v>181</v>
      </c>
      <c r="CS101">
        <v>1210</v>
      </c>
      <c r="CT101">
        <v>-1</v>
      </c>
      <c r="CU101">
        <v>5</v>
      </c>
      <c r="CV101">
        <v>107</v>
      </c>
    </row>
    <row r="102" spans="1:100" x14ac:dyDescent="0.3">
      <c r="A102" t="s">
        <v>407</v>
      </c>
      <c r="B102" t="s">
        <v>408</v>
      </c>
      <c r="C102" s="1" t="str">
        <f>HYPERLINK("http://geochem.nrcan.gc.ca/cdogs/content/bdl/bdl220010_e.htm", "22:0010")</f>
        <v>22:0010</v>
      </c>
      <c r="D102" s="1" t="str">
        <f>HYPERLINK("http://geochem.nrcan.gc.ca/cdogs/content/svy/svy220008_e.htm", "22:0008")</f>
        <v>22:0008</v>
      </c>
      <c r="E102" t="s">
        <v>375</v>
      </c>
      <c r="F102" t="s">
        <v>409</v>
      </c>
      <c r="H102">
        <v>63.0166915</v>
      </c>
      <c r="I102">
        <v>-92.203778499999999</v>
      </c>
      <c r="J102" s="1" t="str">
        <f>HYPERLINK("http://geochem.nrcan.gc.ca/cdogs/content/kwd/kwd020033_e.htm", "Whole")</f>
        <v>Whole</v>
      </c>
      <c r="K102" s="1" t="str">
        <f>HYPERLINK("http://geochem.nrcan.gc.ca/cdogs/content/kwd/kwd080069_e.htm", "Rock crushing (ActLabs RX1)")</f>
        <v>Rock crushing (ActLabs RX1)</v>
      </c>
      <c r="L102">
        <v>622916</v>
      </c>
      <c r="M102">
        <v>2240</v>
      </c>
      <c r="P102">
        <v>-1</v>
      </c>
      <c r="Q102">
        <v>1.01</v>
      </c>
      <c r="R102">
        <v>3.95</v>
      </c>
      <c r="S102">
        <v>1.85</v>
      </c>
      <c r="T102">
        <v>13.6</v>
      </c>
      <c r="U102">
        <v>-0.01</v>
      </c>
      <c r="V102">
        <v>19.7</v>
      </c>
      <c r="W102">
        <v>-5</v>
      </c>
      <c r="X102">
        <v>55.47</v>
      </c>
      <c r="Y102">
        <v>0.71</v>
      </c>
      <c r="AA102">
        <v>4.3899999999999997</v>
      </c>
      <c r="AB102">
        <v>1.64</v>
      </c>
      <c r="AC102">
        <v>0.16700000000000001</v>
      </c>
      <c r="AD102">
        <v>0.93</v>
      </c>
      <c r="AE102">
        <v>1.6E-2</v>
      </c>
      <c r="AF102">
        <v>0.02</v>
      </c>
      <c r="AG102">
        <v>-0.01</v>
      </c>
      <c r="AH102">
        <v>7.0000000000000007E-2</v>
      </c>
      <c r="AI102">
        <v>13.07</v>
      </c>
      <c r="AJ102">
        <v>98.39</v>
      </c>
      <c r="AK102">
        <v>1</v>
      </c>
      <c r="AL102">
        <v>-1</v>
      </c>
      <c r="AM102">
        <v>9</v>
      </c>
      <c r="AN102">
        <v>40</v>
      </c>
      <c r="AO102">
        <v>6</v>
      </c>
      <c r="AP102">
        <v>-20</v>
      </c>
      <c r="AQ102">
        <v>120</v>
      </c>
      <c r="AR102">
        <v>2</v>
      </c>
      <c r="AS102">
        <v>1.8</v>
      </c>
      <c r="AT102">
        <v>6770</v>
      </c>
      <c r="AU102">
        <v>-1</v>
      </c>
      <c r="AV102">
        <v>11</v>
      </c>
      <c r="AW102">
        <v>2.1</v>
      </c>
      <c r="AX102">
        <v>7</v>
      </c>
      <c r="AY102">
        <v>-0.2</v>
      </c>
      <c r="AZ102">
        <v>3</v>
      </c>
      <c r="BA102">
        <v>-0.5</v>
      </c>
      <c r="BB102">
        <v>-0.1</v>
      </c>
      <c r="BC102">
        <v>-1</v>
      </c>
      <c r="BD102">
        <v>0.7</v>
      </c>
      <c r="BE102">
        <v>-0.1</v>
      </c>
      <c r="BF102">
        <v>5</v>
      </c>
      <c r="BG102">
        <v>-0.1</v>
      </c>
      <c r="BH102">
        <v>1.36</v>
      </c>
      <c r="BI102">
        <v>2.67</v>
      </c>
      <c r="BJ102">
        <v>0.31</v>
      </c>
      <c r="BK102">
        <v>1.29</v>
      </c>
      <c r="BL102">
        <v>0.26</v>
      </c>
      <c r="BM102">
        <v>0.16</v>
      </c>
      <c r="BN102">
        <v>0.27</v>
      </c>
      <c r="BO102">
        <v>0.05</v>
      </c>
      <c r="BP102">
        <v>0.28999999999999998</v>
      </c>
      <c r="BQ102">
        <v>0.06</v>
      </c>
      <c r="BR102">
        <v>0.17</v>
      </c>
      <c r="BS102">
        <v>3.1E-2</v>
      </c>
      <c r="BT102">
        <v>0.19</v>
      </c>
      <c r="BU102">
        <v>2.8000000000000001E-2</v>
      </c>
      <c r="BV102">
        <v>-0.1</v>
      </c>
      <c r="BW102">
        <v>0.06</v>
      </c>
      <c r="BX102">
        <v>0.7</v>
      </c>
      <c r="BY102">
        <v>7.0000000000000007E-2</v>
      </c>
      <c r="BZ102">
        <v>-5</v>
      </c>
      <c r="CA102">
        <v>0.65</v>
      </c>
      <c r="CB102">
        <v>0.1</v>
      </c>
      <c r="CC102">
        <v>26.29</v>
      </c>
      <c r="CD102">
        <v>10.86</v>
      </c>
      <c r="CE102">
        <v>96.18</v>
      </c>
      <c r="CF102">
        <v>8720</v>
      </c>
      <c r="CG102">
        <v>0.08</v>
      </c>
      <c r="CH102">
        <v>0.57999999999999996</v>
      </c>
      <c r="CI102">
        <v>1</v>
      </c>
      <c r="CJ102">
        <v>0.8</v>
      </c>
      <c r="CK102">
        <v>-1</v>
      </c>
      <c r="CL102">
        <v>3.1</v>
      </c>
      <c r="CM102">
        <v>7.1</v>
      </c>
      <c r="CN102">
        <v>44</v>
      </c>
      <c r="CO102">
        <v>164</v>
      </c>
      <c r="CP102">
        <v>-0.2</v>
      </c>
      <c r="CQ102">
        <v>3</v>
      </c>
      <c r="CR102">
        <v>14</v>
      </c>
      <c r="CS102">
        <v>1250</v>
      </c>
      <c r="CT102">
        <v>4</v>
      </c>
      <c r="CU102">
        <v>2</v>
      </c>
      <c r="CV102">
        <v>915</v>
      </c>
    </row>
    <row r="103" spans="1:100" x14ac:dyDescent="0.3">
      <c r="A103" t="s">
        <v>410</v>
      </c>
      <c r="B103" t="s">
        <v>411</v>
      </c>
      <c r="C103" s="1" t="str">
        <f>HYPERLINK("http://geochem.nrcan.gc.ca/cdogs/content/bdl/bdl220010_e.htm", "22:0010")</f>
        <v>22:0010</v>
      </c>
      <c r="D103" s="1" t="str">
        <f>HYPERLINK("http://geochem.nrcan.gc.ca/cdogs/content/svy/svy_e.htm", "")</f>
        <v/>
      </c>
      <c r="G103" s="1" t="str">
        <f>HYPERLINK("http://geochem.nrcan.gc.ca/cdogs/content/cr_/cr_00214_e.htm", "214")</f>
        <v>214</v>
      </c>
      <c r="J103" t="s">
        <v>256</v>
      </c>
      <c r="K103" t="s">
        <v>257</v>
      </c>
      <c r="P103">
        <v>17</v>
      </c>
      <c r="Q103">
        <v>1.05</v>
      </c>
      <c r="X103">
        <v>50.8</v>
      </c>
      <c r="Y103">
        <v>20.149999999999999</v>
      </c>
      <c r="AB103">
        <v>0.5</v>
      </c>
      <c r="AC103">
        <v>0.107</v>
      </c>
      <c r="AD103">
        <v>8.11</v>
      </c>
      <c r="AE103">
        <v>0.29199999999999998</v>
      </c>
      <c r="AF103">
        <v>6.99</v>
      </c>
      <c r="AG103">
        <v>1.67</v>
      </c>
      <c r="AH103">
        <v>0.13</v>
      </c>
      <c r="AI103">
        <v>4.38</v>
      </c>
      <c r="AJ103">
        <v>99.31</v>
      </c>
      <c r="AK103">
        <v>-1</v>
      </c>
      <c r="AL103">
        <v>3</v>
      </c>
      <c r="AM103">
        <v>8</v>
      </c>
      <c r="AN103">
        <v>-20</v>
      </c>
      <c r="AO103">
        <v>2</v>
      </c>
      <c r="AP103">
        <v>-20</v>
      </c>
      <c r="AQ103">
        <v>-10</v>
      </c>
      <c r="AR103">
        <v>37</v>
      </c>
      <c r="AS103">
        <v>1.2</v>
      </c>
      <c r="AT103">
        <v>7</v>
      </c>
      <c r="AU103">
        <v>57</v>
      </c>
      <c r="AV103">
        <v>1206</v>
      </c>
      <c r="AW103">
        <v>118</v>
      </c>
      <c r="AX103">
        <v>557</v>
      </c>
      <c r="AY103">
        <v>12.7</v>
      </c>
      <c r="AZ103">
        <v>-2</v>
      </c>
      <c r="BA103">
        <v>3.6</v>
      </c>
      <c r="BB103">
        <v>-0.1</v>
      </c>
      <c r="BC103">
        <v>8</v>
      </c>
      <c r="BD103">
        <v>-0.2</v>
      </c>
      <c r="BE103">
        <v>1.5</v>
      </c>
      <c r="BF103">
        <v>348</v>
      </c>
      <c r="BG103">
        <v>-0.1</v>
      </c>
      <c r="BH103">
        <v>56.7</v>
      </c>
      <c r="BI103">
        <v>118</v>
      </c>
      <c r="BJ103">
        <v>14.4</v>
      </c>
      <c r="BK103">
        <v>55.8</v>
      </c>
      <c r="BL103">
        <v>12.3</v>
      </c>
      <c r="BM103">
        <v>1.95</v>
      </c>
      <c r="BN103">
        <v>13.1</v>
      </c>
      <c r="BO103">
        <v>2.59</v>
      </c>
      <c r="BP103">
        <v>17.7</v>
      </c>
      <c r="BQ103">
        <v>4.09</v>
      </c>
      <c r="BR103">
        <v>13.1</v>
      </c>
      <c r="BS103">
        <v>2.17</v>
      </c>
      <c r="BT103">
        <v>14.2</v>
      </c>
      <c r="BU103">
        <v>2.02</v>
      </c>
      <c r="BV103">
        <v>9.3000000000000007</v>
      </c>
      <c r="BW103">
        <v>0.76</v>
      </c>
      <c r="BX103">
        <v>0.6</v>
      </c>
      <c r="BY103">
        <v>0.2</v>
      </c>
      <c r="BZ103">
        <v>9</v>
      </c>
      <c r="CA103">
        <v>0.93</v>
      </c>
      <c r="CB103">
        <v>0.72</v>
      </c>
      <c r="CC103">
        <v>6.18</v>
      </c>
      <c r="CK103">
        <v>-1</v>
      </c>
      <c r="CL103">
        <v>-0.2</v>
      </c>
      <c r="CM103">
        <v>2.8</v>
      </c>
      <c r="CN103">
        <v>20</v>
      </c>
      <c r="CO103">
        <v>4.8</v>
      </c>
      <c r="CP103">
        <v>-0.2</v>
      </c>
      <c r="CQ103">
        <v>51</v>
      </c>
      <c r="CR103">
        <v>10</v>
      </c>
      <c r="CS103">
        <v>788</v>
      </c>
      <c r="CT103">
        <v>-1</v>
      </c>
      <c r="CU103">
        <v>10</v>
      </c>
      <c r="CV103">
        <v>114</v>
      </c>
    </row>
    <row r="104" spans="1:100" x14ac:dyDescent="0.3">
      <c r="A104" t="s">
        <v>412</v>
      </c>
      <c r="B104" t="s">
        <v>413</v>
      </c>
      <c r="C104" s="1" t="str">
        <f>HYPERLINK("http://geochem.nrcan.gc.ca/cdogs/content/bdl/bdl220010_e.htm", "22:0010")</f>
        <v>22:0010</v>
      </c>
      <c r="D104" s="1" t="str">
        <f>HYPERLINK("http://geochem.nrcan.gc.ca/cdogs/content/svy/svy220008_e.htm", "22:0008")</f>
        <v>22:0008</v>
      </c>
      <c r="E104" t="s">
        <v>375</v>
      </c>
      <c r="F104" t="s">
        <v>414</v>
      </c>
      <c r="H104">
        <v>63.0166915</v>
      </c>
      <c r="I104">
        <v>-92.203778499999999</v>
      </c>
      <c r="J104" s="1" t="str">
        <f>HYPERLINK("http://geochem.nrcan.gc.ca/cdogs/content/kwd/kwd020033_e.htm", "Whole")</f>
        <v>Whole</v>
      </c>
      <c r="K104" s="1" t="str">
        <f>HYPERLINK("http://geochem.nrcan.gc.ca/cdogs/content/kwd/kwd080069_e.htm", "Rock crushing (ActLabs RX1)")</f>
        <v>Rock crushing (ActLabs RX1)</v>
      </c>
      <c r="L104">
        <v>622917</v>
      </c>
      <c r="M104">
        <v>24</v>
      </c>
      <c r="P104">
        <v>4</v>
      </c>
      <c r="Q104">
        <v>1.05</v>
      </c>
      <c r="R104">
        <v>6.11</v>
      </c>
      <c r="S104">
        <v>0.82</v>
      </c>
      <c r="T104">
        <v>20.6</v>
      </c>
      <c r="U104">
        <v>-0.01</v>
      </c>
      <c r="V104">
        <v>26.1</v>
      </c>
      <c r="W104">
        <v>-5</v>
      </c>
      <c r="X104">
        <v>40.22</v>
      </c>
      <c r="Y104">
        <v>0.34</v>
      </c>
      <c r="AA104">
        <v>7.11</v>
      </c>
      <c r="AB104">
        <v>2.17</v>
      </c>
      <c r="AC104">
        <v>0.254</v>
      </c>
      <c r="AD104">
        <v>1.29</v>
      </c>
      <c r="AE104">
        <v>8.9999999999999993E-3</v>
      </c>
      <c r="AF104">
        <v>0.01</v>
      </c>
      <c r="AG104">
        <v>-0.01</v>
      </c>
      <c r="AH104">
        <v>0.09</v>
      </c>
      <c r="AI104">
        <v>19.48</v>
      </c>
      <c r="AJ104">
        <v>99.99</v>
      </c>
      <c r="AK104">
        <v>-1</v>
      </c>
      <c r="AL104">
        <v>-1</v>
      </c>
      <c r="AM104">
        <v>-5</v>
      </c>
      <c r="AN104">
        <v>-20</v>
      </c>
      <c r="AO104">
        <v>4</v>
      </c>
      <c r="AP104">
        <v>-20</v>
      </c>
      <c r="AQ104">
        <v>70</v>
      </c>
      <c r="AR104">
        <v>1</v>
      </c>
      <c r="AS104">
        <v>1.7</v>
      </c>
      <c r="AT104">
        <v>38</v>
      </c>
      <c r="AU104">
        <v>-1</v>
      </c>
      <c r="AV104">
        <v>5</v>
      </c>
      <c r="AW104">
        <v>2.8</v>
      </c>
      <c r="AX104">
        <v>10</v>
      </c>
      <c r="AY104">
        <v>-0.2</v>
      </c>
      <c r="AZ104">
        <v>-2</v>
      </c>
      <c r="BA104">
        <v>-0.5</v>
      </c>
      <c r="BB104">
        <v>-0.1</v>
      </c>
      <c r="BC104">
        <v>-1</v>
      </c>
      <c r="BD104">
        <v>-0.2</v>
      </c>
      <c r="BE104">
        <v>-0.1</v>
      </c>
      <c r="BF104">
        <v>8</v>
      </c>
      <c r="BG104">
        <v>-0.1</v>
      </c>
      <c r="BH104">
        <v>2</v>
      </c>
      <c r="BI104">
        <v>3.65</v>
      </c>
      <c r="BJ104">
        <v>0.45</v>
      </c>
      <c r="BK104">
        <v>1.77</v>
      </c>
      <c r="BL104">
        <v>0.34</v>
      </c>
      <c r="BM104">
        <v>0.219</v>
      </c>
      <c r="BN104">
        <v>0.33</v>
      </c>
      <c r="BO104">
        <v>0.05</v>
      </c>
      <c r="BP104">
        <v>0.34</v>
      </c>
      <c r="BQ104">
        <v>7.0000000000000007E-2</v>
      </c>
      <c r="BR104">
        <v>0.22</v>
      </c>
      <c r="BS104">
        <v>4.4999999999999998E-2</v>
      </c>
      <c r="BT104">
        <v>0.31</v>
      </c>
      <c r="BU104">
        <v>4.2999999999999997E-2</v>
      </c>
      <c r="BV104">
        <v>-0.1</v>
      </c>
      <c r="BW104">
        <v>0.09</v>
      </c>
      <c r="BX104">
        <v>0.7</v>
      </c>
      <c r="BY104">
        <v>-0.05</v>
      </c>
      <c r="BZ104">
        <v>-5</v>
      </c>
      <c r="CA104">
        <v>0.62</v>
      </c>
      <c r="CB104">
        <v>7.0000000000000007E-2</v>
      </c>
      <c r="CC104">
        <v>36.130000000000003</v>
      </c>
      <c r="CD104">
        <v>16.55</v>
      </c>
      <c r="CE104">
        <v>97.07</v>
      </c>
      <c r="CF104">
        <v>36</v>
      </c>
      <c r="CG104">
        <v>0.14000000000000001</v>
      </c>
      <c r="CH104">
        <v>0.04</v>
      </c>
      <c r="CI104">
        <v>-1</v>
      </c>
      <c r="CJ104">
        <v>0.26</v>
      </c>
      <c r="CK104">
        <v>-1</v>
      </c>
      <c r="CL104">
        <v>0.3</v>
      </c>
      <c r="CM104">
        <v>4.3</v>
      </c>
      <c r="CN104">
        <v>26</v>
      </c>
      <c r="CO104">
        <v>91.9</v>
      </c>
      <c r="CP104">
        <v>-0.2</v>
      </c>
      <c r="CQ104">
        <v>2</v>
      </c>
      <c r="CR104">
        <v>8</v>
      </c>
      <c r="CS104">
        <v>1790</v>
      </c>
      <c r="CT104">
        <v>1</v>
      </c>
      <c r="CU104">
        <v>-2</v>
      </c>
      <c r="CV104">
        <v>232</v>
      </c>
    </row>
    <row r="105" spans="1:100" x14ac:dyDescent="0.3">
      <c r="A105" t="s">
        <v>415</v>
      </c>
      <c r="B105" t="s">
        <v>416</v>
      </c>
      <c r="C105" s="1" t="str">
        <f>HYPERLINK("http://geochem.nrcan.gc.ca/cdogs/content/bdl/bdl220010_e.htm", "22:0010")</f>
        <v>22:0010</v>
      </c>
      <c r="D105" s="1" t="str">
        <f>HYPERLINK("http://geochem.nrcan.gc.ca/cdogs/content/svy/svy220008_e.htm", "22:0008")</f>
        <v>22:0008</v>
      </c>
      <c r="E105" t="s">
        <v>375</v>
      </c>
      <c r="F105" t="s">
        <v>417</v>
      </c>
      <c r="H105">
        <v>63.0166915</v>
      </c>
      <c r="I105">
        <v>-92.203778499999999</v>
      </c>
      <c r="J105" s="1" t="str">
        <f>HYPERLINK("http://geochem.nrcan.gc.ca/cdogs/content/kwd/kwd020033_e.htm", "Whole")</f>
        <v>Whole</v>
      </c>
      <c r="K105" s="1" t="str">
        <f>HYPERLINK("http://geochem.nrcan.gc.ca/cdogs/content/kwd/kwd080069_e.htm", "Rock crushing (ActLabs RX1)")</f>
        <v>Rock crushing (ActLabs RX1)</v>
      </c>
      <c r="L105">
        <v>622918</v>
      </c>
      <c r="M105">
        <v>2340</v>
      </c>
      <c r="P105">
        <v>15</v>
      </c>
      <c r="Q105">
        <v>1.03</v>
      </c>
      <c r="R105">
        <v>1.8</v>
      </c>
      <c r="S105">
        <v>5.01</v>
      </c>
      <c r="T105">
        <v>6.35</v>
      </c>
      <c r="U105">
        <v>-0.01</v>
      </c>
      <c r="V105">
        <v>10.7</v>
      </c>
      <c r="W105">
        <v>-5</v>
      </c>
      <c r="X105">
        <v>63.4</v>
      </c>
      <c r="Y105">
        <v>1.78</v>
      </c>
      <c r="AA105">
        <v>2.81</v>
      </c>
      <c r="AB105">
        <v>1.47</v>
      </c>
      <c r="AC105">
        <v>0.27200000000000002</v>
      </c>
      <c r="AD105">
        <v>4.03</v>
      </c>
      <c r="AE105">
        <v>4.5999999999999999E-2</v>
      </c>
      <c r="AF105">
        <v>0.02</v>
      </c>
      <c r="AG105">
        <v>0.03</v>
      </c>
      <c r="AH105">
        <v>0.01</v>
      </c>
      <c r="AI105">
        <v>9.17</v>
      </c>
      <c r="AJ105">
        <v>94.95</v>
      </c>
      <c r="AK105">
        <v>2</v>
      </c>
      <c r="AL105">
        <v>-1</v>
      </c>
      <c r="AM105">
        <v>20</v>
      </c>
      <c r="AN105">
        <v>70</v>
      </c>
      <c r="AO105">
        <v>71</v>
      </c>
      <c r="AP105">
        <v>50</v>
      </c>
      <c r="AQ105">
        <v>500</v>
      </c>
      <c r="AR105">
        <v>5</v>
      </c>
      <c r="AS105">
        <v>3.3</v>
      </c>
      <c r="AT105">
        <v>19400</v>
      </c>
      <c r="AU105">
        <v>1</v>
      </c>
      <c r="AV105">
        <v>60</v>
      </c>
      <c r="AW105">
        <v>9.6999999999999993</v>
      </c>
      <c r="AX105">
        <v>30</v>
      </c>
      <c r="AY105">
        <v>-0.2</v>
      </c>
      <c r="AZ105">
        <v>48</v>
      </c>
      <c r="BA105">
        <v>-0.5</v>
      </c>
      <c r="BB105">
        <v>-0.1</v>
      </c>
      <c r="BC105">
        <v>-1</v>
      </c>
      <c r="BD105">
        <v>-0.2</v>
      </c>
      <c r="BE105">
        <v>-0.1</v>
      </c>
      <c r="BF105">
        <v>16</v>
      </c>
      <c r="BG105">
        <v>1.6</v>
      </c>
      <c r="BH105">
        <v>4</v>
      </c>
      <c r="BI105">
        <v>8.65</v>
      </c>
      <c r="BJ105">
        <v>1.1100000000000001</v>
      </c>
      <c r="BK105">
        <v>4.32</v>
      </c>
      <c r="BL105">
        <v>1.19</v>
      </c>
      <c r="BM105">
        <v>0.68</v>
      </c>
      <c r="BN105">
        <v>1.37</v>
      </c>
      <c r="BO105">
        <v>0.26</v>
      </c>
      <c r="BP105">
        <v>1.5</v>
      </c>
      <c r="BQ105">
        <v>0.28999999999999998</v>
      </c>
      <c r="BR105">
        <v>0.84</v>
      </c>
      <c r="BS105">
        <v>0.13300000000000001</v>
      </c>
      <c r="BT105">
        <v>0.93</v>
      </c>
      <c r="BU105">
        <v>0.13300000000000001</v>
      </c>
      <c r="BV105">
        <v>0.5</v>
      </c>
      <c r="BW105">
        <v>-0.01</v>
      </c>
      <c r="BX105">
        <v>-0.5</v>
      </c>
      <c r="BY105">
        <v>-0.05</v>
      </c>
      <c r="BZ105">
        <v>25</v>
      </c>
      <c r="CA105">
        <v>3.42</v>
      </c>
      <c r="CB105">
        <v>0.6</v>
      </c>
      <c r="CC105">
        <v>14.71</v>
      </c>
      <c r="CD105">
        <v>7.97</v>
      </c>
      <c r="CE105">
        <v>93.76</v>
      </c>
      <c r="CF105">
        <v>33900</v>
      </c>
      <c r="CG105">
        <v>0.6</v>
      </c>
      <c r="CH105">
        <v>4.18</v>
      </c>
      <c r="CI105">
        <v>5</v>
      </c>
      <c r="CJ105">
        <v>4.21</v>
      </c>
      <c r="CK105">
        <v>-1</v>
      </c>
      <c r="CL105">
        <v>0.6</v>
      </c>
      <c r="CM105">
        <v>53.1</v>
      </c>
      <c r="CN105">
        <v>44</v>
      </c>
      <c r="CO105">
        <v>429</v>
      </c>
      <c r="CP105">
        <v>0.2</v>
      </c>
      <c r="CQ105">
        <v>4</v>
      </c>
      <c r="CR105">
        <v>30</v>
      </c>
      <c r="CS105">
        <v>1370</v>
      </c>
      <c r="CT105">
        <v>3</v>
      </c>
      <c r="CU105">
        <v>7</v>
      </c>
      <c r="CV105">
        <v>260</v>
      </c>
    </row>
    <row r="106" spans="1:100" x14ac:dyDescent="0.3">
      <c r="A106" t="s">
        <v>418</v>
      </c>
      <c r="B106" t="s">
        <v>419</v>
      </c>
      <c r="C106" s="1" t="str">
        <f>HYPERLINK("http://geochem.nrcan.gc.ca/cdogs/content/bdl/bdl220010_e.htm", "22:0010")</f>
        <v>22:0010</v>
      </c>
      <c r="D106" s="1" t="str">
        <f>HYPERLINK("http://geochem.nrcan.gc.ca/cdogs/content/svy/svy220008_e.htm", "22:0008")</f>
        <v>22:0008</v>
      </c>
      <c r="E106" t="s">
        <v>375</v>
      </c>
      <c r="F106" t="s">
        <v>420</v>
      </c>
      <c r="H106">
        <v>63.0166915</v>
      </c>
      <c r="I106">
        <v>-92.203778499999999</v>
      </c>
      <c r="J106" s="1" t="str">
        <f>HYPERLINK("http://geochem.nrcan.gc.ca/cdogs/content/kwd/kwd020033_e.htm", "Whole")</f>
        <v>Whole</v>
      </c>
      <c r="K106" s="1" t="str">
        <f>HYPERLINK("http://geochem.nrcan.gc.ca/cdogs/content/kwd/kwd080069_e.htm", "Rock crushing (ActLabs RX1)")</f>
        <v>Rock crushing (ActLabs RX1)</v>
      </c>
      <c r="L106">
        <v>622919</v>
      </c>
      <c r="M106">
        <v>104</v>
      </c>
      <c r="P106">
        <v>281</v>
      </c>
      <c r="Q106">
        <v>1.08</v>
      </c>
      <c r="R106">
        <v>1.96</v>
      </c>
      <c r="S106">
        <v>10.5</v>
      </c>
      <c r="T106">
        <v>3.17</v>
      </c>
      <c r="U106">
        <v>-0.01</v>
      </c>
      <c r="V106">
        <v>12.2</v>
      </c>
      <c r="W106">
        <v>-5</v>
      </c>
      <c r="X106">
        <v>56.68</v>
      </c>
      <c r="Y106">
        <v>5.09</v>
      </c>
      <c r="AA106">
        <v>6.98</v>
      </c>
      <c r="AB106">
        <v>1.64</v>
      </c>
      <c r="AC106">
        <v>0.128</v>
      </c>
      <c r="AD106">
        <v>1.47</v>
      </c>
      <c r="AE106">
        <v>0.19600000000000001</v>
      </c>
      <c r="AF106">
        <v>0.05</v>
      </c>
      <c r="AG106">
        <v>0.66</v>
      </c>
      <c r="AH106">
        <v>0.12</v>
      </c>
      <c r="AI106">
        <v>11.23</v>
      </c>
      <c r="AJ106">
        <v>97.82</v>
      </c>
      <c r="AK106">
        <v>9</v>
      </c>
      <c r="AL106">
        <v>2</v>
      </c>
      <c r="AM106">
        <v>45</v>
      </c>
      <c r="AN106">
        <v>60</v>
      </c>
      <c r="AO106">
        <v>86</v>
      </c>
      <c r="AP106">
        <v>80</v>
      </c>
      <c r="AQ106">
        <v>200</v>
      </c>
      <c r="AR106">
        <v>16</v>
      </c>
      <c r="AS106">
        <v>2.1</v>
      </c>
      <c r="AT106">
        <v>2390</v>
      </c>
      <c r="AU106">
        <v>19</v>
      </c>
      <c r="AV106">
        <v>23</v>
      </c>
      <c r="AW106">
        <v>16.399999999999999</v>
      </c>
      <c r="AX106">
        <v>58</v>
      </c>
      <c r="AY106">
        <v>3.2</v>
      </c>
      <c r="AZ106">
        <v>5</v>
      </c>
      <c r="BA106">
        <v>0.6</v>
      </c>
      <c r="BB106">
        <v>-0.1</v>
      </c>
      <c r="BC106">
        <v>13</v>
      </c>
      <c r="BD106">
        <v>1.4</v>
      </c>
      <c r="BE106">
        <v>0.3</v>
      </c>
      <c r="BF106">
        <v>622</v>
      </c>
      <c r="BG106">
        <v>-0.1</v>
      </c>
      <c r="BH106">
        <v>11.4</v>
      </c>
      <c r="BI106">
        <v>23.8</v>
      </c>
      <c r="BJ106">
        <v>2.88</v>
      </c>
      <c r="BK106">
        <v>10.8</v>
      </c>
      <c r="BL106">
        <v>2.38</v>
      </c>
      <c r="BM106">
        <v>0.95599999999999996</v>
      </c>
      <c r="BN106">
        <v>2.4700000000000002</v>
      </c>
      <c r="BO106">
        <v>0.44</v>
      </c>
      <c r="BP106">
        <v>2.52</v>
      </c>
      <c r="BQ106">
        <v>0.51</v>
      </c>
      <c r="BR106">
        <v>1.54</v>
      </c>
      <c r="BS106">
        <v>0.26300000000000001</v>
      </c>
      <c r="BT106">
        <v>1.82</v>
      </c>
      <c r="BU106">
        <v>0.29199999999999998</v>
      </c>
      <c r="BV106">
        <v>1.5</v>
      </c>
      <c r="BW106">
        <v>0.36</v>
      </c>
      <c r="BX106">
        <v>4</v>
      </c>
      <c r="BY106">
        <v>0.27</v>
      </c>
      <c r="BZ106">
        <v>7</v>
      </c>
      <c r="CA106">
        <v>13.1</v>
      </c>
      <c r="CB106">
        <v>0.91</v>
      </c>
      <c r="CC106">
        <v>20.55</v>
      </c>
      <c r="CD106">
        <v>9.8699999999999992</v>
      </c>
      <c r="CE106">
        <v>96.45</v>
      </c>
      <c r="CF106">
        <v>8730</v>
      </c>
      <c r="CG106">
        <v>1.02</v>
      </c>
      <c r="CH106">
        <v>0.32</v>
      </c>
      <c r="CI106">
        <v>10</v>
      </c>
      <c r="CJ106">
        <v>2.0499999999999998</v>
      </c>
      <c r="CK106">
        <v>-1</v>
      </c>
      <c r="CL106">
        <v>-0.2</v>
      </c>
      <c r="CM106">
        <v>97.4</v>
      </c>
      <c r="CN106">
        <v>62</v>
      </c>
      <c r="CO106">
        <v>241</v>
      </c>
      <c r="CP106">
        <v>-0.2</v>
      </c>
      <c r="CQ106">
        <v>10</v>
      </c>
      <c r="CR106">
        <v>95</v>
      </c>
      <c r="CS106">
        <v>847</v>
      </c>
      <c r="CT106">
        <v>6</v>
      </c>
      <c r="CU106">
        <v>13</v>
      </c>
      <c r="CV106">
        <v>119</v>
      </c>
    </row>
    <row r="107" spans="1:100" x14ac:dyDescent="0.3">
      <c r="A107" t="s">
        <v>421</v>
      </c>
      <c r="B107" t="s">
        <v>422</v>
      </c>
      <c r="C107" s="1" t="str">
        <f>HYPERLINK("http://geochem.nrcan.gc.ca/cdogs/content/bdl/bdl220010_e.htm", "22:0010")</f>
        <v>22:0010</v>
      </c>
      <c r="D107" s="1" t="str">
        <f>HYPERLINK("http://geochem.nrcan.gc.ca/cdogs/content/svy/svy220008_e.htm", "22:0008")</f>
        <v>22:0008</v>
      </c>
      <c r="E107" t="s">
        <v>375</v>
      </c>
      <c r="F107" t="s">
        <v>423</v>
      </c>
      <c r="H107">
        <v>63.0166915</v>
      </c>
      <c r="I107">
        <v>-92.203778499999999</v>
      </c>
      <c r="J107" s="1" t="str">
        <f>HYPERLINK("http://geochem.nrcan.gc.ca/cdogs/content/kwd/kwd020033_e.htm", "Whole")</f>
        <v>Whole</v>
      </c>
      <c r="K107" s="1" t="str">
        <f>HYPERLINK("http://geochem.nrcan.gc.ca/cdogs/content/kwd/kwd080069_e.htm", "Rock crushing (ActLabs RX1)")</f>
        <v>Rock crushing (ActLabs RX1)</v>
      </c>
      <c r="L107">
        <v>622920</v>
      </c>
      <c r="M107">
        <v>7</v>
      </c>
      <c r="P107">
        <v>-1</v>
      </c>
      <c r="Q107">
        <v>1.07</v>
      </c>
      <c r="R107">
        <v>4.28</v>
      </c>
      <c r="S107">
        <v>0.04</v>
      </c>
      <c r="T107">
        <v>14.9</v>
      </c>
      <c r="U107">
        <v>0.05</v>
      </c>
      <c r="V107">
        <v>9.8000000000000007</v>
      </c>
      <c r="W107">
        <v>-5</v>
      </c>
      <c r="X107">
        <v>36.99</v>
      </c>
      <c r="Y107">
        <v>7.97</v>
      </c>
      <c r="AA107">
        <v>0.85</v>
      </c>
      <c r="AB107">
        <v>13.43</v>
      </c>
      <c r="AC107">
        <v>0.17199999999999999</v>
      </c>
      <c r="AD107">
        <v>9.75</v>
      </c>
      <c r="AE107">
        <v>0.60299999999999998</v>
      </c>
      <c r="AF107">
        <v>-0.01</v>
      </c>
      <c r="AG107">
        <v>0.01</v>
      </c>
      <c r="AH107">
        <v>0.05</v>
      </c>
      <c r="AI107">
        <v>18.239999999999998</v>
      </c>
      <c r="AJ107">
        <v>98.97</v>
      </c>
      <c r="AK107">
        <v>23</v>
      </c>
      <c r="AL107">
        <v>-1</v>
      </c>
      <c r="AM107">
        <v>161</v>
      </c>
      <c r="AN107">
        <v>1080</v>
      </c>
      <c r="AO107">
        <v>75</v>
      </c>
      <c r="AP107">
        <v>440</v>
      </c>
      <c r="AQ107">
        <v>20</v>
      </c>
      <c r="AR107">
        <v>12</v>
      </c>
      <c r="AS107">
        <v>2.6</v>
      </c>
      <c r="AT107">
        <v>518</v>
      </c>
      <c r="AU107">
        <v>-1</v>
      </c>
      <c r="AV107">
        <v>143</v>
      </c>
      <c r="AW107">
        <v>12.2</v>
      </c>
      <c r="AX107">
        <v>39</v>
      </c>
      <c r="AY107">
        <v>3.6</v>
      </c>
      <c r="AZ107">
        <v>41</v>
      </c>
      <c r="BA107">
        <v>0.9</v>
      </c>
      <c r="BB107">
        <v>-0.1</v>
      </c>
      <c r="BC107">
        <v>2</v>
      </c>
      <c r="BD107">
        <v>0.7</v>
      </c>
      <c r="BE107">
        <v>-0.1</v>
      </c>
      <c r="BF107">
        <v>4</v>
      </c>
      <c r="BG107">
        <v>-0.1</v>
      </c>
      <c r="BH107">
        <v>3.85</v>
      </c>
      <c r="BI107">
        <v>8.9499999999999993</v>
      </c>
      <c r="BJ107">
        <v>1.31</v>
      </c>
      <c r="BK107">
        <v>6.31</v>
      </c>
      <c r="BL107">
        <v>1.84</v>
      </c>
      <c r="BM107">
        <v>0.623</v>
      </c>
      <c r="BN107">
        <v>1.92</v>
      </c>
      <c r="BO107">
        <v>0.34</v>
      </c>
      <c r="BP107">
        <v>2.0699999999999998</v>
      </c>
      <c r="BQ107">
        <v>0.43</v>
      </c>
      <c r="BR107">
        <v>1.26</v>
      </c>
      <c r="BS107">
        <v>0.183</v>
      </c>
      <c r="BT107">
        <v>1.24</v>
      </c>
      <c r="BU107">
        <v>0.19800000000000001</v>
      </c>
      <c r="BV107">
        <v>1</v>
      </c>
      <c r="BW107">
        <v>0.2</v>
      </c>
      <c r="BX107">
        <v>3.4</v>
      </c>
      <c r="BY107">
        <v>-0.05</v>
      </c>
      <c r="BZ107">
        <v>-5</v>
      </c>
      <c r="CA107">
        <v>0.86</v>
      </c>
      <c r="CB107">
        <v>0.32</v>
      </c>
      <c r="CC107">
        <v>11.75</v>
      </c>
      <c r="CD107">
        <v>17.149999999999999</v>
      </c>
      <c r="CE107">
        <v>97.87</v>
      </c>
      <c r="CF107">
        <v>550</v>
      </c>
      <c r="CG107">
        <v>-0.05</v>
      </c>
      <c r="CH107">
        <v>0.03</v>
      </c>
      <c r="CI107">
        <v>-1</v>
      </c>
      <c r="CJ107">
        <v>7.0000000000000007E-2</v>
      </c>
      <c r="CK107">
        <v>-1</v>
      </c>
      <c r="CL107">
        <v>-0.2</v>
      </c>
      <c r="CM107">
        <v>73.099999999999994</v>
      </c>
      <c r="CN107">
        <v>897</v>
      </c>
      <c r="CO107">
        <v>18</v>
      </c>
      <c r="CP107">
        <v>-0.2</v>
      </c>
      <c r="CQ107">
        <v>35</v>
      </c>
      <c r="CR107">
        <v>461</v>
      </c>
      <c r="CS107">
        <v>1270</v>
      </c>
      <c r="CT107">
        <v>-1</v>
      </c>
      <c r="CU107">
        <v>5</v>
      </c>
      <c r="CV107">
        <v>317</v>
      </c>
    </row>
    <row r="108" spans="1:100" x14ac:dyDescent="0.3">
      <c r="A108" t="s">
        <v>424</v>
      </c>
      <c r="B108" t="s">
        <v>425</v>
      </c>
      <c r="C108" s="1" t="str">
        <f>HYPERLINK("http://geochem.nrcan.gc.ca/cdogs/content/bdl/bdl220010_e.htm", "22:0010")</f>
        <v>22:0010</v>
      </c>
      <c r="D108" s="1" t="str">
        <f>HYPERLINK("http://geochem.nrcan.gc.ca/cdogs/content/svy/svy220008_e.htm", "22:0008")</f>
        <v>22:0008</v>
      </c>
      <c r="E108" t="s">
        <v>375</v>
      </c>
      <c r="F108" t="s">
        <v>426</v>
      </c>
      <c r="H108">
        <v>63.0166915</v>
      </c>
      <c r="I108">
        <v>-92.203778499999999</v>
      </c>
      <c r="J108" s="1" t="str">
        <f>HYPERLINK("http://geochem.nrcan.gc.ca/cdogs/content/kwd/kwd020033_e.htm", "Whole")</f>
        <v>Whole</v>
      </c>
      <c r="K108" s="1" t="str">
        <f>HYPERLINK("http://geochem.nrcan.gc.ca/cdogs/content/kwd/kwd080069_e.htm", "Rock crushing (ActLabs RX1)")</f>
        <v>Rock crushing (ActLabs RX1)</v>
      </c>
      <c r="L108">
        <v>622921</v>
      </c>
      <c r="M108">
        <v>306</v>
      </c>
      <c r="P108">
        <v>446</v>
      </c>
      <c r="Q108">
        <v>1.03</v>
      </c>
      <c r="R108">
        <v>2.92</v>
      </c>
      <c r="S108">
        <v>6.46</v>
      </c>
      <c r="T108">
        <v>10.1</v>
      </c>
      <c r="U108">
        <v>-0.01</v>
      </c>
      <c r="V108">
        <v>9.9</v>
      </c>
      <c r="W108">
        <v>-5</v>
      </c>
      <c r="X108">
        <v>55.15</v>
      </c>
      <c r="Y108">
        <v>2.11</v>
      </c>
      <c r="AA108">
        <v>5.68</v>
      </c>
      <c r="AB108">
        <v>3.33</v>
      </c>
      <c r="AC108">
        <v>0.29799999999999999</v>
      </c>
      <c r="AD108">
        <v>5.71</v>
      </c>
      <c r="AE108">
        <v>9.7000000000000003E-2</v>
      </c>
      <c r="AF108">
        <v>0.05</v>
      </c>
      <c r="AG108">
        <v>0.01</v>
      </c>
      <c r="AH108">
        <v>0.04</v>
      </c>
      <c r="AI108">
        <v>14.06</v>
      </c>
      <c r="AJ108">
        <v>97.55</v>
      </c>
      <c r="AK108">
        <v>4</v>
      </c>
      <c r="AL108">
        <v>-1</v>
      </c>
      <c r="AM108">
        <v>25</v>
      </c>
      <c r="AN108">
        <v>120</v>
      </c>
      <c r="AO108">
        <v>65</v>
      </c>
      <c r="AP108">
        <v>170</v>
      </c>
      <c r="AQ108">
        <v>2820</v>
      </c>
      <c r="AR108">
        <v>6</v>
      </c>
      <c r="AS108">
        <v>2.1</v>
      </c>
      <c r="AT108">
        <v>5430</v>
      </c>
      <c r="AU108">
        <v>-1</v>
      </c>
      <c r="AV108">
        <v>65</v>
      </c>
      <c r="AW108">
        <v>9.6999999999999993</v>
      </c>
      <c r="AX108">
        <v>24</v>
      </c>
      <c r="AY108">
        <v>2.7</v>
      </c>
      <c r="AZ108">
        <v>49</v>
      </c>
      <c r="BA108">
        <v>1</v>
      </c>
      <c r="BB108">
        <v>-0.1</v>
      </c>
      <c r="BC108">
        <v>-1</v>
      </c>
      <c r="BD108">
        <v>2.4</v>
      </c>
      <c r="BE108">
        <v>-0.1</v>
      </c>
      <c r="BF108">
        <v>-3</v>
      </c>
      <c r="BG108">
        <v>0.2</v>
      </c>
      <c r="BH108">
        <v>5.01</v>
      </c>
      <c r="BI108">
        <v>10.3</v>
      </c>
      <c r="BJ108">
        <v>1.33</v>
      </c>
      <c r="BK108">
        <v>5.49</v>
      </c>
      <c r="BL108">
        <v>1.4</v>
      </c>
      <c r="BM108">
        <v>0.56000000000000005</v>
      </c>
      <c r="BN108">
        <v>1.41</v>
      </c>
      <c r="BO108">
        <v>0.25</v>
      </c>
      <c r="BP108">
        <v>1.56</v>
      </c>
      <c r="BQ108">
        <v>0.3</v>
      </c>
      <c r="BR108">
        <v>0.9</v>
      </c>
      <c r="BS108">
        <v>0.13700000000000001</v>
      </c>
      <c r="BT108">
        <v>0.91</v>
      </c>
      <c r="BU108">
        <v>0.14699999999999999</v>
      </c>
      <c r="BV108">
        <v>0.5</v>
      </c>
      <c r="BW108">
        <v>0.16</v>
      </c>
      <c r="BX108">
        <v>3.9</v>
      </c>
      <c r="BY108">
        <v>-0.05</v>
      </c>
      <c r="BZ108">
        <v>6</v>
      </c>
      <c r="CA108">
        <v>1.4</v>
      </c>
      <c r="CB108">
        <v>0.42</v>
      </c>
      <c r="CC108">
        <v>16.690000000000001</v>
      </c>
      <c r="CD108">
        <v>12.96</v>
      </c>
      <c r="CE108">
        <v>96.44</v>
      </c>
      <c r="CF108">
        <v>7100</v>
      </c>
      <c r="CG108">
        <v>0.21</v>
      </c>
      <c r="CH108">
        <v>1.1100000000000001</v>
      </c>
      <c r="CI108">
        <v>6</v>
      </c>
      <c r="CJ108">
        <v>3.92</v>
      </c>
      <c r="CK108">
        <v>-1</v>
      </c>
      <c r="CL108">
        <v>3</v>
      </c>
      <c r="CM108">
        <v>71.599999999999994</v>
      </c>
      <c r="CN108">
        <v>68</v>
      </c>
      <c r="CO108">
        <v>3030</v>
      </c>
      <c r="CP108">
        <v>0.4</v>
      </c>
      <c r="CQ108">
        <v>5</v>
      </c>
      <c r="CR108">
        <v>162</v>
      </c>
      <c r="CS108">
        <v>2170</v>
      </c>
      <c r="CT108">
        <v>3</v>
      </c>
      <c r="CU108">
        <v>9</v>
      </c>
      <c r="CV108">
        <v>1130</v>
      </c>
    </row>
    <row r="109" spans="1:100" x14ac:dyDescent="0.3">
      <c r="A109" t="s">
        <v>427</v>
      </c>
      <c r="B109" t="s">
        <v>428</v>
      </c>
      <c r="C109" s="1" t="str">
        <f>HYPERLINK("http://geochem.nrcan.gc.ca/cdogs/content/bdl/bdl220010_e.htm", "22:0010")</f>
        <v>22:0010</v>
      </c>
      <c r="D109" s="1" t="str">
        <f>HYPERLINK("http://geochem.nrcan.gc.ca/cdogs/content/svy/svy220008_e.htm", "22:0008")</f>
        <v>22:0008</v>
      </c>
      <c r="E109" t="s">
        <v>375</v>
      </c>
      <c r="F109" t="s">
        <v>429</v>
      </c>
      <c r="H109">
        <v>63.0166915</v>
      </c>
      <c r="I109">
        <v>-92.203778499999999</v>
      </c>
      <c r="J109" s="1" t="str">
        <f>HYPERLINK("http://geochem.nrcan.gc.ca/cdogs/content/kwd/kwd020033_e.htm", "Whole")</f>
        <v>Whole</v>
      </c>
      <c r="K109" s="1" t="str">
        <f>HYPERLINK("http://geochem.nrcan.gc.ca/cdogs/content/kwd/kwd080069_e.htm", "Rock crushing (ActLabs RX1)")</f>
        <v>Rock crushing (ActLabs RX1)</v>
      </c>
      <c r="L109">
        <v>622922</v>
      </c>
      <c r="M109">
        <v>-5</v>
      </c>
      <c r="P109">
        <v>14</v>
      </c>
      <c r="Q109">
        <v>1.01</v>
      </c>
      <c r="R109">
        <v>2.4</v>
      </c>
      <c r="S109">
        <v>0.17</v>
      </c>
      <c r="T109">
        <v>8.4600000000000009</v>
      </c>
      <c r="U109">
        <v>-0.01</v>
      </c>
      <c r="V109">
        <v>7.5</v>
      </c>
      <c r="W109">
        <v>-5</v>
      </c>
      <c r="X109">
        <v>45.79</v>
      </c>
      <c r="Y109">
        <v>13.18</v>
      </c>
      <c r="AA109">
        <v>1.58</v>
      </c>
      <c r="AB109">
        <v>3.78</v>
      </c>
      <c r="AC109">
        <v>0.19900000000000001</v>
      </c>
      <c r="AD109">
        <v>10.83</v>
      </c>
      <c r="AE109">
        <v>0.92700000000000005</v>
      </c>
      <c r="AF109">
        <v>2.38</v>
      </c>
      <c r="AG109">
        <v>1.03</v>
      </c>
      <c r="AH109">
        <v>0.08</v>
      </c>
      <c r="AI109">
        <v>10.92</v>
      </c>
      <c r="AJ109">
        <v>99.04</v>
      </c>
      <c r="AK109">
        <v>35</v>
      </c>
      <c r="AL109">
        <v>-1</v>
      </c>
      <c r="AM109">
        <v>253</v>
      </c>
      <c r="AN109">
        <v>330</v>
      </c>
      <c r="AO109">
        <v>48</v>
      </c>
      <c r="AP109">
        <v>140</v>
      </c>
      <c r="AQ109">
        <v>110</v>
      </c>
      <c r="AR109">
        <v>16</v>
      </c>
      <c r="AS109">
        <v>1.3</v>
      </c>
      <c r="AT109">
        <v>29</v>
      </c>
      <c r="AU109">
        <v>28</v>
      </c>
      <c r="AV109">
        <v>142</v>
      </c>
      <c r="AW109">
        <v>21.6</v>
      </c>
      <c r="AX109">
        <v>66</v>
      </c>
      <c r="AY109">
        <v>2.5</v>
      </c>
      <c r="AZ109">
        <v>-2</v>
      </c>
      <c r="BA109">
        <v>-0.5</v>
      </c>
      <c r="BB109">
        <v>-0.1</v>
      </c>
      <c r="BC109">
        <v>-1</v>
      </c>
      <c r="BD109">
        <v>0.5</v>
      </c>
      <c r="BE109">
        <v>0.5</v>
      </c>
      <c r="BF109">
        <v>958</v>
      </c>
      <c r="BG109">
        <v>-0.1</v>
      </c>
      <c r="BH109">
        <v>4.43</v>
      </c>
      <c r="BI109">
        <v>10.9</v>
      </c>
      <c r="BJ109">
        <v>1.7</v>
      </c>
      <c r="BK109">
        <v>8.2799999999999994</v>
      </c>
      <c r="BL109">
        <v>2.5299999999999998</v>
      </c>
      <c r="BM109">
        <v>0.85099999999999998</v>
      </c>
      <c r="BN109">
        <v>3.07</v>
      </c>
      <c r="BO109">
        <v>0.57999999999999996</v>
      </c>
      <c r="BP109">
        <v>3.54</v>
      </c>
      <c r="BQ109">
        <v>0.75</v>
      </c>
      <c r="BR109">
        <v>2.2000000000000002</v>
      </c>
      <c r="BS109">
        <v>0.35099999999999998</v>
      </c>
      <c r="BT109">
        <v>2.16</v>
      </c>
      <c r="BU109">
        <v>0.308</v>
      </c>
      <c r="BV109">
        <v>1.4</v>
      </c>
      <c r="BW109">
        <v>0.21</v>
      </c>
      <c r="BX109">
        <v>1.3</v>
      </c>
      <c r="BY109">
        <v>0.28000000000000003</v>
      </c>
      <c r="BZ109">
        <v>7</v>
      </c>
      <c r="CA109">
        <v>0.28000000000000003</v>
      </c>
      <c r="CB109">
        <v>0.13</v>
      </c>
      <c r="CC109">
        <v>9.92</v>
      </c>
      <c r="CD109">
        <v>10.08</v>
      </c>
      <c r="CE109">
        <v>98.2</v>
      </c>
      <c r="CF109">
        <v>20</v>
      </c>
      <c r="CG109">
        <v>-0.05</v>
      </c>
      <c r="CH109">
        <v>0.05</v>
      </c>
      <c r="CI109">
        <v>-1</v>
      </c>
      <c r="CJ109">
        <v>-0.01</v>
      </c>
      <c r="CK109">
        <v>-1</v>
      </c>
      <c r="CL109">
        <v>-0.2</v>
      </c>
      <c r="CM109">
        <v>55.3</v>
      </c>
      <c r="CN109">
        <v>270</v>
      </c>
      <c r="CO109">
        <v>135</v>
      </c>
      <c r="CP109">
        <v>-0.2</v>
      </c>
      <c r="CQ109">
        <v>66</v>
      </c>
      <c r="CR109">
        <v>167</v>
      </c>
      <c r="CS109">
        <v>1500</v>
      </c>
      <c r="CT109">
        <v>-1</v>
      </c>
      <c r="CU109">
        <v>10</v>
      </c>
      <c r="CV109">
        <v>99.7</v>
      </c>
    </row>
    <row r="110" spans="1:100" x14ac:dyDescent="0.3">
      <c r="A110" t="s">
        <v>430</v>
      </c>
      <c r="B110" t="s">
        <v>431</v>
      </c>
      <c r="C110" s="1" t="str">
        <f>HYPERLINK("http://geochem.nrcan.gc.ca/cdogs/content/bdl/bdl220010_e.htm", "22:0010")</f>
        <v>22:0010</v>
      </c>
      <c r="D110" s="1" t="str">
        <f>HYPERLINK("http://geochem.nrcan.gc.ca/cdogs/content/svy/svy220008_e.htm", "22:0008")</f>
        <v>22:0008</v>
      </c>
      <c r="E110" t="s">
        <v>375</v>
      </c>
      <c r="F110" t="s">
        <v>432</v>
      </c>
      <c r="H110">
        <v>63.0166915</v>
      </c>
      <c r="I110">
        <v>-92.203778499999999</v>
      </c>
      <c r="J110" s="1" t="str">
        <f>HYPERLINK("http://geochem.nrcan.gc.ca/cdogs/content/kwd/kwd020033_e.htm", "Whole")</f>
        <v>Whole</v>
      </c>
      <c r="K110" s="1" t="str">
        <f>HYPERLINK("http://geochem.nrcan.gc.ca/cdogs/content/kwd/kwd080069_e.htm", "Rock crushing (ActLabs RX1)")</f>
        <v>Rock crushing (ActLabs RX1)</v>
      </c>
      <c r="L110">
        <v>622923</v>
      </c>
      <c r="M110">
        <v>-5</v>
      </c>
      <c r="P110">
        <v>5</v>
      </c>
      <c r="Q110">
        <v>1.03</v>
      </c>
      <c r="R110">
        <v>1.1399999999999999</v>
      </c>
      <c r="S110">
        <v>0.1</v>
      </c>
      <c r="T110">
        <v>4.09</v>
      </c>
      <c r="U110">
        <v>-0.01</v>
      </c>
      <c r="V110">
        <v>7.5</v>
      </c>
      <c r="W110">
        <v>-5</v>
      </c>
      <c r="X110">
        <v>47.08</v>
      </c>
      <c r="Y110">
        <v>14.46</v>
      </c>
      <c r="AA110">
        <v>4.0199999999999996</v>
      </c>
      <c r="AB110">
        <v>5.31</v>
      </c>
      <c r="AC110">
        <v>0.17</v>
      </c>
      <c r="AD110">
        <v>8.0399999999999991</v>
      </c>
      <c r="AE110">
        <v>1.022</v>
      </c>
      <c r="AF110">
        <v>3.28</v>
      </c>
      <c r="AG110">
        <v>0.05</v>
      </c>
      <c r="AH110">
        <v>0.12</v>
      </c>
      <c r="AI110">
        <v>7.36</v>
      </c>
      <c r="AJ110">
        <v>99.25</v>
      </c>
      <c r="AK110">
        <v>26</v>
      </c>
      <c r="AL110">
        <v>-1</v>
      </c>
      <c r="AM110">
        <v>181</v>
      </c>
      <c r="AN110">
        <v>60</v>
      </c>
      <c r="AO110">
        <v>55</v>
      </c>
      <c r="AP110">
        <v>150</v>
      </c>
      <c r="AQ110">
        <v>100</v>
      </c>
      <c r="AR110">
        <v>19</v>
      </c>
      <c r="AS110">
        <v>1.5</v>
      </c>
      <c r="AT110">
        <v>20</v>
      </c>
      <c r="AU110">
        <v>1</v>
      </c>
      <c r="AV110">
        <v>193</v>
      </c>
      <c r="AW110">
        <v>16.8</v>
      </c>
      <c r="AX110">
        <v>85</v>
      </c>
      <c r="AY110">
        <v>3.6</v>
      </c>
      <c r="AZ110">
        <v>-2</v>
      </c>
      <c r="BA110">
        <v>0.7</v>
      </c>
      <c r="BB110">
        <v>-0.1</v>
      </c>
      <c r="BC110">
        <v>-1</v>
      </c>
      <c r="BD110">
        <v>0.6</v>
      </c>
      <c r="BE110">
        <v>0.1</v>
      </c>
      <c r="BF110">
        <v>28</v>
      </c>
      <c r="BG110">
        <v>-0.1</v>
      </c>
      <c r="BH110">
        <v>12.3</v>
      </c>
      <c r="BI110">
        <v>25.2</v>
      </c>
      <c r="BJ110">
        <v>3.09</v>
      </c>
      <c r="BK110">
        <v>12.7</v>
      </c>
      <c r="BL110">
        <v>2.79</v>
      </c>
      <c r="BM110">
        <v>0.92800000000000005</v>
      </c>
      <c r="BN110">
        <v>2.78</v>
      </c>
      <c r="BO110">
        <v>0.47</v>
      </c>
      <c r="BP110">
        <v>2.95</v>
      </c>
      <c r="BQ110">
        <v>0.56999999999999995</v>
      </c>
      <c r="BR110">
        <v>1.63</v>
      </c>
      <c r="BS110">
        <v>0.24399999999999999</v>
      </c>
      <c r="BT110">
        <v>1.62</v>
      </c>
      <c r="BU110">
        <v>0.23899999999999999</v>
      </c>
      <c r="BV110">
        <v>1.8</v>
      </c>
      <c r="BW110">
        <v>0.28999999999999998</v>
      </c>
      <c r="BX110">
        <v>0.8</v>
      </c>
      <c r="BY110">
        <v>-0.05</v>
      </c>
      <c r="BZ110">
        <v>-5</v>
      </c>
      <c r="CA110">
        <v>2.58</v>
      </c>
      <c r="CB110">
        <v>0.59</v>
      </c>
      <c r="CC110">
        <v>12.36</v>
      </c>
      <c r="CD110">
        <v>6.53</v>
      </c>
      <c r="CE110">
        <v>98.41</v>
      </c>
      <c r="CF110">
        <v>15</v>
      </c>
      <c r="CG110">
        <v>-0.05</v>
      </c>
      <c r="CH110">
        <v>0.02</v>
      </c>
      <c r="CI110">
        <v>-1</v>
      </c>
      <c r="CJ110">
        <v>0.04</v>
      </c>
      <c r="CK110">
        <v>-1</v>
      </c>
      <c r="CL110">
        <v>-0.2</v>
      </c>
      <c r="CM110">
        <v>61.5</v>
      </c>
      <c r="CN110">
        <v>50</v>
      </c>
      <c r="CO110">
        <v>121</v>
      </c>
      <c r="CP110">
        <v>-0.2</v>
      </c>
      <c r="CQ110">
        <v>59</v>
      </c>
      <c r="CR110">
        <v>172</v>
      </c>
      <c r="CS110">
        <v>1290</v>
      </c>
      <c r="CT110">
        <v>-1</v>
      </c>
      <c r="CU110">
        <v>6</v>
      </c>
      <c r="CV110">
        <v>116</v>
      </c>
    </row>
    <row r="111" spans="1:100" x14ac:dyDescent="0.3">
      <c r="A111" t="s">
        <v>433</v>
      </c>
      <c r="B111" t="s">
        <v>434</v>
      </c>
      <c r="C111" s="1" t="str">
        <f>HYPERLINK("http://geochem.nrcan.gc.ca/cdogs/content/bdl/bdl220010_e.htm", "22:0010")</f>
        <v>22:0010</v>
      </c>
      <c r="D111" s="1" t="str">
        <f>HYPERLINK("http://geochem.nrcan.gc.ca/cdogs/content/svy/svy220008_e.htm", "22:0008")</f>
        <v>22:0008</v>
      </c>
      <c r="E111" t="s">
        <v>375</v>
      </c>
      <c r="F111" t="s">
        <v>435</v>
      </c>
      <c r="H111">
        <v>63.0166915</v>
      </c>
      <c r="I111">
        <v>-92.203778499999999</v>
      </c>
      <c r="J111" s="1" t="str">
        <f>HYPERLINK("http://geochem.nrcan.gc.ca/cdogs/content/kwd/kwd020033_e.htm", "Whole")</f>
        <v>Whole</v>
      </c>
      <c r="K111" s="1" t="str">
        <f>HYPERLINK("http://geochem.nrcan.gc.ca/cdogs/content/kwd/kwd080069_e.htm", "Rock crushing (ActLabs RX1)")</f>
        <v>Rock crushing (ActLabs RX1)</v>
      </c>
      <c r="L111">
        <v>622924</v>
      </c>
      <c r="M111">
        <v>8</v>
      </c>
      <c r="P111">
        <v>-1</v>
      </c>
      <c r="Q111">
        <v>1.07</v>
      </c>
      <c r="R111">
        <v>1.74</v>
      </c>
      <c r="S111">
        <v>0.09</v>
      </c>
      <c r="T111">
        <v>6.35</v>
      </c>
      <c r="U111">
        <v>-0.01</v>
      </c>
      <c r="V111">
        <v>6.2</v>
      </c>
      <c r="W111">
        <v>-5</v>
      </c>
      <c r="X111">
        <v>47.89</v>
      </c>
      <c r="Y111">
        <v>13.97</v>
      </c>
      <c r="AA111">
        <v>2.4700000000000002</v>
      </c>
      <c r="AB111">
        <v>5.07</v>
      </c>
      <c r="AC111">
        <v>0.185</v>
      </c>
      <c r="AD111">
        <v>10.18</v>
      </c>
      <c r="AE111">
        <v>0.95299999999999996</v>
      </c>
      <c r="AF111">
        <v>2.95</v>
      </c>
      <c r="AG111">
        <v>0.24</v>
      </c>
      <c r="AH111">
        <v>0.08</v>
      </c>
      <c r="AI111">
        <v>9.86</v>
      </c>
      <c r="AJ111">
        <v>100.7</v>
      </c>
      <c r="AK111">
        <v>37</v>
      </c>
      <c r="AL111">
        <v>-1</v>
      </c>
      <c r="AM111">
        <v>262</v>
      </c>
      <c r="AN111">
        <v>390</v>
      </c>
      <c r="AO111">
        <v>49</v>
      </c>
      <c r="AP111">
        <v>180</v>
      </c>
      <c r="AQ111">
        <v>110</v>
      </c>
      <c r="AR111">
        <v>15</v>
      </c>
      <c r="AS111">
        <v>1.5</v>
      </c>
      <c r="AT111">
        <v>66</v>
      </c>
      <c r="AU111">
        <v>6</v>
      </c>
      <c r="AV111">
        <v>126</v>
      </c>
      <c r="AW111">
        <v>19.5</v>
      </c>
      <c r="AX111">
        <v>70</v>
      </c>
      <c r="AY111">
        <v>2.9</v>
      </c>
      <c r="AZ111">
        <v>-2</v>
      </c>
      <c r="BA111">
        <v>2.2000000000000002</v>
      </c>
      <c r="BB111">
        <v>-0.1</v>
      </c>
      <c r="BC111">
        <v>1</v>
      </c>
      <c r="BD111">
        <v>2.1</v>
      </c>
      <c r="BE111">
        <v>0.2</v>
      </c>
      <c r="BF111">
        <v>86</v>
      </c>
      <c r="BG111">
        <v>-0.1</v>
      </c>
      <c r="BH111">
        <v>4.75</v>
      </c>
      <c r="BI111">
        <v>12.1</v>
      </c>
      <c r="BJ111">
        <v>1.88</v>
      </c>
      <c r="BK111">
        <v>8.7899999999999991</v>
      </c>
      <c r="BL111">
        <v>2.8</v>
      </c>
      <c r="BM111">
        <v>0.91</v>
      </c>
      <c r="BN111">
        <v>3.5</v>
      </c>
      <c r="BO111">
        <v>0.61</v>
      </c>
      <c r="BP111">
        <v>3.8</v>
      </c>
      <c r="BQ111">
        <v>0.8</v>
      </c>
      <c r="BR111">
        <v>2.31</v>
      </c>
      <c r="BS111">
        <v>0.35299999999999998</v>
      </c>
      <c r="BT111">
        <v>2.25</v>
      </c>
      <c r="BU111">
        <v>0.33100000000000002</v>
      </c>
      <c r="BV111">
        <v>1.7</v>
      </c>
      <c r="BW111">
        <v>0.25</v>
      </c>
      <c r="BX111">
        <v>4.2</v>
      </c>
      <c r="BY111">
        <v>0.08</v>
      </c>
      <c r="BZ111">
        <v>-5</v>
      </c>
      <c r="CA111">
        <v>0.37</v>
      </c>
      <c r="CB111">
        <v>0.17</v>
      </c>
      <c r="CC111">
        <v>9.3699999999999992</v>
      </c>
      <c r="CD111">
        <v>9.17</v>
      </c>
      <c r="CE111">
        <v>100</v>
      </c>
      <c r="CF111">
        <v>25</v>
      </c>
      <c r="CG111">
        <v>-0.05</v>
      </c>
      <c r="CH111">
        <v>0.05</v>
      </c>
      <c r="CI111">
        <v>-1</v>
      </c>
      <c r="CJ111">
        <v>0.03</v>
      </c>
      <c r="CK111">
        <v>-1</v>
      </c>
      <c r="CL111">
        <v>-0.2</v>
      </c>
      <c r="CM111">
        <v>60.1</v>
      </c>
      <c r="CN111">
        <v>222</v>
      </c>
      <c r="CO111">
        <v>137</v>
      </c>
      <c r="CP111">
        <v>-0.2</v>
      </c>
      <c r="CQ111">
        <v>65</v>
      </c>
      <c r="CR111">
        <v>198</v>
      </c>
      <c r="CS111">
        <v>1400</v>
      </c>
      <c r="CT111">
        <v>-1</v>
      </c>
      <c r="CU111">
        <v>-2</v>
      </c>
      <c r="CV111">
        <v>109</v>
      </c>
    </row>
    <row r="112" spans="1:100" x14ac:dyDescent="0.3">
      <c r="A112" t="s">
        <v>436</v>
      </c>
      <c r="B112" t="s">
        <v>437</v>
      </c>
      <c r="C112" s="1" t="str">
        <f>HYPERLINK("http://geochem.nrcan.gc.ca/cdogs/content/bdl/bdl220010_e.htm", "22:0010")</f>
        <v>22:0010</v>
      </c>
      <c r="D112" s="1" t="str">
        <f>HYPERLINK("http://geochem.nrcan.gc.ca/cdogs/content/svy/svy220008_e.htm", "22:0008")</f>
        <v>22:0008</v>
      </c>
      <c r="E112" t="s">
        <v>375</v>
      </c>
      <c r="F112" t="s">
        <v>438</v>
      </c>
      <c r="H112">
        <v>63.0166915</v>
      </c>
      <c r="I112">
        <v>-92.203778499999999</v>
      </c>
      <c r="J112" s="1" t="str">
        <f>HYPERLINK("http://geochem.nrcan.gc.ca/cdogs/content/kwd/kwd020033_e.htm", "Whole")</f>
        <v>Whole</v>
      </c>
      <c r="K112" s="1" t="str">
        <f>HYPERLINK("http://geochem.nrcan.gc.ca/cdogs/content/kwd/kwd080069_e.htm", "Rock crushing (ActLabs RX1)")</f>
        <v>Rock crushing (ActLabs RX1)</v>
      </c>
      <c r="L112">
        <v>622925</v>
      </c>
      <c r="M112">
        <v>20</v>
      </c>
      <c r="P112">
        <v>7</v>
      </c>
      <c r="Q112">
        <v>1.08</v>
      </c>
      <c r="R112">
        <v>1.55</v>
      </c>
      <c r="S112">
        <v>0.19</v>
      </c>
      <c r="T112">
        <v>5.53</v>
      </c>
      <c r="U112">
        <v>-0.01</v>
      </c>
      <c r="V112">
        <v>6.3</v>
      </c>
      <c r="W112">
        <v>-5</v>
      </c>
      <c r="X112">
        <v>46.85</v>
      </c>
      <c r="Y112">
        <v>14.32</v>
      </c>
      <c r="AA112">
        <v>3.53</v>
      </c>
      <c r="AB112">
        <v>4.5999999999999996</v>
      </c>
      <c r="AC112">
        <v>0.192</v>
      </c>
      <c r="AD112">
        <v>10.55</v>
      </c>
      <c r="AE112">
        <v>0.97699999999999998</v>
      </c>
      <c r="AF112">
        <v>2.67</v>
      </c>
      <c r="AG112">
        <v>0.11</v>
      </c>
      <c r="AH112">
        <v>7.0000000000000007E-2</v>
      </c>
      <c r="AI112">
        <v>8.69</v>
      </c>
      <c r="AJ112">
        <v>99.56</v>
      </c>
      <c r="AK112">
        <v>38</v>
      </c>
      <c r="AL112">
        <v>-1</v>
      </c>
      <c r="AM112">
        <v>274</v>
      </c>
      <c r="AN112">
        <v>360</v>
      </c>
      <c r="AO112">
        <v>50</v>
      </c>
      <c r="AP112">
        <v>160</v>
      </c>
      <c r="AQ112">
        <v>100</v>
      </c>
      <c r="AR112">
        <v>17</v>
      </c>
      <c r="AS112">
        <v>1.8</v>
      </c>
      <c r="AT112">
        <v>18</v>
      </c>
      <c r="AU112">
        <v>3</v>
      </c>
      <c r="AV112">
        <v>189</v>
      </c>
      <c r="AW112">
        <v>22.3</v>
      </c>
      <c r="AX112">
        <v>76</v>
      </c>
      <c r="AY112">
        <v>2.8</v>
      </c>
      <c r="AZ112">
        <v>-2</v>
      </c>
      <c r="BA112">
        <v>0.5</v>
      </c>
      <c r="BB112">
        <v>-0.1</v>
      </c>
      <c r="BC112">
        <v>-1</v>
      </c>
      <c r="BD112">
        <v>1.1000000000000001</v>
      </c>
      <c r="BE112">
        <v>0.2</v>
      </c>
      <c r="BF112">
        <v>28</v>
      </c>
      <c r="BG112">
        <v>-0.1</v>
      </c>
      <c r="BH112">
        <v>4.84</v>
      </c>
      <c r="BI112">
        <v>12.2</v>
      </c>
      <c r="BJ112">
        <v>1.86</v>
      </c>
      <c r="BK112">
        <v>9.02</v>
      </c>
      <c r="BL112">
        <v>2.69</v>
      </c>
      <c r="BM112">
        <v>0.97099999999999997</v>
      </c>
      <c r="BN112">
        <v>3.41</v>
      </c>
      <c r="BO112">
        <v>0.62</v>
      </c>
      <c r="BP112">
        <v>3.92</v>
      </c>
      <c r="BQ112">
        <v>0.82</v>
      </c>
      <c r="BR112">
        <v>2.34</v>
      </c>
      <c r="BS112">
        <v>0.35899999999999999</v>
      </c>
      <c r="BT112">
        <v>2.23</v>
      </c>
      <c r="BU112">
        <v>0.33700000000000002</v>
      </c>
      <c r="BV112">
        <v>1.8</v>
      </c>
      <c r="BW112">
        <v>0.24</v>
      </c>
      <c r="BX112">
        <v>1.9</v>
      </c>
      <c r="BY112">
        <v>-0.05</v>
      </c>
      <c r="BZ112">
        <v>-5</v>
      </c>
      <c r="CA112">
        <v>0.61</v>
      </c>
      <c r="CB112">
        <v>0.17</v>
      </c>
      <c r="CC112">
        <v>10.53</v>
      </c>
      <c r="CD112">
        <v>7.98</v>
      </c>
      <c r="CE112">
        <v>98.86</v>
      </c>
      <c r="CF112">
        <v>15</v>
      </c>
      <c r="CG112">
        <v>-0.05</v>
      </c>
      <c r="CH112">
        <v>0.02</v>
      </c>
      <c r="CI112">
        <v>-1</v>
      </c>
      <c r="CJ112">
        <v>0.05</v>
      </c>
      <c r="CK112">
        <v>-1</v>
      </c>
      <c r="CL112">
        <v>-0.2</v>
      </c>
      <c r="CM112">
        <v>59.1</v>
      </c>
      <c r="CN112">
        <v>260</v>
      </c>
      <c r="CO112">
        <v>132</v>
      </c>
      <c r="CP112">
        <v>-0.2</v>
      </c>
      <c r="CQ112">
        <v>57</v>
      </c>
      <c r="CR112">
        <v>187</v>
      </c>
      <c r="CS112">
        <v>1490</v>
      </c>
      <c r="CT112">
        <v>-1</v>
      </c>
      <c r="CU112">
        <v>3</v>
      </c>
      <c r="CV112">
        <v>103</v>
      </c>
    </row>
    <row r="113" spans="1:100" x14ac:dyDescent="0.3">
      <c r="A113" t="s">
        <v>439</v>
      </c>
      <c r="B113" t="s">
        <v>440</v>
      </c>
      <c r="C113" s="1" t="str">
        <f>HYPERLINK("http://geochem.nrcan.gc.ca/cdogs/content/bdl/bdl220010_e.htm", "22:0010")</f>
        <v>22:0010</v>
      </c>
      <c r="D113" s="1" t="str">
        <f>HYPERLINK("http://geochem.nrcan.gc.ca/cdogs/content/svy/svy220008_e.htm", "22:0008")</f>
        <v>22:0008</v>
      </c>
      <c r="E113" t="s">
        <v>375</v>
      </c>
      <c r="F113" t="s">
        <v>441</v>
      </c>
      <c r="H113">
        <v>63.0166915</v>
      </c>
      <c r="I113">
        <v>-92.203778499999999</v>
      </c>
      <c r="J113" s="1" t="str">
        <f>HYPERLINK("http://geochem.nrcan.gc.ca/cdogs/content/kwd/kwd020033_e.htm", "Whole")</f>
        <v>Whole</v>
      </c>
      <c r="K113" s="1" t="str">
        <f>HYPERLINK("http://geochem.nrcan.gc.ca/cdogs/content/kwd/kwd080069_e.htm", "Rock crushing (ActLabs RX1)")</f>
        <v>Rock crushing (ActLabs RX1)</v>
      </c>
      <c r="L113">
        <v>622926</v>
      </c>
      <c r="M113">
        <v>16</v>
      </c>
      <c r="P113">
        <v>35</v>
      </c>
      <c r="Q113">
        <v>1</v>
      </c>
      <c r="R113">
        <v>3.26</v>
      </c>
      <c r="S113">
        <v>0.1</v>
      </c>
      <c r="T113">
        <v>11.4</v>
      </c>
      <c r="U113">
        <v>-0.01</v>
      </c>
      <c r="V113">
        <v>9.1999999999999993</v>
      </c>
      <c r="W113">
        <v>-5</v>
      </c>
      <c r="X113">
        <v>40.33</v>
      </c>
      <c r="Y113">
        <v>11.9</v>
      </c>
      <c r="AA113">
        <v>0.85</v>
      </c>
      <c r="AB113">
        <v>3.89</v>
      </c>
      <c r="AC113">
        <v>0.30599999999999999</v>
      </c>
      <c r="AD113">
        <v>14.45</v>
      </c>
      <c r="AE113">
        <v>1.0109999999999999</v>
      </c>
      <c r="AF113">
        <v>0.09</v>
      </c>
      <c r="AG113">
        <v>1.71</v>
      </c>
      <c r="AH113">
        <v>0.09</v>
      </c>
      <c r="AI113">
        <v>14.46</v>
      </c>
      <c r="AJ113">
        <v>99.32</v>
      </c>
      <c r="AK113">
        <v>30</v>
      </c>
      <c r="AL113">
        <v>-1</v>
      </c>
      <c r="AM113">
        <v>237</v>
      </c>
      <c r="AN113">
        <v>190</v>
      </c>
      <c r="AO113">
        <v>40</v>
      </c>
      <c r="AP113">
        <v>100</v>
      </c>
      <c r="AQ113">
        <v>120</v>
      </c>
      <c r="AR113">
        <v>16</v>
      </c>
      <c r="AS113">
        <v>2</v>
      </c>
      <c r="AT113">
        <v>66</v>
      </c>
      <c r="AU113">
        <v>46</v>
      </c>
      <c r="AV113">
        <v>86</v>
      </c>
      <c r="AW113">
        <v>26.2</v>
      </c>
      <c r="AX113">
        <v>77</v>
      </c>
      <c r="AY113">
        <v>3.2</v>
      </c>
      <c r="AZ113">
        <v>-2</v>
      </c>
      <c r="BA113">
        <v>-0.5</v>
      </c>
      <c r="BB113">
        <v>-0.1</v>
      </c>
      <c r="BC113">
        <v>1</v>
      </c>
      <c r="BD113">
        <v>-0.2</v>
      </c>
      <c r="BE113">
        <v>0.7</v>
      </c>
      <c r="BF113">
        <v>299</v>
      </c>
      <c r="BG113">
        <v>-0.1</v>
      </c>
      <c r="BH113">
        <v>6.98</v>
      </c>
      <c r="BI113">
        <v>16.5</v>
      </c>
      <c r="BJ113">
        <v>2.35</v>
      </c>
      <c r="BK113">
        <v>11.5</v>
      </c>
      <c r="BL113">
        <v>3.32</v>
      </c>
      <c r="BM113">
        <v>1.01</v>
      </c>
      <c r="BN113">
        <v>3.92</v>
      </c>
      <c r="BO113">
        <v>0.7</v>
      </c>
      <c r="BP113">
        <v>4.3899999999999997</v>
      </c>
      <c r="BQ113">
        <v>0.92</v>
      </c>
      <c r="BR113">
        <v>2.7</v>
      </c>
      <c r="BS113">
        <v>0.40899999999999997</v>
      </c>
      <c r="BT113">
        <v>2.6</v>
      </c>
      <c r="BU113">
        <v>0.41099999999999998</v>
      </c>
      <c r="BV113">
        <v>1.7</v>
      </c>
      <c r="BW113">
        <v>0.28000000000000003</v>
      </c>
      <c r="BX113">
        <v>3.1</v>
      </c>
      <c r="BY113">
        <v>0.74</v>
      </c>
      <c r="BZ113">
        <v>-5</v>
      </c>
      <c r="CA113">
        <v>0.64</v>
      </c>
      <c r="CB113">
        <v>0.27</v>
      </c>
      <c r="CC113">
        <v>11.08</v>
      </c>
      <c r="CD113">
        <v>13.43</v>
      </c>
      <c r="CE113">
        <v>98.29</v>
      </c>
      <c r="CF113">
        <v>53</v>
      </c>
      <c r="CG113">
        <v>-0.05</v>
      </c>
      <c r="CH113">
        <v>-0.02</v>
      </c>
      <c r="CI113">
        <v>-1</v>
      </c>
      <c r="CJ113">
        <v>0.05</v>
      </c>
      <c r="CK113">
        <v>-1</v>
      </c>
      <c r="CL113">
        <v>0.2</v>
      </c>
      <c r="CM113">
        <v>49.5</v>
      </c>
      <c r="CN113">
        <v>131</v>
      </c>
      <c r="CO113">
        <v>143</v>
      </c>
      <c r="CP113">
        <v>-0.2</v>
      </c>
      <c r="CQ113">
        <v>54</v>
      </c>
      <c r="CR113">
        <v>123</v>
      </c>
      <c r="CS113">
        <v>2300</v>
      </c>
      <c r="CT113">
        <v>-1</v>
      </c>
      <c r="CU113">
        <v>5</v>
      </c>
      <c r="CV113">
        <v>141</v>
      </c>
    </row>
    <row r="114" spans="1:100" x14ac:dyDescent="0.3">
      <c r="A114" t="s">
        <v>442</v>
      </c>
      <c r="B114" t="s">
        <v>443</v>
      </c>
      <c r="C114" s="1" t="str">
        <f>HYPERLINK("http://geochem.nrcan.gc.ca/cdogs/content/bdl/bdl220010_e.htm", "22:0010")</f>
        <v>22:0010</v>
      </c>
      <c r="D114" s="1" t="str">
        <f>HYPERLINK("http://geochem.nrcan.gc.ca/cdogs/content/svy/svy220008_e.htm", "22:0008")</f>
        <v>22:0008</v>
      </c>
      <c r="E114" t="s">
        <v>375</v>
      </c>
      <c r="F114" t="s">
        <v>444</v>
      </c>
      <c r="H114">
        <v>63.0166915</v>
      </c>
      <c r="I114">
        <v>-92.203778499999999</v>
      </c>
      <c r="J114" s="1" t="str">
        <f>HYPERLINK("http://geochem.nrcan.gc.ca/cdogs/content/kwd/kwd020033_e.htm", "Whole")</f>
        <v>Whole</v>
      </c>
      <c r="K114" s="1" t="str">
        <f>HYPERLINK("http://geochem.nrcan.gc.ca/cdogs/content/kwd/kwd080069_e.htm", "Rock crushing (ActLabs RX1)")</f>
        <v>Rock crushing (ActLabs RX1)</v>
      </c>
      <c r="L114">
        <v>622927</v>
      </c>
      <c r="M114">
        <v>7</v>
      </c>
      <c r="P114">
        <v>5</v>
      </c>
      <c r="Q114">
        <v>1.02</v>
      </c>
      <c r="R114">
        <v>3.41</v>
      </c>
      <c r="S114">
        <v>0.4</v>
      </c>
      <c r="T114">
        <v>11.7</v>
      </c>
      <c r="U114">
        <v>-0.01</v>
      </c>
      <c r="V114">
        <v>16.5</v>
      </c>
      <c r="W114">
        <v>-5</v>
      </c>
      <c r="X114">
        <v>64.010000000000005</v>
      </c>
      <c r="Y114">
        <v>0.22</v>
      </c>
      <c r="AA114">
        <v>3.28</v>
      </c>
      <c r="AB114">
        <v>1.32</v>
      </c>
      <c r="AC114">
        <v>0.26100000000000001</v>
      </c>
      <c r="AD114">
        <v>1.97</v>
      </c>
      <c r="AE114">
        <v>1.2999999999999999E-2</v>
      </c>
      <c r="AF114">
        <v>0.01</v>
      </c>
      <c r="AG114">
        <v>0.01</v>
      </c>
      <c r="AH114">
        <v>0.04</v>
      </c>
      <c r="AI114">
        <v>10.74</v>
      </c>
      <c r="AJ114">
        <v>100.2</v>
      </c>
      <c r="AK114">
        <v>1</v>
      </c>
      <c r="AL114">
        <v>-1</v>
      </c>
      <c r="AM114">
        <v>-5</v>
      </c>
      <c r="AN114">
        <v>-20</v>
      </c>
      <c r="AO114">
        <v>3</v>
      </c>
      <c r="AP114">
        <v>-20</v>
      </c>
      <c r="AQ114">
        <v>40</v>
      </c>
      <c r="AR114">
        <v>1</v>
      </c>
      <c r="AS114">
        <v>5.7</v>
      </c>
      <c r="AT114">
        <v>17</v>
      </c>
      <c r="AU114">
        <v>-1</v>
      </c>
      <c r="AV114">
        <v>13</v>
      </c>
      <c r="AW114">
        <v>2.2999999999999998</v>
      </c>
      <c r="AX114">
        <v>5</v>
      </c>
      <c r="AY114">
        <v>-0.2</v>
      </c>
      <c r="AZ114">
        <v>-2</v>
      </c>
      <c r="BA114">
        <v>-0.5</v>
      </c>
      <c r="BB114">
        <v>-0.1</v>
      </c>
      <c r="BC114">
        <v>-1</v>
      </c>
      <c r="BD114">
        <v>-0.2</v>
      </c>
      <c r="BE114">
        <v>-0.1</v>
      </c>
      <c r="BF114">
        <v>4</v>
      </c>
      <c r="BG114">
        <v>-0.1</v>
      </c>
      <c r="BH114">
        <v>0.85</v>
      </c>
      <c r="BI114">
        <v>1.6</v>
      </c>
      <c r="BJ114">
        <v>0.21</v>
      </c>
      <c r="BK114">
        <v>0.88</v>
      </c>
      <c r="BL114">
        <v>0.23</v>
      </c>
      <c r="BM114">
        <v>0.192</v>
      </c>
      <c r="BN114">
        <v>0.24</v>
      </c>
      <c r="BO114">
        <v>0.05</v>
      </c>
      <c r="BP114">
        <v>0.32</v>
      </c>
      <c r="BQ114">
        <v>7.0000000000000007E-2</v>
      </c>
      <c r="BR114">
        <v>0.21</v>
      </c>
      <c r="BS114">
        <v>3.5999999999999997E-2</v>
      </c>
      <c r="BT114">
        <v>0.24</v>
      </c>
      <c r="BU114">
        <v>3.7999999999999999E-2</v>
      </c>
      <c r="BV114">
        <v>-0.1</v>
      </c>
      <c r="BW114">
        <v>0.03</v>
      </c>
      <c r="BX114">
        <v>1</v>
      </c>
      <c r="BY114">
        <v>0.09</v>
      </c>
      <c r="BZ114">
        <v>-5</v>
      </c>
      <c r="CA114">
        <v>-0.05</v>
      </c>
      <c r="CB114">
        <v>0.05</v>
      </c>
      <c r="CC114">
        <v>21.63</v>
      </c>
      <c r="CD114">
        <v>8.89</v>
      </c>
      <c r="CE114">
        <v>98.39</v>
      </c>
      <c r="CF114">
        <v>17</v>
      </c>
      <c r="CG114">
        <v>-0.05</v>
      </c>
      <c r="CH114">
        <v>0.04</v>
      </c>
      <c r="CI114">
        <v>-1</v>
      </c>
      <c r="CJ114">
        <v>0.08</v>
      </c>
      <c r="CK114">
        <v>-1</v>
      </c>
      <c r="CL114">
        <v>-0.2</v>
      </c>
      <c r="CM114">
        <v>3.9</v>
      </c>
      <c r="CN114">
        <v>27</v>
      </c>
      <c r="CO114">
        <v>45.4</v>
      </c>
      <c r="CP114">
        <v>-0.2</v>
      </c>
      <c r="CQ114">
        <v>1</v>
      </c>
      <c r="CR114">
        <v>11</v>
      </c>
      <c r="CS114">
        <v>1890</v>
      </c>
      <c r="CT114">
        <v>1</v>
      </c>
      <c r="CU114">
        <v>3</v>
      </c>
      <c r="CV114">
        <v>93.6</v>
      </c>
    </row>
    <row r="115" spans="1:100" x14ac:dyDescent="0.3">
      <c r="A115" t="s">
        <v>445</v>
      </c>
      <c r="B115" t="s">
        <v>446</v>
      </c>
      <c r="C115" s="1" t="str">
        <f>HYPERLINK("http://geochem.nrcan.gc.ca/cdogs/content/bdl/bdl220010_e.htm", "22:0010")</f>
        <v>22:0010</v>
      </c>
      <c r="D115" s="1" t="str">
        <f>HYPERLINK("http://geochem.nrcan.gc.ca/cdogs/content/svy/svy220008_e.htm", "22:0008")</f>
        <v>22:0008</v>
      </c>
      <c r="E115" t="s">
        <v>375</v>
      </c>
      <c r="F115" t="s">
        <v>447</v>
      </c>
      <c r="H115">
        <v>63.0166915</v>
      </c>
      <c r="I115">
        <v>-92.203778499999999</v>
      </c>
      <c r="J115" s="1" t="str">
        <f>HYPERLINK("http://geochem.nrcan.gc.ca/cdogs/content/kwd/kwd020033_e.htm", "Whole")</f>
        <v>Whole</v>
      </c>
      <c r="K115" s="1" t="str">
        <f>HYPERLINK("http://geochem.nrcan.gc.ca/cdogs/content/kwd/kwd080069_e.htm", "Rock crushing (ActLabs RX1)")</f>
        <v>Rock crushing (ActLabs RX1)</v>
      </c>
      <c r="L115">
        <v>622928</v>
      </c>
      <c r="M115">
        <v>-5</v>
      </c>
      <c r="P115">
        <v>68</v>
      </c>
      <c r="Q115">
        <v>1</v>
      </c>
      <c r="R115">
        <v>4.38</v>
      </c>
      <c r="S115">
        <v>7.0000000000000007E-2</v>
      </c>
      <c r="T115">
        <v>15</v>
      </c>
      <c r="U115">
        <v>-0.01</v>
      </c>
      <c r="V115">
        <v>9.9</v>
      </c>
      <c r="W115">
        <v>-5</v>
      </c>
      <c r="X115">
        <v>41.4</v>
      </c>
      <c r="Y115">
        <v>9.92</v>
      </c>
      <c r="AA115">
        <v>0.12</v>
      </c>
      <c r="AB115">
        <v>6.19</v>
      </c>
      <c r="AC115">
        <v>0.191</v>
      </c>
      <c r="AD115">
        <v>11.61</v>
      </c>
      <c r="AE115">
        <v>0.87</v>
      </c>
      <c r="AF115">
        <v>0.67</v>
      </c>
      <c r="AG115">
        <v>1.19</v>
      </c>
      <c r="AH115">
        <v>0.08</v>
      </c>
      <c r="AI115">
        <v>17.48</v>
      </c>
      <c r="AJ115">
        <v>100.7</v>
      </c>
      <c r="AK115">
        <v>32</v>
      </c>
      <c r="AL115">
        <v>-1</v>
      </c>
      <c r="AM115">
        <v>230</v>
      </c>
      <c r="AN115">
        <v>350</v>
      </c>
      <c r="AO115">
        <v>46</v>
      </c>
      <c r="AP115">
        <v>140</v>
      </c>
      <c r="AQ115">
        <v>130</v>
      </c>
      <c r="AR115">
        <v>12</v>
      </c>
      <c r="AS115">
        <v>1.7</v>
      </c>
      <c r="AT115">
        <v>118</v>
      </c>
      <c r="AU115">
        <v>31</v>
      </c>
      <c r="AV115">
        <v>89</v>
      </c>
      <c r="AW115">
        <v>14.5</v>
      </c>
      <c r="AX115">
        <v>51</v>
      </c>
      <c r="AY115">
        <v>2.2999999999999998</v>
      </c>
      <c r="AZ115">
        <v>-2</v>
      </c>
      <c r="BA115">
        <v>2.2999999999999998</v>
      </c>
      <c r="BB115">
        <v>-0.1</v>
      </c>
      <c r="BC115">
        <v>-1</v>
      </c>
      <c r="BD115">
        <v>1.6</v>
      </c>
      <c r="BE115">
        <v>0.7</v>
      </c>
      <c r="BF115">
        <v>225</v>
      </c>
      <c r="BG115">
        <v>-0.1</v>
      </c>
      <c r="BH115">
        <v>3.49</v>
      </c>
      <c r="BI115">
        <v>8.76</v>
      </c>
      <c r="BJ115">
        <v>1.34</v>
      </c>
      <c r="BK115">
        <v>6.42</v>
      </c>
      <c r="BL115">
        <v>1.92</v>
      </c>
      <c r="BM115">
        <v>0.61099999999999999</v>
      </c>
      <c r="BN115">
        <v>2.41</v>
      </c>
      <c r="BO115">
        <v>0.43</v>
      </c>
      <c r="BP115">
        <v>2.79</v>
      </c>
      <c r="BQ115">
        <v>0.56000000000000005</v>
      </c>
      <c r="BR115">
        <v>1.58</v>
      </c>
      <c r="BS115">
        <v>0.22600000000000001</v>
      </c>
      <c r="BT115">
        <v>1.47</v>
      </c>
      <c r="BU115">
        <v>0.21199999999999999</v>
      </c>
      <c r="BV115">
        <v>1.1000000000000001</v>
      </c>
      <c r="BW115">
        <v>0.25</v>
      </c>
      <c r="BX115">
        <v>5.0999999999999996</v>
      </c>
      <c r="BY115">
        <v>0.46</v>
      </c>
      <c r="BZ115">
        <v>11</v>
      </c>
      <c r="CA115">
        <v>0.87</v>
      </c>
      <c r="CB115">
        <v>0.38</v>
      </c>
      <c r="CC115">
        <v>11.13</v>
      </c>
      <c r="CD115">
        <v>16.37</v>
      </c>
      <c r="CE115">
        <v>99.62</v>
      </c>
      <c r="CF115">
        <v>123</v>
      </c>
      <c r="CG115">
        <v>-0.05</v>
      </c>
      <c r="CH115">
        <v>0.03</v>
      </c>
      <c r="CI115">
        <v>-1</v>
      </c>
      <c r="CJ115">
        <v>0.09</v>
      </c>
      <c r="CK115">
        <v>-1</v>
      </c>
      <c r="CL115">
        <v>-0.2</v>
      </c>
      <c r="CM115">
        <v>50.9</v>
      </c>
      <c r="CN115">
        <v>284</v>
      </c>
      <c r="CO115">
        <v>149</v>
      </c>
      <c r="CP115">
        <v>-0.2</v>
      </c>
      <c r="CQ115">
        <v>37</v>
      </c>
      <c r="CR115">
        <v>146</v>
      </c>
      <c r="CS115">
        <v>1350</v>
      </c>
      <c r="CT115">
        <v>-1</v>
      </c>
      <c r="CU115">
        <v>14</v>
      </c>
      <c r="CV115">
        <v>118</v>
      </c>
    </row>
    <row r="116" spans="1:100" x14ac:dyDescent="0.3">
      <c r="A116" t="s">
        <v>448</v>
      </c>
      <c r="B116" t="s">
        <v>449</v>
      </c>
      <c r="C116" s="1" t="str">
        <f>HYPERLINK("http://geochem.nrcan.gc.ca/cdogs/content/bdl/bdl220010_e.htm", "22:0010")</f>
        <v>22:0010</v>
      </c>
      <c r="D116" s="1" t="str">
        <f>HYPERLINK("http://geochem.nrcan.gc.ca/cdogs/content/svy/svy220008_e.htm", "22:0008")</f>
        <v>22:0008</v>
      </c>
      <c r="E116" t="s">
        <v>375</v>
      </c>
      <c r="F116" t="s">
        <v>450</v>
      </c>
      <c r="H116">
        <v>63.0166915</v>
      </c>
      <c r="I116">
        <v>-92.203778499999999</v>
      </c>
      <c r="J116" s="1" t="str">
        <f>HYPERLINK("http://geochem.nrcan.gc.ca/cdogs/content/kwd/kwd020033_e.htm", "Whole")</f>
        <v>Whole</v>
      </c>
      <c r="K116" s="1" t="str">
        <f>HYPERLINK("http://geochem.nrcan.gc.ca/cdogs/content/kwd/kwd080069_e.htm", "Rock crushing (ActLabs RX1)")</f>
        <v>Rock crushing (ActLabs RX1)</v>
      </c>
      <c r="L116">
        <v>622929</v>
      </c>
      <c r="M116">
        <v>11</v>
      </c>
      <c r="P116">
        <v>-1</v>
      </c>
      <c r="Q116">
        <v>1.05</v>
      </c>
      <c r="R116">
        <v>4.33</v>
      </c>
      <c r="S116">
        <v>0.8</v>
      </c>
      <c r="T116">
        <v>14.9</v>
      </c>
      <c r="U116">
        <v>-0.01</v>
      </c>
      <c r="V116">
        <v>16.399999999999999</v>
      </c>
      <c r="W116">
        <v>-5</v>
      </c>
      <c r="X116">
        <v>52.36</v>
      </c>
      <c r="Y116">
        <v>0.53</v>
      </c>
      <c r="AA116">
        <v>6.44</v>
      </c>
      <c r="AB116">
        <v>2.6</v>
      </c>
      <c r="AC116">
        <v>0.61499999999999999</v>
      </c>
      <c r="AD116">
        <v>4.84</v>
      </c>
      <c r="AE116">
        <v>2.1999999999999999E-2</v>
      </c>
      <c r="AF116">
        <v>0.01</v>
      </c>
      <c r="AG116">
        <v>-0.01</v>
      </c>
      <c r="AH116">
        <v>0.03</v>
      </c>
      <c r="AI116">
        <v>13.44</v>
      </c>
      <c r="AJ116">
        <v>99.13</v>
      </c>
      <c r="AK116">
        <v>1</v>
      </c>
      <c r="AL116">
        <v>-1</v>
      </c>
      <c r="AM116">
        <v>6</v>
      </c>
      <c r="AN116">
        <v>-20</v>
      </c>
      <c r="AO116">
        <v>6</v>
      </c>
      <c r="AP116">
        <v>-20</v>
      </c>
      <c r="AQ116">
        <v>100</v>
      </c>
      <c r="AR116">
        <v>3</v>
      </c>
      <c r="AS116">
        <v>2.8</v>
      </c>
      <c r="AT116">
        <v>11</v>
      </c>
      <c r="AU116">
        <v>-1</v>
      </c>
      <c r="AV116">
        <v>28</v>
      </c>
      <c r="AW116">
        <v>3.7</v>
      </c>
      <c r="AX116">
        <v>9</v>
      </c>
      <c r="AY116">
        <v>-0.2</v>
      </c>
      <c r="AZ116">
        <v>-2</v>
      </c>
      <c r="BA116">
        <v>-0.5</v>
      </c>
      <c r="BB116">
        <v>-0.1</v>
      </c>
      <c r="BC116">
        <v>-1</v>
      </c>
      <c r="BD116">
        <v>0.2</v>
      </c>
      <c r="BE116">
        <v>-0.1</v>
      </c>
      <c r="BF116">
        <v>-3</v>
      </c>
      <c r="BG116">
        <v>-0.1</v>
      </c>
      <c r="BH116">
        <v>1.52</v>
      </c>
      <c r="BI116">
        <v>2.84</v>
      </c>
      <c r="BJ116">
        <v>0.5</v>
      </c>
      <c r="BK116">
        <v>2.0699999999999998</v>
      </c>
      <c r="BL116">
        <v>0.39</v>
      </c>
      <c r="BM116">
        <v>0.21099999999999999</v>
      </c>
      <c r="BN116">
        <v>0.42</v>
      </c>
      <c r="BO116">
        <v>0.08</v>
      </c>
      <c r="BP116">
        <v>0.48</v>
      </c>
      <c r="BQ116">
        <v>0.11</v>
      </c>
      <c r="BR116">
        <v>0.37</v>
      </c>
      <c r="BS116">
        <v>6.3E-2</v>
      </c>
      <c r="BT116">
        <v>0.42</v>
      </c>
      <c r="BU116">
        <v>7.4999999999999997E-2</v>
      </c>
      <c r="BV116">
        <v>-0.1</v>
      </c>
      <c r="BW116">
        <v>0.02</v>
      </c>
      <c r="BX116">
        <v>0.5</v>
      </c>
      <c r="BY116">
        <v>-0.05</v>
      </c>
      <c r="BZ116">
        <v>-5</v>
      </c>
      <c r="CA116">
        <v>-0.05</v>
      </c>
      <c r="CB116">
        <v>7.0000000000000007E-2</v>
      </c>
      <c r="CC116">
        <v>24.68</v>
      </c>
      <c r="CD116">
        <v>11.6</v>
      </c>
      <c r="CE116">
        <v>97.3</v>
      </c>
      <c r="CF116">
        <v>10</v>
      </c>
      <c r="CG116">
        <v>0.15</v>
      </c>
      <c r="CH116">
        <v>0.05</v>
      </c>
      <c r="CI116">
        <v>-1</v>
      </c>
      <c r="CJ116">
        <v>0.43</v>
      </c>
      <c r="CK116">
        <v>-1</v>
      </c>
      <c r="CL116">
        <v>0.4</v>
      </c>
      <c r="CM116">
        <v>7.6</v>
      </c>
      <c r="CN116">
        <v>26</v>
      </c>
      <c r="CO116">
        <v>115</v>
      </c>
      <c r="CP116">
        <v>-0.2</v>
      </c>
      <c r="CQ116">
        <v>1</v>
      </c>
      <c r="CR116">
        <v>10</v>
      </c>
      <c r="CS116">
        <v>4360</v>
      </c>
      <c r="CT116">
        <v>1</v>
      </c>
      <c r="CU116">
        <v>5</v>
      </c>
      <c r="CV116">
        <v>160</v>
      </c>
    </row>
    <row r="117" spans="1:100" x14ac:dyDescent="0.3">
      <c r="A117" t="s">
        <v>451</v>
      </c>
      <c r="B117" t="s">
        <v>452</v>
      </c>
      <c r="C117" s="1" t="str">
        <f>HYPERLINK("http://geochem.nrcan.gc.ca/cdogs/content/bdl/bdl220010_e.htm", "22:0010")</f>
        <v>22:0010</v>
      </c>
      <c r="D117" s="1" t="str">
        <f>HYPERLINK("http://geochem.nrcan.gc.ca/cdogs/content/svy/svy220008_e.htm", "22:0008")</f>
        <v>22:0008</v>
      </c>
      <c r="E117" t="s">
        <v>375</v>
      </c>
      <c r="F117" t="s">
        <v>453</v>
      </c>
      <c r="H117">
        <v>63.0166915</v>
      </c>
      <c r="I117">
        <v>-92.203778499999999</v>
      </c>
      <c r="J117" s="1" t="str">
        <f>HYPERLINK("http://geochem.nrcan.gc.ca/cdogs/content/kwd/kwd020033_e.htm", "Whole")</f>
        <v>Whole</v>
      </c>
      <c r="K117" s="1" t="str">
        <f>HYPERLINK("http://geochem.nrcan.gc.ca/cdogs/content/kwd/kwd080069_e.htm", "Rock crushing (ActLabs RX1)")</f>
        <v>Rock crushing (ActLabs RX1)</v>
      </c>
      <c r="L117">
        <v>622930</v>
      </c>
      <c r="M117">
        <v>-5</v>
      </c>
      <c r="P117">
        <v>25</v>
      </c>
      <c r="Q117">
        <v>1.07</v>
      </c>
      <c r="R117">
        <v>2.72</v>
      </c>
      <c r="S117">
        <v>0.19</v>
      </c>
      <c r="T117">
        <v>9.64</v>
      </c>
      <c r="U117">
        <v>-0.01</v>
      </c>
      <c r="V117">
        <v>7.3</v>
      </c>
      <c r="W117">
        <v>-5</v>
      </c>
      <c r="X117">
        <v>43.22</v>
      </c>
      <c r="Y117">
        <v>12.49</v>
      </c>
      <c r="AA117">
        <v>1.52</v>
      </c>
      <c r="AB117">
        <v>4.51</v>
      </c>
      <c r="AC117">
        <v>0.2</v>
      </c>
      <c r="AD117">
        <v>12.01</v>
      </c>
      <c r="AE117">
        <v>0.873</v>
      </c>
      <c r="AF117">
        <v>1.36</v>
      </c>
      <c r="AG117">
        <v>1.29</v>
      </c>
      <c r="AH117">
        <v>7.0000000000000007E-2</v>
      </c>
      <c r="AI117">
        <v>12.79</v>
      </c>
      <c r="AJ117">
        <v>98.46</v>
      </c>
      <c r="AK117">
        <v>33</v>
      </c>
      <c r="AL117">
        <v>-1</v>
      </c>
      <c r="AM117">
        <v>238</v>
      </c>
      <c r="AN117">
        <v>320</v>
      </c>
      <c r="AO117">
        <v>45</v>
      </c>
      <c r="AP117">
        <v>140</v>
      </c>
      <c r="AQ117">
        <v>110</v>
      </c>
      <c r="AR117">
        <v>15</v>
      </c>
      <c r="AS117">
        <v>1.3</v>
      </c>
      <c r="AT117">
        <v>-5</v>
      </c>
      <c r="AU117">
        <v>39</v>
      </c>
      <c r="AV117">
        <v>95</v>
      </c>
      <c r="AW117">
        <v>18.8</v>
      </c>
      <c r="AX117">
        <v>62</v>
      </c>
      <c r="AY117">
        <v>2</v>
      </c>
      <c r="AZ117">
        <v>-2</v>
      </c>
      <c r="BA117">
        <v>-0.5</v>
      </c>
      <c r="BB117">
        <v>-0.1</v>
      </c>
      <c r="BC117">
        <v>-1</v>
      </c>
      <c r="BD117">
        <v>-0.2</v>
      </c>
      <c r="BE117">
        <v>0.8</v>
      </c>
      <c r="BF117">
        <v>468</v>
      </c>
      <c r="BG117">
        <v>-0.1</v>
      </c>
      <c r="BH117">
        <v>3.57</v>
      </c>
      <c r="BI117">
        <v>9.31</v>
      </c>
      <c r="BJ117">
        <v>1.43</v>
      </c>
      <c r="BK117">
        <v>7.18</v>
      </c>
      <c r="BL117">
        <v>2.29</v>
      </c>
      <c r="BM117">
        <v>0.70699999999999996</v>
      </c>
      <c r="BN117">
        <v>2.79</v>
      </c>
      <c r="BO117">
        <v>0.52</v>
      </c>
      <c r="BP117">
        <v>3.25</v>
      </c>
      <c r="BQ117">
        <v>0.67</v>
      </c>
      <c r="BR117">
        <v>1.97</v>
      </c>
      <c r="BS117">
        <v>0.311</v>
      </c>
      <c r="BT117">
        <v>1.98</v>
      </c>
      <c r="BU117">
        <v>0.30099999999999999</v>
      </c>
      <c r="BV117">
        <v>1.5</v>
      </c>
      <c r="BW117">
        <v>0.19</v>
      </c>
      <c r="BX117">
        <v>1.6</v>
      </c>
      <c r="BY117">
        <v>0.44</v>
      </c>
      <c r="BZ117">
        <v>-5</v>
      </c>
      <c r="CA117">
        <v>0.19</v>
      </c>
      <c r="CB117">
        <v>0.15</v>
      </c>
      <c r="CC117">
        <v>9.64</v>
      </c>
      <c r="CD117">
        <v>11.98</v>
      </c>
      <c r="CE117">
        <v>97.64</v>
      </c>
      <c r="CF117">
        <v>2</v>
      </c>
      <c r="CG117">
        <v>-0.05</v>
      </c>
      <c r="CH117">
        <v>0.03</v>
      </c>
      <c r="CI117">
        <v>-1</v>
      </c>
      <c r="CJ117">
        <v>0.09</v>
      </c>
      <c r="CK117">
        <v>-1</v>
      </c>
      <c r="CL117">
        <v>-0.2</v>
      </c>
      <c r="CM117">
        <v>53</v>
      </c>
      <c r="CN117">
        <v>267</v>
      </c>
      <c r="CO117">
        <v>137</v>
      </c>
      <c r="CP117">
        <v>-0.2</v>
      </c>
      <c r="CQ117">
        <v>58</v>
      </c>
      <c r="CR117">
        <v>174</v>
      </c>
      <c r="CS117">
        <v>1530</v>
      </c>
      <c r="CT117">
        <v>-1</v>
      </c>
      <c r="CU117">
        <v>4</v>
      </c>
      <c r="CV117">
        <v>120</v>
      </c>
    </row>
    <row r="118" spans="1:100" x14ac:dyDescent="0.3">
      <c r="A118" t="s">
        <v>454</v>
      </c>
      <c r="B118" t="s">
        <v>455</v>
      </c>
      <c r="C118" s="1" t="str">
        <f>HYPERLINK("http://geochem.nrcan.gc.ca/cdogs/content/bdl/bdl220010_e.htm", "22:0010")</f>
        <v>22:0010</v>
      </c>
      <c r="D118" s="1" t="str">
        <f>HYPERLINK("http://geochem.nrcan.gc.ca/cdogs/content/svy/svy220008_e.htm", "22:0008")</f>
        <v>22:0008</v>
      </c>
      <c r="E118" t="s">
        <v>375</v>
      </c>
      <c r="F118" t="s">
        <v>456</v>
      </c>
      <c r="H118">
        <v>63.0166915</v>
      </c>
      <c r="I118">
        <v>-92.203778499999999</v>
      </c>
      <c r="J118" s="1" t="str">
        <f>HYPERLINK("http://geochem.nrcan.gc.ca/cdogs/content/kwd/kwd020033_e.htm", "Whole")</f>
        <v>Whole</v>
      </c>
      <c r="K118" s="1" t="str">
        <f>HYPERLINK("http://geochem.nrcan.gc.ca/cdogs/content/kwd/kwd080069_e.htm", "Rock crushing (ActLabs RX1)")</f>
        <v>Rock crushing (ActLabs RX1)</v>
      </c>
      <c r="L118">
        <v>622931</v>
      </c>
      <c r="M118">
        <v>-5</v>
      </c>
      <c r="P118">
        <v>1</v>
      </c>
      <c r="Q118">
        <v>1.03</v>
      </c>
      <c r="R118">
        <v>1.37</v>
      </c>
      <c r="S118">
        <v>0.09</v>
      </c>
      <c r="T118">
        <v>4.9800000000000004</v>
      </c>
      <c r="U118">
        <v>-0.01</v>
      </c>
      <c r="V118">
        <v>7.3</v>
      </c>
      <c r="W118">
        <v>-5</v>
      </c>
      <c r="X118">
        <v>47.54</v>
      </c>
      <c r="Y118">
        <v>14.51</v>
      </c>
      <c r="AA118">
        <v>2.16</v>
      </c>
      <c r="AB118">
        <v>5.48</v>
      </c>
      <c r="AC118">
        <v>0.192</v>
      </c>
      <c r="AD118">
        <v>8.17</v>
      </c>
      <c r="AE118">
        <v>1.004</v>
      </c>
      <c r="AF118">
        <v>3.22</v>
      </c>
      <c r="AG118">
        <v>0.04</v>
      </c>
      <c r="AH118">
        <v>0.09</v>
      </c>
      <c r="AI118">
        <v>8.6999999999999993</v>
      </c>
      <c r="AJ118">
        <v>99.24</v>
      </c>
      <c r="AK118">
        <v>39</v>
      </c>
      <c r="AL118">
        <v>-1</v>
      </c>
      <c r="AM118">
        <v>274</v>
      </c>
      <c r="AN118">
        <v>380</v>
      </c>
      <c r="AO118">
        <v>53</v>
      </c>
      <c r="AP118">
        <v>180</v>
      </c>
      <c r="AQ118">
        <v>110</v>
      </c>
      <c r="AR118">
        <v>17</v>
      </c>
      <c r="AS118">
        <v>1.2</v>
      </c>
      <c r="AT118">
        <v>-5</v>
      </c>
      <c r="AU118">
        <v>-1</v>
      </c>
      <c r="AV118">
        <v>99</v>
      </c>
      <c r="AW118">
        <v>22.4</v>
      </c>
      <c r="AX118">
        <v>72</v>
      </c>
      <c r="AY118">
        <v>2.7</v>
      </c>
      <c r="AZ118">
        <v>-2</v>
      </c>
      <c r="BA118">
        <v>-0.5</v>
      </c>
      <c r="BB118">
        <v>-0.1</v>
      </c>
      <c r="BC118">
        <v>-1</v>
      </c>
      <c r="BD118">
        <v>0.6</v>
      </c>
      <c r="BE118">
        <v>-0.1</v>
      </c>
      <c r="BF118">
        <v>14</v>
      </c>
      <c r="BG118">
        <v>-0.1</v>
      </c>
      <c r="BH118">
        <v>4.78</v>
      </c>
      <c r="BI118">
        <v>11.8</v>
      </c>
      <c r="BJ118">
        <v>1.77</v>
      </c>
      <c r="BK118">
        <v>8.85</v>
      </c>
      <c r="BL118">
        <v>2.68</v>
      </c>
      <c r="BM118">
        <v>0.86</v>
      </c>
      <c r="BN118">
        <v>3.41</v>
      </c>
      <c r="BO118">
        <v>0.57999999999999996</v>
      </c>
      <c r="BP118">
        <v>3.75</v>
      </c>
      <c r="BQ118">
        <v>0.77</v>
      </c>
      <c r="BR118">
        <v>2.29</v>
      </c>
      <c r="BS118">
        <v>0.34399999999999997</v>
      </c>
      <c r="BT118">
        <v>2.11</v>
      </c>
      <c r="BU118">
        <v>0.34200000000000003</v>
      </c>
      <c r="BV118">
        <v>1.6</v>
      </c>
      <c r="BW118">
        <v>0.22</v>
      </c>
      <c r="BX118">
        <v>1.1000000000000001</v>
      </c>
      <c r="BY118">
        <v>0.06</v>
      </c>
      <c r="BZ118">
        <v>-5</v>
      </c>
      <c r="CA118">
        <v>0.46</v>
      </c>
      <c r="CB118">
        <v>0.16</v>
      </c>
      <c r="CC118">
        <v>10.28</v>
      </c>
      <c r="CD118">
        <v>7.88</v>
      </c>
      <c r="CE118">
        <v>98.42</v>
      </c>
      <c r="CF118">
        <v>3</v>
      </c>
      <c r="CG118">
        <v>-0.05</v>
      </c>
      <c r="CH118">
        <v>0.05</v>
      </c>
      <c r="CI118">
        <v>-1</v>
      </c>
      <c r="CJ118">
        <v>7.0000000000000007E-2</v>
      </c>
      <c r="CK118">
        <v>-1</v>
      </c>
      <c r="CL118">
        <v>-0.2</v>
      </c>
      <c r="CM118">
        <v>62</v>
      </c>
      <c r="CN118">
        <v>281</v>
      </c>
      <c r="CO118">
        <v>142</v>
      </c>
      <c r="CP118">
        <v>-0.2</v>
      </c>
      <c r="CQ118">
        <v>66</v>
      </c>
      <c r="CR118">
        <v>200</v>
      </c>
      <c r="CS118">
        <v>1450</v>
      </c>
      <c r="CT118">
        <v>-1</v>
      </c>
      <c r="CU118">
        <v>-2</v>
      </c>
      <c r="CV118">
        <v>111</v>
      </c>
    </row>
    <row r="119" spans="1:100" x14ac:dyDescent="0.3">
      <c r="A119" t="s">
        <v>457</v>
      </c>
      <c r="B119" t="s">
        <v>458</v>
      </c>
      <c r="C119" s="1" t="str">
        <f>HYPERLINK("http://geochem.nrcan.gc.ca/cdogs/content/bdl/bdl220010_e.htm", "22:0010")</f>
        <v>22:0010</v>
      </c>
      <c r="D119" s="1" t="str">
        <f>HYPERLINK("http://geochem.nrcan.gc.ca/cdogs/content/svy/svy220008_e.htm", "22:0008")</f>
        <v>22:0008</v>
      </c>
      <c r="E119" t="s">
        <v>375</v>
      </c>
      <c r="F119" t="s">
        <v>459</v>
      </c>
      <c r="H119">
        <v>63.0166915</v>
      </c>
      <c r="I119">
        <v>-92.203778499999999</v>
      </c>
      <c r="J119" s="1" t="str">
        <f>HYPERLINK("http://geochem.nrcan.gc.ca/cdogs/content/kwd/kwd020033_e.htm", "Whole")</f>
        <v>Whole</v>
      </c>
      <c r="K119" s="1" t="str">
        <f>HYPERLINK("http://geochem.nrcan.gc.ca/cdogs/content/kwd/kwd080069_e.htm", "Rock crushing (ActLabs RX1)")</f>
        <v>Rock crushing (ActLabs RX1)</v>
      </c>
      <c r="L119">
        <v>622932</v>
      </c>
      <c r="M119">
        <v>5</v>
      </c>
      <c r="P119">
        <v>-1</v>
      </c>
      <c r="Q119">
        <v>1.06</v>
      </c>
      <c r="R119">
        <v>0.96</v>
      </c>
      <c r="S119">
        <v>0.14000000000000001</v>
      </c>
      <c r="T119">
        <v>3.58</v>
      </c>
      <c r="U119">
        <v>-0.01</v>
      </c>
      <c r="V119">
        <v>8.1999999999999993</v>
      </c>
      <c r="W119">
        <v>-5</v>
      </c>
      <c r="X119">
        <v>48.24</v>
      </c>
      <c r="Y119">
        <v>14.32</v>
      </c>
      <c r="AA119">
        <v>4.76</v>
      </c>
      <c r="AB119">
        <v>5.35</v>
      </c>
      <c r="AC119">
        <v>0.18</v>
      </c>
      <c r="AD119">
        <v>7.98</v>
      </c>
      <c r="AE119">
        <v>1.1040000000000001</v>
      </c>
      <c r="AF119">
        <v>1.99</v>
      </c>
      <c r="AG119">
        <v>0.77</v>
      </c>
      <c r="AH119">
        <v>0.13</v>
      </c>
      <c r="AI119">
        <v>6.93</v>
      </c>
      <c r="AJ119">
        <v>100.9</v>
      </c>
      <c r="AK119">
        <v>32</v>
      </c>
      <c r="AL119">
        <v>-1</v>
      </c>
      <c r="AM119">
        <v>228</v>
      </c>
      <c r="AN119">
        <v>70</v>
      </c>
      <c r="AO119">
        <v>52</v>
      </c>
      <c r="AP119">
        <v>100</v>
      </c>
      <c r="AQ119">
        <v>100</v>
      </c>
      <c r="AR119">
        <v>20</v>
      </c>
      <c r="AS119">
        <v>1.8</v>
      </c>
      <c r="AT119">
        <v>15</v>
      </c>
      <c r="AU119">
        <v>29</v>
      </c>
      <c r="AV119">
        <v>220</v>
      </c>
      <c r="AW119">
        <v>19.8</v>
      </c>
      <c r="AX119">
        <v>101</v>
      </c>
      <c r="AY119">
        <v>3.9</v>
      </c>
      <c r="AZ119">
        <v>-2</v>
      </c>
      <c r="BA119">
        <v>0.6</v>
      </c>
      <c r="BB119">
        <v>-0.1</v>
      </c>
      <c r="BC119">
        <v>-1</v>
      </c>
      <c r="BD119">
        <v>0.5</v>
      </c>
      <c r="BE119">
        <v>3.8</v>
      </c>
      <c r="BF119">
        <v>262</v>
      </c>
      <c r="BG119">
        <v>-0.1</v>
      </c>
      <c r="BH119">
        <v>15.2</v>
      </c>
      <c r="BI119">
        <v>30.2</v>
      </c>
      <c r="BJ119">
        <v>3.65</v>
      </c>
      <c r="BK119">
        <v>15.3</v>
      </c>
      <c r="BL119">
        <v>3.44</v>
      </c>
      <c r="BM119">
        <v>1.1399999999999999</v>
      </c>
      <c r="BN119">
        <v>3.35</v>
      </c>
      <c r="BO119">
        <v>0.55000000000000004</v>
      </c>
      <c r="BP119">
        <v>3.38</v>
      </c>
      <c r="BQ119">
        <v>0.7</v>
      </c>
      <c r="BR119">
        <v>2.08</v>
      </c>
      <c r="BS119">
        <v>0.316</v>
      </c>
      <c r="BT119">
        <v>2</v>
      </c>
      <c r="BU119">
        <v>0.29899999999999999</v>
      </c>
      <c r="BV119">
        <v>2.1</v>
      </c>
      <c r="BW119">
        <v>0.34</v>
      </c>
      <c r="BX119">
        <v>3.2</v>
      </c>
      <c r="BY119">
        <v>0.34</v>
      </c>
      <c r="BZ119">
        <v>-5</v>
      </c>
      <c r="CA119">
        <v>2.92</v>
      </c>
      <c r="CB119">
        <v>0.66</v>
      </c>
      <c r="CC119">
        <v>13.88</v>
      </c>
      <c r="CD119">
        <v>6.01</v>
      </c>
      <c r="CE119">
        <v>99.95</v>
      </c>
      <c r="CF119">
        <v>17</v>
      </c>
      <c r="CG119">
        <v>-0.05</v>
      </c>
      <c r="CH119">
        <v>0.04</v>
      </c>
      <c r="CI119">
        <v>-1</v>
      </c>
      <c r="CJ119">
        <v>0.06</v>
      </c>
      <c r="CK119">
        <v>-1</v>
      </c>
      <c r="CL119">
        <v>0.2</v>
      </c>
      <c r="CM119">
        <v>63.1</v>
      </c>
      <c r="CN119">
        <v>59</v>
      </c>
      <c r="CO119">
        <v>122</v>
      </c>
      <c r="CP119">
        <v>-0.2</v>
      </c>
      <c r="CQ119">
        <v>49</v>
      </c>
      <c r="CR119">
        <v>114</v>
      </c>
      <c r="CS119">
        <v>1310</v>
      </c>
      <c r="CT119">
        <v>-1</v>
      </c>
      <c r="CU119">
        <v>5</v>
      </c>
      <c r="CV119">
        <v>132</v>
      </c>
    </row>
    <row r="120" spans="1:100" x14ac:dyDescent="0.3">
      <c r="A120" t="s">
        <v>460</v>
      </c>
      <c r="B120" t="s">
        <v>461</v>
      </c>
      <c r="C120" s="1" t="str">
        <f>HYPERLINK("http://geochem.nrcan.gc.ca/cdogs/content/bdl/bdl220010_e.htm", "22:0010")</f>
        <v>22:0010</v>
      </c>
      <c r="D120" s="1" t="str">
        <f>HYPERLINK("http://geochem.nrcan.gc.ca/cdogs/content/svy/svy220008_e.htm", "22:0008")</f>
        <v>22:0008</v>
      </c>
      <c r="E120" t="s">
        <v>375</v>
      </c>
      <c r="F120" t="s">
        <v>462</v>
      </c>
      <c r="H120">
        <v>63.0166915</v>
      </c>
      <c r="I120">
        <v>-92.203778499999999</v>
      </c>
      <c r="J120" s="1" t="str">
        <f>HYPERLINK("http://geochem.nrcan.gc.ca/cdogs/content/kwd/kwd020033_e.htm", "Whole")</f>
        <v>Whole</v>
      </c>
      <c r="K120" s="1" t="str">
        <f>HYPERLINK("http://geochem.nrcan.gc.ca/cdogs/content/kwd/kwd080069_e.htm", "Rock crushing (ActLabs RX1)")</f>
        <v>Rock crushing (ActLabs RX1)</v>
      </c>
      <c r="L120">
        <v>622933</v>
      </c>
      <c r="M120">
        <v>-5</v>
      </c>
      <c r="P120">
        <v>3</v>
      </c>
      <c r="Q120">
        <v>1.05</v>
      </c>
      <c r="R120">
        <v>0.73</v>
      </c>
      <c r="S120">
        <v>0.14000000000000001</v>
      </c>
      <c r="T120">
        <v>2.63</v>
      </c>
      <c r="U120">
        <v>-0.01</v>
      </c>
      <c r="V120">
        <v>7.9</v>
      </c>
      <c r="W120">
        <v>-5</v>
      </c>
      <c r="X120">
        <v>49.1</v>
      </c>
      <c r="Y120">
        <v>13.73</v>
      </c>
      <c r="AA120">
        <v>4.4000000000000004</v>
      </c>
      <c r="AB120">
        <v>5.9</v>
      </c>
      <c r="AC120">
        <v>0.16900000000000001</v>
      </c>
      <c r="AD120">
        <v>8.42</v>
      </c>
      <c r="AE120">
        <v>1.5109999999999999</v>
      </c>
      <c r="AF120">
        <v>3.01</v>
      </c>
      <c r="AG120">
        <v>0.05</v>
      </c>
      <c r="AH120">
        <v>0.14000000000000001</v>
      </c>
      <c r="AI120">
        <v>5.75</v>
      </c>
      <c r="AJ120">
        <v>101</v>
      </c>
      <c r="AK120">
        <v>33</v>
      </c>
      <c r="AL120">
        <v>-1</v>
      </c>
      <c r="AM120">
        <v>310</v>
      </c>
      <c r="AN120">
        <v>130</v>
      </c>
      <c r="AO120">
        <v>51</v>
      </c>
      <c r="AP120">
        <v>90</v>
      </c>
      <c r="AQ120">
        <v>160</v>
      </c>
      <c r="AR120">
        <v>21</v>
      </c>
      <c r="AS120">
        <v>1.7</v>
      </c>
      <c r="AT120">
        <v>9</v>
      </c>
      <c r="AU120">
        <v>-1</v>
      </c>
      <c r="AV120">
        <v>187</v>
      </c>
      <c r="AW120">
        <v>34.299999999999997</v>
      </c>
      <c r="AX120">
        <v>119</v>
      </c>
      <c r="AY120">
        <v>5.4</v>
      </c>
      <c r="AZ120">
        <v>-2</v>
      </c>
      <c r="BA120">
        <v>0.9</v>
      </c>
      <c r="BB120">
        <v>-0.1</v>
      </c>
      <c r="BC120">
        <v>1</v>
      </c>
      <c r="BD120">
        <v>0.6</v>
      </c>
      <c r="BE120">
        <v>0.1</v>
      </c>
      <c r="BF120">
        <v>15</v>
      </c>
      <c r="BG120">
        <v>-0.1</v>
      </c>
      <c r="BH120">
        <v>8.82</v>
      </c>
      <c r="BI120">
        <v>21.9</v>
      </c>
      <c r="BJ120">
        <v>3.27</v>
      </c>
      <c r="BK120">
        <v>15.6</v>
      </c>
      <c r="BL120">
        <v>4.5199999999999996</v>
      </c>
      <c r="BM120">
        <v>1.33</v>
      </c>
      <c r="BN120">
        <v>5.21</v>
      </c>
      <c r="BO120">
        <v>0.9</v>
      </c>
      <c r="BP120">
        <v>5.61</v>
      </c>
      <c r="BQ120">
        <v>1.1499999999999999</v>
      </c>
      <c r="BR120">
        <v>3.39</v>
      </c>
      <c r="BS120">
        <v>0.52400000000000002</v>
      </c>
      <c r="BT120">
        <v>3.39</v>
      </c>
      <c r="BU120">
        <v>0.502</v>
      </c>
      <c r="BV120">
        <v>2.7</v>
      </c>
      <c r="BW120">
        <v>0.36</v>
      </c>
      <c r="BX120">
        <v>0.7</v>
      </c>
      <c r="BY120">
        <v>-0.05</v>
      </c>
      <c r="BZ120">
        <v>-5</v>
      </c>
      <c r="CA120">
        <v>1.1299999999999999</v>
      </c>
      <c r="CB120">
        <v>0.28000000000000003</v>
      </c>
      <c r="CC120">
        <v>13.18</v>
      </c>
      <c r="CD120">
        <v>4.8600000000000003</v>
      </c>
      <c r="CE120">
        <v>100.1</v>
      </c>
      <c r="CF120">
        <v>8</v>
      </c>
      <c r="CG120">
        <v>-0.05</v>
      </c>
      <c r="CH120">
        <v>0.04</v>
      </c>
      <c r="CI120">
        <v>-1</v>
      </c>
      <c r="CJ120">
        <v>0.04</v>
      </c>
      <c r="CK120">
        <v>-1</v>
      </c>
      <c r="CL120">
        <v>-0.2</v>
      </c>
      <c r="CM120">
        <v>56.2</v>
      </c>
      <c r="CN120">
        <v>84</v>
      </c>
      <c r="CO120">
        <v>188</v>
      </c>
      <c r="CP120">
        <v>-0.2</v>
      </c>
      <c r="CQ120">
        <v>30</v>
      </c>
      <c r="CR120">
        <v>98</v>
      </c>
      <c r="CS120">
        <v>1270</v>
      </c>
      <c r="CT120">
        <v>-1</v>
      </c>
      <c r="CU120">
        <v>-2</v>
      </c>
      <c r="CV120">
        <v>133</v>
      </c>
    </row>
    <row r="121" spans="1:100" x14ac:dyDescent="0.3">
      <c r="A121" t="s">
        <v>463</v>
      </c>
      <c r="B121" t="s">
        <v>464</v>
      </c>
      <c r="C121" s="1" t="str">
        <f>HYPERLINK("http://geochem.nrcan.gc.ca/cdogs/content/bdl/bdl220010_e.htm", "22:0010")</f>
        <v>22:0010</v>
      </c>
      <c r="D121" s="1" t="str">
        <f>HYPERLINK("http://geochem.nrcan.gc.ca/cdogs/content/svy/svy220008_e.htm", "22:0008")</f>
        <v>22:0008</v>
      </c>
      <c r="E121" t="s">
        <v>375</v>
      </c>
      <c r="F121" t="s">
        <v>465</v>
      </c>
      <c r="H121">
        <v>63.0166915</v>
      </c>
      <c r="I121">
        <v>-92.203778499999999</v>
      </c>
      <c r="J121" s="1" t="str">
        <f>HYPERLINK("http://geochem.nrcan.gc.ca/cdogs/content/kwd/kwd020033_e.htm", "Whole")</f>
        <v>Whole</v>
      </c>
      <c r="K121" s="1" t="str">
        <f>HYPERLINK("http://geochem.nrcan.gc.ca/cdogs/content/kwd/kwd080069_e.htm", "Rock crushing (ActLabs RX1)")</f>
        <v>Rock crushing (ActLabs RX1)</v>
      </c>
      <c r="L121">
        <v>622934</v>
      </c>
      <c r="M121">
        <v>8</v>
      </c>
      <c r="P121">
        <v>-1</v>
      </c>
      <c r="Q121">
        <v>1.01</v>
      </c>
      <c r="R121">
        <v>1.95</v>
      </c>
      <c r="S121">
        <v>0.08</v>
      </c>
      <c r="T121">
        <v>7.08</v>
      </c>
      <c r="U121">
        <v>-0.01</v>
      </c>
      <c r="V121">
        <v>9.8000000000000007</v>
      </c>
      <c r="W121">
        <v>-5</v>
      </c>
      <c r="X121">
        <v>45.54</v>
      </c>
      <c r="Y121">
        <v>12.32</v>
      </c>
      <c r="AA121">
        <v>2.71</v>
      </c>
      <c r="AB121">
        <v>5.45</v>
      </c>
      <c r="AC121">
        <v>0.23499999999999999</v>
      </c>
      <c r="AD121">
        <v>9.1300000000000008</v>
      </c>
      <c r="AE121">
        <v>1.3109999999999999</v>
      </c>
      <c r="AF121">
        <v>2.25</v>
      </c>
      <c r="AG121">
        <v>7.0000000000000007E-2</v>
      </c>
      <c r="AH121">
        <v>0.12</v>
      </c>
      <c r="AI121">
        <v>10.63</v>
      </c>
      <c r="AJ121">
        <v>100.7</v>
      </c>
      <c r="AK121">
        <v>28</v>
      </c>
      <c r="AL121">
        <v>-1</v>
      </c>
      <c r="AM121">
        <v>265</v>
      </c>
      <c r="AN121">
        <v>140</v>
      </c>
      <c r="AO121">
        <v>42</v>
      </c>
      <c r="AP121">
        <v>80</v>
      </c>
      <c r="AQ121">
        <v>100</v>
      </c>
      <c r="AR121">
        <v>17</v>
      </c>
      <c r="AS121">
        <v>1.5</v>
      </c>
      <c r="AT121">
        <v>6</v>
      </c>
      <c r="AU121">
        <v>2</v>
      </c>
      <c r="AV121">
        <v>126</v>
      </c>
      <c r="AW121">
        <v>26.3</v>
      </c>
      <c r="AX121">
        <v>104</v>
      </c>
      <c r="AY121">
        <v>4.5999999999999996</v>
      </c>
      <c r="AZ121">
        <v>-2</v>
      </c>
      <c r="BA121">
        <v>0.7</v>
      </c>
      <c r="BB121">
        <v>-0.1</v>
      </c>
      <c r="BC121">
        <v>1</v>
      </c>
      <c r="BD121">
        <v>-0.2</v>
      </c>
      <c r="BE121">
        <v>0.2</v>
      </c>
      <c r="BF121">
        <v>28</v>
      </c>
      <c r="BG121">
        <v>-0.1</v>
      </c>
      <c r="BH121">
        <v>7.55</v>
      </c>
      <c r="BI121">
        <v>18.899999999999999</v>
      </c>
      <c r="BJ121">
        <v>2.73</v>
      </c>
      <c r="BK121">
        <v>13</v>
      </c>
      <c r="BL121">
        <v>3.82</v>
      </c>
      <c r="BM121">
        <v>1.18</v>
      </c>
      <c r="BN121">
        <v>4.32</v>
      </c>
      <c r="BO121">
        <v>0.77</v>
      </c>
      <c r="BP121">
        <v>4.8099999999999996</v>
      </c>
      <c r="BQ121">
        <v>0.95</v>
      </c>
      <c r="BR121">
        <v>2.83</v>
      </c>
      <c r="BS121">
        <v>0.432</v>
      </c>
      <c r="BT121">
        <v>2.8</v>
      </c>
      <c r="BU121">
        <v>0.437</v>
      </c>
      <c r="BV121">
        <v>2.4</v>
      </c>
      <c r="BW121">
        <v>0.37</v>
      </c>
      <c r="BX121">
        <v>2.6</v>
      </c>
      <c r="BY121">
        <v>-0.05</v>
      </c>
      <c r="BZ121">
        <v>-5</v>
      </c>
      <c r="CA121">
        <v>0.74</v>
      </c>
      <c r="CB121">
        <v>0.25</v>
      </c>
      <c r="CC121">
        <v>13.61</v>
      </c>
      <c r="CD121">
        <v>9.5299999999999994</v>
      </c>
      <c r="CE121">
        <v>99.57</v>
      </c>
      <c r="CF121">
        <v>6</v>
      </c>
      <c r="CG121">
        <v>-0.05</v>
      </c>
      <c r="CH121">
        <v>-0.02</v>
      </c>
      <c r="CI121">
        <v>1</v>
      </c>
      <c r="CJ121">
        <v>0.05</v>
      </c>
      <c r="CK121">
        <v>-1</v>
      </c>
      <c r="CL121">
        <v>-0.2</v>
      </c>
      <c r="CM121">
        <v>50.2</v>
      </c>
      <c r="CN121">
        <v>94</v>
      </c>
      <c r="CO121">
        <v>144</v>
      </c>
      <c r="CP121">
        <v>-0.2</v>
      </c>
      <c r="CQ121">
        <v>54</v>
      </c>
      <c r="CR121">
        <v>99</v>
      </c>
      <c r="CS121">
        <v>1710</v>
      </c>
      <c r="CT121">
        <v>-1</v>
      </c>
      <c r="CU121">
        <v>3</v>
      </c>
      <c r="CV121">
        <v>136</v>
      </c>
    </row>
    <row r="122" spans="1:100" x14ac:dyDescent="0.3">
      <c r="A122" t="s">
        <v>466</v>
      </c>
      <c r="B122" t="s">
        <v>467</v>
      </c>
      <c r="C122" s="1" t="str">
        <f>HYPERLINK("http://geochem.nrcan.gc.ca/cdogs/content/bdl/bdl220010_e.htm", "22:0010")</f>
        <v>22:0010</v>
      </c>
      <c r="D122" s="1" t="str">
        <f>HYPERLINK("http://geochem.nrcan.gc.ca/cdogs/content/svy/svy220008_e.htm", "22:0008")</f>
        <v>22:0008</v>
      </c>
      <c r="E122" t="s">
        <v>468</v>
      </c>
      <c r="F122" t="s">
        <v>469</v>
      </c>
      <c r="H122">
        <v>63.002835400000002</v>
      </c>
      <c r="I122">
        <v>-92.158552499999999</v>
      </c>
      <c r="J122" s="1" t="str">
        <f>HYPERLINK("http://geochem.nrcan.gc.ca/cdogs/content/kwd/kwd020033_e.htm", "Whole")</f>
        <v>Whole</v>
      </c>
      <c r="K122" s="1" t="str">
        <f>HYPERLINK("http://geochem.nrcan.gc.ca/cdogs/content/kwd/kwd080069_e.htm", "Rock crushing (ActLabs RX1)")</f>
        <v>Rock crushing (ActLabs RX1)</v>
      </c>
      <c r="L122">
        <v>622935</v>
      </c>
      <c r="M122">
        <v>10</v>
      </c>
      <c r="P122">
        <v>2</v>
      </c>
      <c r="Q122">
        <v>1.06</v>
      </c>
      <c r="R122">
        <v>0.57999999999999996</v>
      </c>
      <c r="S122">
        <v>0.13</v>
      </c>
      <c r="T122">
        <v>2.0499999999999998</v>
      </c>
      <c r="U122">
        <v>-0.01</v>
      </c>
      <c r="V122">
        <v>9.8000000000000007</v>
      </c>
      <c r="W122">
        <v>-5</v>
      </c>
      <c r="X122">
        <v>50.63</v>
      </c>
      <c r="Y122">
        <v>13.92</v>
      </c>
      <c r="AA122">
        <v>2.64</v>
      </c>
      <c r="AB122">
        <v>4.8</v>
      </c>
      <c r="AC122">
        <v>0.17100000000000001</v>
      </c>
      <c r="AD122">
        <v>7.72</v>
      </c>
      <c r="AE122">
        <v>1.175</v>
      </c>
      <c r="AF122">
        <v>2.72</v>
      </c>
      <c r="AG122">
        <v>0.56999999999999995</v>
      </c>
      <c r="AH122">
        <v>0.14000000000000001</v>
      </c>
      <c r="AI122">
        <v>4.24</v>
      </c>
      <c r="AJ122">
        <v>99.61</v>
      </c>
      <c r="AK122">
        <v>28</v>
      </c>
      <c r="AL122">
        <v>1</v>
      </c>
      <c r="AM122">
        <v>204</v>
      </c>
      <c r="AN122">
        <v>60</v>
      </c>
      <c r="AO122">
        <v>53</v>
      </c>
      <c r="AP122">
        <v>90</v>
      </c>
      <c r="AQ122">
        <v>160</v>
      </c>
      <c r="AR122">
        <v>20</v>
      </c>
      <c r="AS122">
        <v>1.6</v>
      </c>
      <c r="AT122">
        <v>5</v>
      </c>
      <c r="AU122">
        <v>22</v>
      </c>
      <c r="AV122">
        <v>289</v>
      </c>
      <c r="AW122">
        <v>19.7</v>
      </c>
      <c r="AX122">
        <v>107</v>
      </c>
      <c r="AY122">
        <v>4.5</v>
      </c>
      <c r="AZ122">
        <v>-2</v>
      </c>
      <c r="BA122">
        <v>0.8</v>
      </c>
      <c r="BB122">
        <v>-0.1</v>
      </c>
      <c r="BC122">
        <v>-1</v>
      </c>
      <c r="BD122">
        <v>1.2</v>
      </c>
      <c r="BE122">
        <v>4.7</v>
      </c>
      <c r="BF122">
        <v>147</v>
      </c>
      <c r="BG122">
        <v>-0.1</v>
      </c>
      <c r="BH122">
        <v>15.5</v>
      </c>
      <c r="BI122">
        <v>30.7</v>
      </c>
      <c r="BJ122">
        <v>3.82</v>
      </c>
      <c r="BK122">
        <v>15.2</v>
      </c>
      <c r="BL122">
        <v>3.37</v>
      </c>
      <c r="BM122">
        <v>1.07</v>
      </c>
      <c r="BN122">
        <v>3.36</v>
      </c>
      <c r="BO122">
        <v>0.54</v>
      </c>
      <c r="BP122">
        <v>3.25</v>
      </c>
      <c r="BQ122">
        <v>0.67</v>
      </c>
      <c r="BR122">
        <v>1.96</v>
      </c>
      <c r="BS122">
        <v>0.29099999999999998</v>
      </c>
      <c r="BT122">
        <v>1.89</v>
      </c>
      <c r="BU122">
        <v>0.28599999999999998</v>
      </c>
      <c r="BV122">
        <v>2.2999999999999998</v>
      </c>
      <c r="BW122">
        <v>0.43</v>
      </c>
      <c r="BX122">
        <v>1</v>
      </c>
      <c r="BY122">
        <v>0.4</v>
      </c>
      <c r="BZ122">
        <v>8</v>
      </c>
      <c r="CA122">
        <v>3.47</v>
      </c>
      <c r="CB122">
        <v>0.91</v>
      </c>
      <c r="CC122">
        <v>13.53</v>
      </c>
      <c r="CD122">
        <v>3.14</v>
      </c>
      <c r="CE122">
        <v>98.52</v>
      </c>
      <c r="CF122">
        <v>5</v>
      </c>
      <c r="CG122">
        <v>-0.05</v>
      </c>
      <c r="CH122">
        <v>0.05</v>
      </c>
      <c r="CI122">
        <v>-1</v>
      </c>
      <c r="CJ122">
        <v>0.03</v>
      </c>
      <c r="CK122">
        <v>-1</v>
      </c>
      <c r="CL122">
        <v>-0.2</v>
      </c>
      <c r="CM122">
        <v>58</v>
      </c>
      <c r="CN122">
        <v>52</v>
      </c>
      <c r="CO122">
        <v>184</v>
      </c>
      <c r="CP122">
        <v>-0.2</v>
      </c>
      <c r="CQ122">
        <v>50</v>
      </c>
      <c r="CR122">
        <v>94</v>
      </c>
      <c r="CS122">
        <v>1280</v>
      </c>
      <c r="CT122">
        <v>-1</v>
      </c>
      <c r="CU122">
        <v>11</v>
      </c>
      <c r="CV122">
        <v>126</v>
      </c>
    </row>
    <row r="123" spans="1:100" x14ac:dyDescent="0.3">
      <c r="A123" t="s">
        <v>470</v>
      </c>
      <c r="B123" t="s">
        <v>471</v>
      </c>
      <c r="C123" s="1" t="str">
        <f>HYPERLINK("http://geochem.nrcan.gc.ca/cdogs/content/bdl/bdl220010_e.htm", "22:0010")</f>
        <v>22:0010</v>
      </c>
      <c r="D123" s="1" t="str">
        <f>HYPERLINK("http://geochem.nrcan.gc.ca/cdogs/content/svy/svy220008_e.htm", "22:0008")</f>
        <v>22:0008</v>
      </c>
      <c r="E123" t="s">
        <v>468</v>
      </c>
      <c r="F123" t="s">
        <v>472</v>
      </c>
      <c r="H123">
        <v>63.002835400000002</v>
      </c>
      <c r="I123">
        <v>-92.158552499999999</v>
      </c>
      <c r="J123" s="1" t="str">
        <f>HYPERLINK("http://geochem.nrcan.gc.ca/cdogs/content/kwd/kwd020033_e.htm", "Whole")</f>
        <v>Whole</v>
      </c>
      <c r="K123" s="1" t="str">
        <f>HYPERLINK("http://geochem.nrcan.gc.ca/cdogs/content/kwd/kwd080069_e.htm", "Rock crushing (ActLabs RX1)")</f>
        <v>Rock crushing (ActLabs RX1)</v>
      </c>
      <c r="L123">
        <v>622936</v>
      </c>
      <c r="M123">
        <v>-5</v>
      </c>
      <c r="P123">
        <v>4</v>
      </c>
      <c r="Q123">
        <v>1.08</v>
      </c>
      <c r="R123">
        <v>0.62</v>
      </c>
      <c r="S123">
        <v>0.09</v>
      </c>
      <c r="T123">
        <v>2.15</v>
      </c>
      <c r="U123">
        <v>-0.01</v>
      </c>
      <c r="V123">
        <v>8.8000000000000007</v>
      </c>
      <c r="W123">
        <v>-5</v>
      </c>
      <c r="X123">
        <v>50.2</v>
      </c>
      <c r="Y123">
        <v>14.87</v>
      </c>
      <c r="AA123">
        <v>4.0599999999999996</v>
      </c>
      <c r="AB123">
        <v>4.7699999999999996</v>
      </c>
      <c r="AC123">
        <v>0.18099999999999999</v>
      </c>
      <c r="AD123">
        <v>7.86</v>
      </c>
      <c r="AE123">
        <v>1.2450000000000001</v>
      </c>
      <c r="AF123">
        <v>2.96</v>
      </c>
      <c r="AG123">
        <v>0.41</v>
      </c>
      <c r="AH123">
        <v>0.16</v>
      </c>
      <c r="AI123">
        <v>4.37</v>
      </c>
      <c r="AJ123">
        <v>100.9</v>
      </c>
      <c r="AK123">
        <v>30</v>
      </c>
      <c r="AL123">
        <v>1</v>
      </c>
      <c r="AM123">
        <v>218</v>
      </c>
      <c r="AN123">
        <v>60</v>
      </c>
      <c r="AO123">
        <v>53</v>
      </c>
      <c r="AP123">
        <v>100</v>
      </c>
      <c r="AQ123">
        <v>120</v>
      </c>
      <c r="AR123">
        <v>21</v>
      </c>
      <c r="AS123">
        <v>1.6</v>
      </c>
      <c r="AT123">
        <v>-5</v>
      </c>
      <c r="AU123">
        <v>14</v>
      </c>
      <c r="AV123">
        <v>292</v>
      </c>
      <c r="AW123">
        <v>21.5</v>
      </c>
      <c r="AX123">
        <v>115</v>
      </c>
      <c r="AY123">
        <v>4.5999999999999996</v>
      </c>
      <c r="AZ123">
        <v>-2</v>
      </c>
      <c r="BA123">
        <v>0.8</v>
      </c>
      <c r="BB123">
        <v>-0.1</v>
      </c>
      <c r="BC123">
        <v>-1</v>
      </c>
      <c r="BD123">
        <v>1.1000000000000001</v>
      </c>
      <c r="BE123">
        <v>3.9</v>
      </c>
      <c r="BF123">
        <v>88</v>
      </c>
      <c r="BG123">
        <v>-0.1</v>
      </c>
      <c r="BH123">
        <v>17.3</v>
      </c>
      <c r="BI123">
        <v>34.4</v>
      </c>
      <c r="BJ123">
        <v>4.1399999999999997</v>
      </c>
      <c r="BK123">
        <v>17</v>
      </c>
      <c r="BL123">
        <v>3.73</v>
      </c>
      <c r="BM123">
        <v>1.19</v>
      </c>
      <c r="BN123">
        <v>3.71</v>
      </c>
      <c r="BO123">
        <v>0.61</v>
      </c>
      <c r="BP123">
        <v>3.65</v>
      </c>
      <c r="BQ123">
        <v>0.74</v>
      </c>
      <c r="BR123">
        <v>2.14</v>
      </c>
      <c r="BS123">
        <v>0.316</v>
      </c>
      <c r="BT123">
        <v>1.98</v>
      </c>
      <c r="BU123">
        <v>0.308</v>
      </c>
      <c r="BV123">
        <v>2.5</v>
      </c>
      <c r="BW123">
        <v>0.37</v>
      </c>
      <c r="BX123">
        <v>0.9</v>
      </c>
      <c r="BY123">
        <v>0.28000000000000003</v>
      </c>
      <c r="BZ123">
        <v>8</v>
      </c>
      <c r="CA123">
        <v>3.87</v>
      </c>
      <c r="CB123">
        <v>0.98</v>
      </c>
      <c r="CC123">
        <v>13.85</v>
      </c>
      <c r="CD123">
        <v>3.39</v>
      </c>
      <c r="CE123">
        <v>99.88</v>
      </c>
      <c r="CF123">
        <v>5</v>
      </c>
      <c r="CG123">
        <v>-0.05</v>
      </c>
      <c r="CH123">
        <v>7.0000000000000007E-2</v>
      </c>
      <c r="CI123">
        <v>-1</v>
      </c>
      <c r="CJ123">
        <v>0.02</v>
      </c>
      <c r="CK123">
        <v>-1</v>
      </c>
      <c r="CL123">
        <v>-0.2</v>
      </c>
      <c r="CM123">
        <v>58.2</v>
      </c>
      <c r="CN123">
        <v>62</v>
      </c>
      <c r="CO123">
        <v>142</v>
      </c>
      <c r="CP123">
        <v>-0.2</v>
      </c>
      <c r="CQ123">
        <v>43</v>
      </c>
      <c r="CR123">
        <v>103</v>
      </c>
      <c r="CS123">
        <v>1320</v>
      </c>
      <c r="CT123">
        <v>-1</v>
      </c>
      <c r="CU123">
        <v>11</v>
      </c>
      <c r="CV123">
        <v>130</v>
      </c>
    </row>
    <row r="124" spans="1:100" x14ac:dyDescent="0.3">
      <c r="A124" t="s">
        <v>473</v>
      </c>
      <c r="B124" t="s">
        <v>474</v>
      </c>
      <c r="C124" s="1" t="str">
        <f>HYPERLINK("http://geochem.nrcan.gc.ca/cdogs/content/bdl/bdl220010_e.htm", "22:0010")</f>
        <v>22:0010</v>
      </c>
      <c r="D124" s="1" t="str">
        <f>HYPERLINK("http://geochem.nrcan.gc.ca/cdogs/content/svy/svy220008_e.htm", "22:0008")</f>
        <v>22:0008</v>
      </c>
      <c r="E124" t="s">
        <v>468</v>
      </c>
      <c r="F124" t="s">
        <v>475</v>
      </c>
      <c r="H124">
        <v>63.002835400000002</v>
      </c>
      <c r="I124">
        <v>-92.158552499999999</v>
      </c>
      <c r="J124" s="1" t="str">
        <f>HYPERLINK("http://geochem.nrcan.gc.ca/cdogs/content/kwd/kwd020033_e.htm", "Whole")</f>
        <v>Whole</v>
      </c>
      <c r="K124" s="1" t="str">
        <f>HYPERLINK("http://geochem.nrcan.gc.ca/cdogs/content/kwd/kwd080069_e.htm", "Rock crushing (ActLabs RX1)")</f>
        <v>Rock crushing (ActLabs RX1)</v>
      </c>
      <c r="L124">
        <v>622937</v>
      </c>
      <c r="M124">
        <v>-5</v>
      </c>
      <c r="P124">
        <v>2</v>
      </c>
      <c r="Q124">
        <v>1.08</v>
      </c>
      <c r="R124">
        <v>1.6</v>
      </c>
      <c r="S124">
        <v>0.11</v>
      </c>
      <c r="T124">
        <v>5.76</v>
      </c>
      <c r="U124">
        <v>-0.01</v>
      </c>
      <c r="V124">
        <v>9.4</v>
      </c>
      <c r="W124">
        <v>-5</v>
      </c>
      <c r="X124">
        <v>48.14</v>
      </c>
      <c r="Y124">
        <v>13.54</v>
      </c>
      <c r="AA124">
        <v>2.62</v>
      </c>
      <c r="AB124">
        <v>4.41</v>
      </c>
      <c r="AC124">
        <v>0.18</v>
      </c>
      <c r="AD124">
        <v>7.81</v>
      </c>
      <c r="AE124">
        <v>1.19</v>
      </c>
      <c r="AF124">
        <v>3.45</v>
      </c>
      <c r="AG124">
        <v>0.13</v>
      </c>
      <c r="AH124">
        <v>0.13</v>
      </c>
      <c r="AI124">
        <v>8.81</v>
      </c>
      <c r="AJ124">
        <v>100.9</v>
      </c>
      <c r="AK124">
        <v>26</v>
      </c>
      <c r="AL124">
        <v>-1</v>
      </c>
      <c r="AM124">
        <v>204</v>
      </c>
      <c r="AN124">
        <v>50</v>
      </c>
      <c r="AO124">
        <v>48</v>
      </c>
      <c r="AP124">
        <v>80</v>
      </c>
      <c r="AQ124">
        <v>120</v>
      </c>
      <c r="AR124">
        <v>19</v>
      </c>
      <c r="AS124">
        <v>1.5</v>
      </c>
      <c r="AT124">
        <v>-5</v>
      </c>
      <c r="AU124">
        <v>4</v>
      </c>
      <c r="AV124">
        <v>123</v>
      </c>
      <c r="AW124">
        <v>16.100000000000001</v>
      </c>
      <c r="AX124">
        <v>106</v>
      </c>
      <c r="AY124">
        <v>4.2</v>
      </c>
      <c r="AZ124">
        <v>-2</v>
      </c>
      <c r="BA124">
        <v>0.6</v>
      </c>
      <c r="BB124">
        <v>-0.1</v>
      </c>
      <c r="BC124">
        <v>-1</v>
      </c>
      <c r="BD124">
        <v>0.3</v>
      </c>
      <c r="BE124">
        <v>1.3</v>
      </c>
      <c r="BF124">
        <v>36</v>
      </c>
      <c r="BG124">
        <v>-0.1</v>
      </c>
      <c r="BH124">
        <v>15.7</v>
      </c>
      <c r="BI124">
        <v>31.6</v>
      </c>
      <c r="BJ124">
        <v>3.85</v>
      </c>
      <c r="BK124">
        <v>15.7</v>
      </c>
      <c r="BL124">
        <v>3.46</v>
      </c>
      <c r="BM124">
        <v>1.2</v>
      </c>
      <c r="BN124">
        <v>3.41</v>
      </c>
      <c r="BO124">
        <v>0.53</v>
      </c>
      <c r="BP124">
        <v>3.01</v>
      </c>
      <c r="BQ124">
        <v>0.57999999999999996</v>
      </c>
      <c r="BR124">
        <v>1.61</v>
      </c>
      <c r="BS124">
        <v>0.249</v>
      </c>
      <c r="BT124">
        <v>1.69</v>
      </c>
      <c r="BU124">
        <v>0.245</v>
      </c>
      <c r="BV124">
        <v>2.4</v>
      </c>
      <c r="BW124">
        <v>0.37</v>
      </c>
      <c r="BX124">
        <v>0.7</v>
      </c>
      <c r="BY124">
        <v>0.05</v>
      </c>
      <c r="BZ124">
        <v>9</v>
      </c>
      <c r="CA124">
        <v>2.72</v>
      </c>
      <c r="CB124">
        <v>0.7</v>
      </c>
      <c r="CC124">
        <v>13.08</v>
      </c>
      <c r="CD124">
        <v>7.76</v>
      </c>
      <c r="CE124">
        <v>99.81</v>
      </c>
      <c r="CF124">
        <v>3</v>
      </c>
      <c r="CG124">
        <v>-0.05</v>
      </c>
      <c r="CH124">
        <v>7.0000000000000007E-2</v>
      </c>
      <c r="CI124">
        <v>-1</v>
      </c>
      <c r="CJ124">
        <v>0.02</v>
      </c>
      <c r="CK124">
        <v>-1</v>
      </c>
      <c r="CL124">
        <v>-0.2</v>
      </c>
      <c r="CM124">
        <v>56.5</v>
      </c>
      <c r="CN124">
        <v>56</v>
      </c>
      <c r="CO124">
        <v>146</v>
      </c>
      <c r="CP124">
        <v>-0.2</v>
      </c>
      <c r="CQ124">
        <v>48</v>
      </c>
      <c r="CR124">
        <v>94</v>
      </c>
      <c r="CS124">
        <v>1330</v>
      </c>
      <c r="CT124">
        <v>-1</v>
      </c>
      <c r="CU124">
        <v>12</v>
      </c>
      <c r="CV124">
        <v>144</v>
      </c>
    </row>
    <row r="125" spans="1:100" x14ac:dyDescent="0.3">
      <c r="A125" t="s">
        <v>476</v>
      </c>
      <c r="B125" t="s">
        <v>477</v>
      </c>
      <c r="C125" s="1" t="str">
        <f>HYPERLINK("http://geochem.nrcan.gc.ca/cdogs/content/bdl/bdl220010_e.htm", "22:0010")</f>
        <v>22:0010</v>
      </c>
      <c r="D125" s="1" t="str">
        <f>HYPERLINK("http://geochem.nrcan.gc.ca/cdogs/content/svy/svy220008_e.htm", "22:0008")</f>
        <v>22:0008</v>
      </c>
      <c r="E125" t="s">
        <v>468</v>
      </c>
      <c r="F125" t="s">
        <v>478</v>
      </c>
      <c r="H125">
        <v>63.002835400000002</v>
      </c>
      <c r="I125">
        <v>-92.158552499999999</v>
      </c>
      <c r="J125" s="1" t="str">
        <f>HYPERLINK("http://geochem.nrcan.gc.ca/cdogs/content/kwd/kwd020033_e.htm", "Whole")</f>
        <v>Whole</v>
      </c>
      <c r="K125" s="1" t="str">
        <f>HYPERLINK("http://geochem.nrcan.gc.ca/cdogs/content/kwd/kwd080069_e.htm", "Rock crushing (ActLabs RX1)")</f>
        <v>Rock crushing (ActLabs RX1)</v>
      </c>
      <c r="L125">
        <v>622938</v>
      </c>
      <c r="M125">
        <v>10</v>
      </c>
      <c r="P125">
        <v>2</v>
      </c>
      <c r="Q125">
        <v>1.07</v>
      </c>
      <c r="R125">
        <v>1.44</v>
      </c>
      <c r="S125">
        <v>0.13</v>
      </c>
      <c r="T125">
        <v>5.28</v>
      </c>
      <c r="U125">
        <v>-0.01</v>
      </c>
      <c r="V125">
        <v>9.3000000000000007</v>
      </c>
      <c r="W125">
        <v>-5</v>
      </c>
      <c r="X125">
        <v>49.05</v>
      </c>
      <c r="Y125">
        <v>13.89</v>
      </c>
      <c r="AA125">
        <v>2.73</v>
      </c>
      <c r="AB125">
        <v>4.37</v>
      </c>
      <c r="AC125">
        <v>0.19800000000000001</v>
      </c>
      <c r="AD125">
        <v>6.95</v>
      </c>
      <c r="AE125">
        <v>1.18</v>
      </c>
      <c r="AF125">
        <v>3.74</v>
      </c>
      <c r="AG125">
        <v>0.14000000000000001</v>
      </c>
      <c r="AH125">
        <v>0.14000000000000001</v>
      </c>
      <c r="AI125">
        <v>8.27</v>
      </c>
      <c r="AJ125">
        <v>101</v>
      </c>
      <c r="AK125">
        <v>25</v>
      </c>
      <c r="AL125">
        <v>1</v>
      </c>
      <c r="AM125">
        <v>202</v>
      </c>
      <c r="AN125">
        <v>50</v>
      </c>
      <c r="AO125">
        <v>50</v>
      </c>
      <c r="AP125">
        <v>80</v>
      </c>
      <c r="AQ125">
        <v>130</v>
      </c>
      <c r="AR125">
        <v>20</v>
      </c>
      <c r="AS125">
        <v>1.5</v>
      </c>
      <c r="AT125">
        <v>-5</v>
      </c>
      <c r="AU125">
        <v>5</v>
      </c>
      <c r="AV125">
        <v>118</v>
      </c>
      <c r="AW125">
        <v>14.3</v>
      </c>
      <c r="AX125">
        <v>79</v>
      </c>
      <c r="AY125">
        <v>4.3</v>
      </c>
      <c r="AZ125">
        <v>-2</v>
      </c>
      <c r="BA125">
        <v>0.6</v>
      </c>
      <c r="BB125">
        <v>-0.1</v>
      </c>
      <c r="BC125">
        <v>-1</v>
      </c>
      <c r="BD125">
        <v>-0.2</v>
      </c>
      <c r="BE125">
        <v>1.5</v>
      </c>
      <c r="BF125">
        <v>42</v>
      </c>
      <c r="BG125">
        <v>-0.1</v>
      </c>
      <c r="BH125">
        <v>15</v>
      </c>
      <c r="BI125">
        <v>29.7</v>
      </c>
      <c r="BJ125">
        <v>3.59</v>
      </c>
      <c r="BK125">
        <v>14.3</v>
      </c>
      <c r="BL125">
        <v>2.87</v>
      </c>
      <c r="BM125">
        <v>0.92</v>
      </c>
      <c r="BN125">
        <v>2.67</v>
      </c>
      <c r="BO125">
        <v>0.39</v>
      </c>
      <c r="BP125">
        <v>2.23</v>
      </c>
      <c r="BQ125">
        <v>0.46</v>
      </c>
      <c r="BR125">
        <v>1.41</v>
      </c>
      <c r="BS125">
        <v>0.24199999999999999</v>
      </c>
      <c r="BT125">
        <v>1.66</v>
      </c>
      <c r="BU125">
        <v>0.255</v>
      </c>
      <c r="BV125">
        <v>1.8</v>
      </c>
      <c r="BW125">
        <v>0.35</v>
      </c>
      <c r="BX125">
        <v>0.6</v>
      </c>
      <c r="BY125">
        <v>0.06</v>
      </c>
      <c r="BZ125">
        <v>7</v>
      </c>
      <c r="CA125">
        <v>3.77</v>
      </c>
      <c r="CB125">
        <v>0.64</v>
      </c>
      <c r="CC125">
        <v>13.07</v>
      </c>
      <c r="CD125">
        <v>7.23</v>
      </c>
      <c r="CE125">
        <v>99.95</v>
      </c>
      <c r="CF125">
        <v>3</v>
      </c>
      <c r="CG125">
        <v>-0.05</v>
      </c>
      <c r="CH125">
        <v>0.04</v>
      </c>
      <c r="CI125">
        <v>-1</v>
      </c>
      <c r="CJ125">
        <v>0.02</v>
      </c>
      <c r="CK125">
        <v>-1</v>
      </c>
      <c r="CL125">
        <v>-0.2</v>
      </c>
      <c r="CM125">
        <v>55.1</v>
      </c>
      <c r="CN125">
        <v>44</v>
      </c>
      <c r="CO125">
        <v>155</v>
      </c>
      <c r="CP125">
        <v>-0.2</v>
      </c>
      <c r="CQ125">
        <v>48</v>
      </c>
      <c r="CR125">
        <v>91</v>
      </c>
      <c r="CS125">
        <v>1430</v>
      </c>
      <c r="CT125">
        <v>-1</v>
      </c>
      <c r="CU125">
        <v>10</v>
      </c>
      <c r="CV125">
        <v>196</v>
      </c>
    </row>
    <row r="126" spans="1:100" x14ac:dyDescent="0.3">
      <c r="A126" t="s">
        <v>479</v>
      </c>
      <c r="B126" t="s">
        <v>480</v>
      </c>
      <c r="C126" s="1" t="str">
        <f>HYPERLINK("http://geochem.nrcan.gc.ca/cdogs/content/bdl/bdl220010_e.htm", "22:0010")</f>
        <v>22:0010</v>
      </c>
      <c r="D126" s="1" t="str">
        <f>HYPERLINK("http://geochem.nrcan.gc.ca/cdogs/content/svy/svy220008_e.htm", "22:0008")</f>
        <v>22:0008</v>
      </c>
      <c r="E126" t="s">
        <v>468</v>
      </c>
      <c r="F126" t="s">
        <v>481</v>
      </c>
      <c r="H126">
        <v>63.002835400000002</v>
      </c>
      <c r="I126">
        <v>-92.158552499999999</v>
      </c>
      <c r="J126" s="1" t="str">
        <f>HYPERLINK("http://geochem.nrcan.gc.ca/cdogs/content/kwd/kwd020033_e.htm", "Whole")</f>
        <v>Whole</v>
      </c>
      <c r="K126" s="1" t="str">
        <f>HYPERLINK("http://geochem.nrcan.gc.ca/cdogs/content/kwd/kwd080069_e.htm", "Rock crushing (ActLabs RX1)")</f>
        <v>Rock crushing (ActLabs RX1)</v>
      </c>
      <c r="L126">
        <v>622939</v>
      </c>
      <c r="M126">
        <v>18</v>
      </c>
      <c r="P126">
        <v>-1</v>
      </c>
      <c r="Q126">
        <v>1.02</v>
      </c>
      <c r="R126">
        <v>0.43</v>
      </c>
      <c r="S126">
        <v>0.4</v>
      </c>
      <c r="T126">
        <v>1.5</v>
      </c>
      <c r="U126">
        <v>-0.01</v>
      </c>
      <c r="V126">
        <v>8.1</v>
      </c>
      <c r="W126">
        <v>-5</v>
      </c>
      <c r="X126">
        <v>79.650000000000006</v>
      </c>
      <c r="Y126">
        <v>0.61</v>
      </c>
      <c r="AA126">
        <v>6.27</v>
      </c>
      <c r="AB126">
        <v>1.33</v>
      </c>
      <c r="AC126">
        <v>0.36799999999999999</v>
      </c>
      <c r="AD126">
        <v>1.79</v>
      </c>
      <c r="AE126">
        <v>4.1000000000000002E-2</v>
      </c>
      <c r="AF126">
        <v>0.05</v>
      </c>
      <c r="AG126">
        <v>0.04</v>
      </c>
      <c r="AH126">
        <v>0.05</v>
      </c>
      <c r="AI126">
        <v>1.55</v>
      </c>
      <c r="AJ126">
        <v>100.7</v>
      </c>
      <c r="AK126">
        <v>2</v>
      </c>
      <c r="AL126">
        <v>-1</v>
      </c>
      <c r="AM126">
        <v>10</v>
      </c>
      <c r="AN126">
        <v>40</v>
      </c>
      <c r="AO126">
        <v>5</v>
      </c>
      <c r="AP126">
        <v>-20</v>
      </c>
      <c r="AQ126">
        <v>30</v>
      </c>
      <c r="AR126">
        <v>2</v>
      </c>
      <c r="AS126">
        <v>3.1</v>
      </c>
      <c r="AT126">
        <v>6</v>
      </c>
      <c r="AU126">
        <v>3</v>
      </c>
      <c r="AV126">
        <v>22</v>
      </c>
      <c r="AW126">
        <v>6.4</v>
      </c>
      <c r="AX126">
        <v>9</v>
      </c>
      <c r="AY126">
        <v>-0.2</v>
      </c>
      <c r="AZ126">
        <v>2</v>
      </c>
      <c r="BA126">
        <v>-0.5</v>
      </c>
      <c r="BB126">
        <v>-0.1</v>
      </c>
      <c r="BC126">
        <v>-1</v>
      </c>
      <c r="BD126">
        <v>0.3</v>
      </c>
      <c r="BE126">
        <v>0.9</v>
      </c>
      <c r="BF126">
        <v>68</v>
      </c>
      <c r="BG126">
        <v>-0.1</v>
      </c>
      <c r="BH126">
        <v>1.76</v>
      </c>
      <c r="BI126">
        <v>3.42</v>
      </c>
      <c r="BJ126">
        <v>0.41</v>
      </c>
      <c r="BK126">
        <v>1.6</v>
      </c>
      <c r="BL126">
        <v>0.48</v>
      </c>
      <c r="BM126">
        <v>0.26100000000000001</v>
      </c>
      <c r="BN126">
        <v>0.67</v>
      </c>
      <c r="BO126">
        <v>0.13</v>
      </c>
      <c r="BP126">
        <v>0.82</v>
      </c>
      <c r="BQ126">
        <v>0.18</v>
      </c>
      <c r="BR126">
        <v>0.55000000000000004</v>
      </c>
      <c r="BS126">
        <v>8.5000000000000006E-2</v>
      </c>
      <c r="BT126">
        <v>0.55000000000000004</v>
      </c>
      <c r="BU126">
        <v>8.5999999999999993E-2</v>
      </c>
      <c r="BV126">
        <v>-0.1</v>
      </c>
      <c r="BW126">
        <v>0.02</v>
      </c>
      <c r="BX126">
        <v>-0.5</v>
      </c>
      <c r="BY126">
        <v>-0.05</v>
      </c>
      <c r="BZ126">
        <v>-5</v>
      </c>
      <c r="CA126">
        <v>0.86</v>
      </c>
      <c r="CB126">
        <v>0.12</v>
      </c>
      <c r="CC126">
        <v>15.28</v>
      </c>
      <c r="CD126">
        <v>0.64</v>
      </c>
      <c r="CE126">
        <v>99.84</v>
      </c>
      <c r="CF126">
        <v>6</v>
      </c>
      <c r="CG126">
        <v>-0.05</v>
      </c>
      <c r="CH126">
        <v>0.04</v>
      </c>
      <c r="CI126">
        <v>-1</v>
      </c>
      <c r="CJ126">
        <v>0.04</v>
      </c>
      <c r="CK126">
        <v>-1</v>
      </c>
      <c r="CL126">
        <v>-0.2</v>
      </c>
      <c r="CM126">
        <v>5.3</v>
      </c>
      <c r="CN126">
        <v>45</v>
      </c>
      <c r="CO126">
        <v>32.299999999999997</v>
      </c>
      <c r="CP126">
        <v>-0.2</v>
      </c>
      <c r="CQ126">
        <v>2</v>
      </c>
      <c r="CR126">
        <v>7</v>
      </c>
      <c r="CS126">
        <v>2680</v>
      </c>
      <c r="CT126">
        <v>2</v>
      </c>
      <c r="CU126">
        <v>-2</v>
      </c>
      <c r="CV126">
        <v>111</v>
      </c>
    </row>
    <row r="127" spans="1:100" x14ac:dyDescent="0.3">
      <c r="A127" t="s">
        <v>482</v>
      </c>
      <c r="B127" t="s">
        <v>483</v>
      </c>
      <c r="C127" s="1" t="str">
        <f>HYPERLINK("http://geochem.nrcan.gc.ca/cdogs/content/bdl/bdl220010_e.htm", "22:0010")</f>
        <v>22:0010</v>
      </c>
      <c r="D127" s="1" t="str">
        <f>HYPERLINK("http://geochem.nrcan.gc.ca/cdogs/content/svy/svy220008_e.htm", "22:0008")</f>
        <v>22:0008</v>
      </c>
      <c r="E127" t="s">
        <v>468</v>
      </c>
      <c r="F127" t="s">
        <v>484</v>
      </c>
      <c r="H127">
        <v>63.002835400000002</v>
      </c>
      <c r="I127">
        <v>-92.158552499999999</v>
      </c>
      <c r="J127" s="1" t="str">
        <f>HYPERLINK("http://geochem.nrcan.gc.ca/cdogs/content/kwd/kwd020033_e.htm", "Whole")</f>
        <v>Whole</v>
      </c>
      <c r="K127" s="1" t="str">
        <f>HYPERLINK("http://geochem.nrcan.gc.ca/cdogs/content/kwd/kwd080069_e.htm", "Rock crushing (ActLabs RX1)")</f>
        <v>Rock crushing (ActLabs RX1)</v>
      </c>
      <c r="L127">
        <v>622940</v>
      </c>
      <c r="M127">
        <v>33</v>
      </c>
      <c r="P127">
        <v>2</v>
      </c>
      <c r="Q127">
        <v>1.06</v>
      </c>
      <c r="R127">
        <v>0.4</v>
      </c>
      <c r="S127">
        <v>2.0099999999999998</v>
      </c>
      <c r="T127">
        <v>1.41</v>
      </c>
      <c r="U127">
        <v>-0.01</v>
      </c>
      <c r="V127">
        <v>12.4</v>
      </c>
      <c r="W127">
        <v>-5</v>
      </c>
      <c r="X127">
        <v>73.39</v>
      </c>
      <c r="Y127">
        <v>0.45</v>
      </c>
      <c r="AA127">
        <v>6.78</v>
      </c>
      <c r="AB127">
        <v>1.59</v>
      </c>
      <c r="AC127">
        <v>0.53</v>
      </c>
      <c r="AD127">
        <v>1.44</v>
      </c>
      <c r="AE127">
        <v>1.6E-2</v>
      </c>
      <c r="AF127">
        <v>0.04</v>
      </c>
      <c r="AG127">
        <v>0.01</v>
      </c>
      <c r="AH127">
        <v>7.0000000000000007E-2</v>
      </c>
      <c r="AI127">
        <v>1.83</v>
      </c>
      <c r="AJ127">
        <v>99.94</v>
      </c>
      <c r="AK127">
        <v>-1</v>
      </c>
      <c r="AL127">
        <v>-1</v>
      </c>
      <c r="AM127">
        <v>-5</v>
      </c>
      <c r="AN127">
        <v>40</v>
      </c>
      <c r="AO127">
        <v>8</v>
      </c>
      <c r="AP127">
        <v>-20</v>
      </c>
      <c r="AQ127">
        <v>80</v>
      </c>
      <c r="AR127">
        <v>2</v>
      </c>
      <c r="AS127">
        <v>3.5</v>
      </c>
      <c r="AT127">
        <v>60</v>
      </c>
      <c r="AU127">
        <v>-1</v>
      </c>
      <c r="AV127">
        <v>12</v>
      </c>
      <c r="AW127">
        <v>4</v>
      </c>
      <c r="AX127">
        <v>11</v>
      </c>
      <c r="AY127">
        <v>-0.2</v>
      </c>
      <c r="AZ127">
        <v>2</v>
      </c>
      <c r="BA127">
        <v>-0.5</v>
      </c>
      <c r="BB127">
        <v>-0.1</v>
      </c>
      <c r="BC127">
        <v>-1</v>
      </c>
      <c r="BD127">
        <v>0.3</v>
      </c>
      <c r="BE127">
        <v>0.5</v>
      </c>
      <c r="BF127">
        <v>22</v>
      </c>
      <c r="BG127">
        <v>-0.1</v>
      </c>
      <c r="BH127">
        <v>3.04</v>
      </c>
      <c r="BI127">
        <v>5.27</v>
      </c>
      <c r="BJ127">
        <v>0.62</v>
      </c>
      <c r="BK127">
        <v>2.37</v>
      </c>
      <c r="BL127">
        <v>0.42</v>
      </c>
      <c r="BM127">
        <v>0.248</v>
      </c>
      <c r="BN127">
        <v>0.48</v>
      </c>
      <c r="BO127">
        <v>7.0000000000000007E-2</v>
      </c>
      <c r="BP127">
        <v>0.45</v>
      </c>
      <c r="BQ127">
        <v>0.1</v>
      </c>
      <c r="BR127">
        <v>0.33</v>
      </c>
      <c r="BS127">
        <v>5.1999999999999998E-2</v>
      </c>
      <c r="BT127">
        <v>0.35</v>
      </c>
      <c r="BU127">
        <v>0.06</v>
      </c>
      <c r="BV127">
        <v>0.1</v>
      </c>
      <c r="BW127">
        <v>0.04</v>
      </c>
      <c r="BX127">
        <v>-0.5</v>
      </c>
      <c r="BY127">
        <v>-0.05</v>
      </c>
      <c r="BZ127">
        <v>-5</v>
      </c>
      <c r="CA127">
        <v>0.68</v>
      </c>
      <c r="CB127">
        <v>0.2</v>
      </c>
      <c r="CC127">
        <v>20.57</v>
      </c>
      <c r="CD127">
        <v>0.44</v>
      </c>
      <c r="CE127">
        <v>98.55</v>
      </c>
      <c r="CF127">
        <v>65</v>
      </c>
      <c r="CG127">
        <v>7.0000000000000007E-2</v>
      </c>
      <c r="CH127">
        <v>0.04</v>
      </c>
      <c r="CI127">
        <v>1</v>
      </c>
      <c r="CJ127">
        <v>0.11</v>
      </c>
      <c r="CK127">
        <v>-1</v>
      </c>
      <c r="CL127">
        <v>0.2</v>
      </c>
      <c r="CM127">
        <v>10.6</v>
      </c>
      <c r="CN127">
        <v>59</v>
      </c>
      <c r="CO127">
        <v>128</v>
      </c>
      <c r="CP127">
        <v>-0.2</v>
      </c>
      <c r="CQ127">
        <v>1</v>
      </c>
      <c r="CR127">
        <v>12</v>
      </c>
      <c r="CS127">
        <v>4490</v>
      </c>
      <c r="CT127">
        <v>3</v>
      </c>
      <c r="CU127">
        <v>-2</v>
      </c>
      <c r="CV127">
        <v>237</v>
      </c>
    </row>
    <row r="128" spans="1:100" x14ac:dyDescent="0.3">
      <c r="A128" t="s">
        <v>485</v>
      </c>
      <c r="B128" t="s">
        <v>486</v>
      </c>
      <c r="C128" s="1" t="str">
        <f>HYPERLINK("http://geochem.nrcan.gc.ca/cdogs/content/bdl/bdl220010_e.htm", "22:0010")</f>
        <v>22:0010</v>
      </c>
      <c r="D128" s="1" t="str">
        <f>HYPERLINK("http://geochem.nrcan.gc.ca/cdogs/content/svy/svy220008_e.htm", "22:0008")</f>
        <v>22:0008</v>
      </c>
      <c r="E128" t="s">
        <v>468</v>
      </c>
      <c r="F128" t="s">
        <v>487</v>
      </c>
      <c r="H128">
        <v>63.002835400000002</v>
      </c>
      <c r="I128">
        <v>-92.158552499999999</v>
      </c>
      <c r="J128" s="1" t="str">
        <f>HYPERLINK("http://geochem.nrcan.gc.ca/cdogs/content/kwd/kwd020033_e.htm", "Whole")</f>
        <v>Whole</v>
      </c>
      <c r="K128" s="1" t="str">
        <f>HYPERLINK("http://geochem.nrcan.gc.ca/cdogs/content/kwd/kwd080069_e.htm", "Rock crushing (ActLabs RX1)")</f>
        <v>Rock crushing (ActLabs RX1)</v>
      </c>
      <c r="L128">
        <v>622941</v>
      </c>
      <c r="M128">
        <v>87</v>
      </c>
      <c r="P128">
        <v>-1</v>
      </c>
      <c r="Q128">
        <v>1.02</v>
      </c>
      <c r="R128">
        <v>0.19</v>
      </c>
      <c r="S128">
        <v>2.5</v>
      </c>
      <c r="T128">
        <v>0.64</v>
      </c>
      <c r="U128">
        <v>-0.01</v>
      </c>
      <c r="V128">
        <v>5.0999999999999996</v>
      </c>
      <c r="W128">
        <v>-5</v>
      </c>
      <c r="X128">
        <v>90.64</v>
      </c>
      <c r="Y128">
        <v>0.31</v>
      </c>
      <c r="AA128">
        <v>1.19</v>
      </c>
      <c r="AB128">
        <v>0.2</v>
      </c>
      <c r="AC128">
        <v>0.11600000000000001</v>
      </c>
      <c r="AD128">
        <v>0.35</v>
      </c>
      <c r="AE128">
        <v>6.0000000000000001E-3</v>
      </c>
      <c r="AF128">
        <v>7.0000000000000007E-2</v>
      </c>
      <c r="AG128">
        <v>0.02</v>
      </c>
      <c r="AH128">
        <v>-0.01</v>
      </c>
      <c r="AI128">
        <v>1.77</v>
      </c>
      <c r="AJ128">
        <v>100.3</v>
      </c>
      <c r="AK128">
        <v>-1</v>
      </c>
      <c r="AL128">
        <v>-1</v>
      </c>
      <c r="AM128">
        <v>-5</v>
      </c>
      <c r="AN128">
        <v>60</v>
      </c>
      <c r="AO128">
        <v>9</v>
      </c>
      <c r="AP128">
        <v>-20</v>
      </c>
      <c r="AQ128">
        <v>90</v>
      </c>
      <c r="AR128">
        <v>-1</v>
      </c>
      <c r="AS128">
        <v>3.1</v>
      </c>
      <c r="AT128">
        <v>169</v>
      </c>
      <c r="AU128">
        <v>-1</v>
      </c>
      <c r="AV128">
        <v>3</v>
      </c>
      <c r="AW128">
        <v>1.4</v>
      </c>
      <c r="AX128">
        <v>6</v>
      </c>
      <c r="AY128">
        <v>-0.2</v>
      </c>
      <c r="AZ128">
        <v>3</v>
      </c>
      <c r="BA128">
        <v>-0.5</v>
      </c>
      <c r="BB128">
        <v>-0.1</v>
      </c>
      <c r="BC128">
        <v>-1</v>
      </c>
      <c r="BD128">
        <v>-0.2</v>
      </c>
      <c r="BE128">
        <v>-0.1</v>
      </c>
      <c r="BF128">
        <v>4</v>
      </c>
      <c r="BG128">
        <v>-0.1</v>
      </c>
      <c r="BH128">
        <v>0.68</v>
      </c>
      <c r="BI128">
        <v>1.26</v>
      </c>
      <c r="BJ128">
        <v>0.16</v>
      </c>
      <c r="BK128">
        <v>0.65</v>
      </c>
      <c r="BL128">
        <v>0.15</v>
      </c>
      <c r="BM128">
        <v>0.158</v>
      </c>
      <c r="BN128">
        <v>0.17</v>
      </c>
      <c r="BO128">
        <v>0.03</v>
      </c>
      <c r="BP128">
        <v>0.18</v>
      </c>
      <c r="BQ128">
        <v>0.04</v>
      </c>
      <c r="BR128">
        <v>0.11</v>
      </c>
      <c r="BS128">
        <v>1.6E-2</v>
      </c>
      <c r="BT128">
        <v>0.1</v>
      </c>
      <c r="BU128">
        <v>1.4999999999999999E-2</v>
      </c>
      <c r="BV128">
        <v>-0.1</v>
      </c>
      <c r="BW128">
        <v>0.02</v>
      </c>
      <c r="BX128">
        <v>1.3</v>
      </c>
      <c r="BY128">
        <v>-0.05</v>
      </c>
      <c r="BZ128">
        <v>-5</v>
      </c>
      <c r="CA128">
        <v>-0.05</v>
      </c>
      <c r="CB128">
        <v>0.05</v>
      </c>
      <c r="CC128">
        <v>6.86</v>
      </c>
      <c r="CD128">
        <v>1.2</v>
      </c>
      <c r="CE128">
        <v>99.77</v>
      </c>
      <c r="CF128">
        <v>228</v>
      </c>
      <c r="CG128">
        <v>0.06</v>
      </c>
      <c r="CH128">
        <v>7.0000000000000007E-2</v>
      </c>
      <c r="CI128">
        <v>1</v>
      </c>
      <c r="CJ128">
        <v>0.17</v>
      </c>
      <c r="CK128">
        <v>-1</v>
      </c>
      <c r="CL128">
        <v>-0.2</v>
      </c>
      <c r="CM128">
        <v>11.5</v>
      </c>
      <c r="CN128">
        <v>58</v>
      </c>
      <c r="CO128">
        <v>126</v>
      </c>
      <c r="CP128">
        <v>-0.2</v>
      </c>
      <c r="CQ128">
        <v>1</v>
      </c>
      <c r="CR128">
        <v>11</v>
      </c>
      <c r="CS128">
        <v>739</v>
      </c>
      <c r="CT128">
        <v>3</v>
      </c>
      <c r="CU128">
        <v>-2</v>
      </c>
      <c r="CV128">
        <v>41.1</v>
      </c>
    </row>
    <row r="129" spans="1:100" x14ac:dyDescent="0.3">
      <c r="A129" t="s">
        <v>488</v>
      </c>
      <c r="B129" t="s">
        <v>489</v>
      </c>
      <c r="C129" s="1" t="str">
        <f>HYPERLINK("http://geochem.nrcan.gc.ca/cdogs/content/bdl/bdl220010_e.htm", "22:0010")</f>
        <v>22:0010</v>
      </c>
      <c r="D129" s="1" t="str">
        <f>HYPERLINK("http://geochem.nrcan.gc.ca/cdogs/content/svy/svy220008_e.htm", "22:0008")</f>
        <v>22:0008</v>
      </c>
      <c r="E129" t="s">
        <v>468</v>
      </c>
      <c r="F129" t="s">
        <v>490</v>
      </c>
      <c r="H129">
        <v>63.002835400000002</v>
      </c>
      <c r="I129">
        <v>-92.158552499999999</v>
      </c>
      <c r="J129" s="1" t="str">
        <f>HYPERLINK("http://geochem.nrcan.gc.ca/cdogs/content/kwd/kwd020033_e.htm", "Whole")</f>
        <v>Whole</v>
      </c>
      <c r="K129" s="1" t="str">
        <f>HYPERLINK("http://geochem.nrcan.gc.ca/cdogs/content/kwd/kwd080069_e.htm", "Rock crushing (ActLabs RX1)")</f>
        <v>Rock crushing (ActLabs RX1)</v>
      </c>
      <c r="L129">
        <v>622942</v>
      </c>
      <c r="M129">
        <v>7</v>
      </c>
      <c r="P129">
        <v>-1</v>
      </c>
      <c r="Q129">
        <v>1.04</v>
      </c>
      <c r="R129">
        <v>0.16</v>
      </c>
      <c r="S129">
        <v>1.96</v>
      </c>
      <c r="T129">
        <v>0.52</v>
      </c>
      <c r="U129">
        <v>-0.01</v>
      </c>
      <c r="V129">
        <v>8.3000000000000007</v>
      </c>
      <c r="W129">
        <v>-5</v>
      </c>
      <c r="X129">
        <v>80.8</v>
      </c>
      <c r="Y129">
        <v>1.81</v>
      </c>
      <c r="AA129">
        <v>4.71</v>
      </c>
      <c r="AB129">
        <v>1.33</v>
      </c>
      <c r="AC129">
        <v>0.32</v>
      </c>
      <c r="AD129">
        <v>0.67</v>
      </c>
      <c r="AE129">
        <v>5.7000000000000002E-2</v>
      </c>
      <c r="AF129">
        <v>0.02</v>
      </c>
      <c r="AG129">
        <v>-0.01</v>
      </c>
      <c r="AH129">
        <v>0.09</v>
      </c>
      <c r="AI129">
        <v>1.9</v>
      </c>
      <c r="AJ129">
        <v>100.9</v>
      </c>
      <c r="AK129">
        <v>2</v>
      </c>
      <c r="AL129">
        <v>-1</v>
      </c>
      <c r="AM129">
        <v>-5</v>
      </c>
      <c r="AN129">
        <v>60</v>
      </c>
      <c r="AO129">
        <v>6</v>
      </c>
      <c r="AP129">
        <v>-20</v>
      </c>
      <c r="AQ129">
        <v>20</v>
      </c>
      <c r="AR129">
        <v>3</v>
      </c>
      <c r="AS129">
        <v>3.2</v>
      </c>
      <c r="AT129">
        <v>-5</v>
      </c>
      <c r="AU129">
        <v>-1</v>
      </c>
      <c r="AV129">
        <v>12</v>
      </c>
      <c r="AW129">
        <v>7.9</v>
      </c>
      <c r="AX129">
        <v>41</v>
      </c>
      <c r="AY129">
        <v>2.2999999999999998</v>
      </c>
      <c r="AZ129">
        <v>3</v>
      </c>
      <c r="BA129">
        <v>0.9</v>
      </c>
      <c r="BB129">
        <v>-0.1</v>
      </c>
      <c r="BC129">
        <v>-1</v>
      </c>
      <c r="BD129">
        <v>-0.2</v>
      </c>
      <c r="BE129">
        <v>0.2</v>
      </c>
      <c r="BF129">
        <v>7</v>
      </c>
      <c r="BG129">
        <v>-0.1</v>
      </c>
      <c r="BH129">
        <v>8.41</v>
      </c>
      <c r="BI129">
        <v>16.2</v>
      </c>
      <c r="BJ129">
        <v>1.8</v>
      </c>
      <c r="BK129">
        <v>6.53</v>
      </c>
      <c r="BL129">
        <v>1.35</v>
      </c>
      <c r="BM129">
        <v>0.49</v>
      </c>
      <c r="BN129">
        <v>1.32</v>
      </c>
      <c r="BO129">
        <v>0.23</v>
      </c>
      <c r="BP129">
        <v>1.38</v>
      </c>
      <c r="BQ129">
        <v>0.28000000000000003</v>
      </c>
      <c r="BR129">
        <v>0.83</v>
      </c>
      <c r="BS129">
        <v>0.129</v>
      </c>
      <c r="BT129">
        <v>0.95</v>
      </c>
      <c r="BU129">
        <v>0.16700000000000001</v>
      </c>
      <c r="BV129">
        <v>0.9</v>
      </c>
      <c r="BW129">
        <v>0.26</v>
      </c>
      <c r="BX129">
        <v>1.4</v>
      </c>
      <c r="BY129">
        <v>0.13</v>
      </c>
      <c r="BZ129">
        <v>-5</v>
      </c>
      <c r="CA129">
        <v>3.16</v>
      </c>
      <c r="CB129">
        <v>0.74</v>
      </c>
      <c r="CC129">
        <v>13.94</v>
      </c>
      <c r="CD129">
        <v>0.97</v>
      </c>
      <c r="CE129">
        <v>100</v>
      </c>
      <c r="CF129">
        <v>2</v>
      </c>
      <c r="CG129">
        <v>7.0000000000000007E-2</v>
      </c>
      <c r="CH129">
        <v>0.03</v>
      </c>
      <c r="CI129">
        <v>1</v>
      </c>
      <c r="CJ129">
        <v>0.13</v>
      </c>
      <c r="CK129">
        <v>-1</v>
      </c>
      <c r="CL129">
        <v>-0.2</v>
      </c>
      <c r="CM129">
        <v>7.7</v>
      </c>
      <c r="CN129">
        <v>66</v>
      </c>
      <c r="CO129">
        <v>41.6</v>
      </c>
      <c r="CP129">
        <v>-0.2</v>
      </c>
      <c r="CQ129">
        <v>2</v>
      </c>
      <c r="CR129">
        <v>9</v>
      </c>
      <c r="CS129">
        <v>2170</v>
      </c>
      <c r="CT129">
        <v>3</v>
      </c>
      <c r="CU129">
        <v>-2</v>
      </c>
      <c r="CV129">
        <v>162</v>
      </c>
    </row>
    <row r="130" spans="1:100" x14ac:dyDescent="0.3">
      <c r="A130" t="s">
        <v>491</v>
      </c>
      <c r="B130" t="s">
        <v>492</v>
      </c>
      <c r="C130" s="1" t="str">
        <f>HYPERLINK("http://geochem.nrcan.gc.ca/cdogs/content/bdl/bdl220010_e.htm", "22:0010")</f>
        <v>22:0010</v>
      </c>
      <c r="D130" s="1" t="str">
        <f>HYPERLINK("http://geochem.nrcan.gc.ca/cdogs/content/svy/svy220008_e.htm", "22:0008")</f>
        <v>22:0008</v>
      </c>
      <c r="E130" t="s">
        <v>468</v>
      </c>
      <c r="F130" t="s">
        <v>493</v>
      </c>
      <c r="H130">
        <v>63.002835400000002</v>
      </c>
      <c r="I130">
        <v>-92.158552499999999</v>
      </c>
      <c r="J130" s="1" t="str">
        <f>HYPERLINK("http://geochem.nrcan.gc.ca/cdogs/content/kwd/kwd020033_e.htm", "Whole")</f>
        <v>Whole</v>
      </c>
      <c r="K130" s="1" t="str">
        <f>HYPERLINK("http://geochem.nrcan.gc.ca/cdogs/content/kwd/kwd080069_e.htm", "Rock crushing (ActLabs RX1)")</f>
        <v>Rock crushing (ActLabs RX1)</v>
      </c>
      <c r="L130">
        <v>622943</v>
      </c>
      <c r="M130">
        <v>7</v>
      </c>
      <c r="P130">
        <v>-1</v>
      </c>
      <c r="Q130">
        <v>1.06</v>
      </c>
      <c r="R130">
        <v>1.88</v>
      </c>
      <c r="S130">
        <v>0.02</v>
      </c>
      <c r="T130">
        <v>6.99</v>
      </c>
      <c r="U130">
        <v>-0.01</v>
      </c>
      <c r="V130">
        <v>8.8000000000000007</v>
      </c>
      <c r="W130">
        <v>-5</v>
      </c>
      <c r="X130">
        <v>44.63</v>
      </c>
      <c r="Y130">
        <v>13.64</v>
      </c>
      <c r="AA130">
        <v>1.1299999999999999</v>
      </c>
      <c r="AB130">
        <v>6.64</v>
      </c>
      <c r="AC130">
        <v>0.23899999999999999</v>
      </c>
      <c r="AD130">
        <v>9.33</v>
      </c>
      <c r="AE130">
        <v>0.66500000000000004</v>
      </c>
      <c r="AF130">
        <v>2.21</v>
      </c>
      <c r="AG130">
        <v>0.06</v>
      </c>
      <c r="AH130">
        <v>0.05</v>
      </c>
      <c r="AI130">
        <v>10.75</v>
      </c>
      <c r="AJ130">
        <v>99.14</v>
      </c>
      <c r="AK130">
        <v>35</v>
      </c>
      <c r="AL130">
        <v>-1</v>
      </c>
      <c r="AM130">
        <v>207</v>
      </c>
      <c r="AN130">
        <v>210</v>
      </c>
      <c r="AO130">
        <v>45</v>
      </c>
      <c r="AP130">
        <v>140</v>
      </c>
      <c r="AQ130">
        <v>130</v>
      </c>
      <c r="AR130">
        <v>13</v>
      </c>
      <c r="AS130">
        <v>1.6</v>
      </c>
      <c r="AT130">
        <v>-5</v>
      </c>
      <c r="AU130">
        <v>-1</v>
      </c>
      <c r="AV130">
        <v>74</v>
      </c>
      <c r="AW130">
        <v>13.7</v>
      </c>
      <c r="AX130">
        <v>40</v>
      </c>
      <c r="AY130">
        <v>1.6</v>
      </c>
      <c r="AZ130">
        <v>2</v>
      </c>
      <c r="BA130">
        <v>0.9</v>
      </c>
      <c r="BB130">
        <v>-0.1</v>
      </c>
      <c r="BC130">
        <v>1</v>
      </c>
      <c r="BD130">
        <v>-0.2</v>
      </c>
      <c r="BE130">
        <v>0.4</v>
      </c>
      <c r="BF130">
        <v>13</v>
      </c>
      <c r="BG130">
        <v>0.1</v>
      </c>
      <c r="BH130">
        <v>3.14</v>
      </c>
      <c r="BI130">
        <v>7.1</v>
      </c>
      <c r="BJ130">
        <v>1.03</v>
      </c>
      <c r="BK130">
        <v>5</v>
      </c>
      <c r="BL130">
        <v>1.47</v>
      </c>
      <c r="BM130">
        <v>0.55000000000000004</v>
      </c>
      <c r="BN130">
        <v>1.91</v>
      </c>
      <c r="BO130">
        <v>0.37</v>
      </c>
      <c r="BP130">
        <v>2.39</v>
      </c>
      <c r="BQ130">
        <v>0.51</v>
      </c>
      <c r="BR130">
        <v>1.6</v>
      </c>
      <c r="BS130">
        <v>0.255</v>
      </c>
      <c r="BT130">
        <v>1.77</v>
      </c>
      <c r="BU130">
        <v>0.27600000000000002</v>
      </c>
      <c r="BV130">
        <v>0.9</v>
      </c>
      <c r="BW130">
        <v>0.13</v>
      </c>
      <c r="BX130">
        <v>1.5</v>
      </c>
      <c r="BY130">
        <v>0.05</v>
      </c>
      <c r="BZ130">
        <v>5</v>
      </c>
      <c r="CA130">
        <v>0.25</v>
      </c>
      <c r="CB130">
        <v>7.0000000000000007E-2</v>
      </c>
      <c r="CC130">
        <v>10.92</v>
      </c>
      <c r="CD130">
        <v>9.76</v>
      </c>
      <c r="CE130">
        <v>98.15</v>
      </c>
      <c r="CF130">
        <v>-1</v>
      </c>
      <c r="CG130">
        <v>-0.05</v>
      </c>
      <c r="CH130">
        <v>-0.02</v>
      </c>
      <c r="CI130">
        <v>-1</v>
      </c>
      <c r="CJ130">
        <v>0.1</v>
      </c>
      <c r="CK130">
        <v>-1</v>
      </c>
      <c r="CL130">
        <v>-0.2</v>
      </c>
      <c r="CM130">
        <v>51</v>
      </c>
      <c r="CN130">
        <v>123</v>
      </c>
      <c r="CO130">
        <v>156</v>
      </c>
      <c r="CP130">
        <v>-0.2</v>
      </c>
      <c r="CQ130">
        <v>66</v>
      </c>
      <c r="CR130">
        <v>151</v>
      </c>
      <c r="CS130">
        <v>1770</v>
      </c>
      <c r="CT130">
        <v>-1</v>
      </c>
      <c r="CU130">
        <v>3</v>
      </c>
      <c r="CV130">
        <v>122</v>
      </c>
    </row>
    <row r="131" spans="1:100" x14ac:dyDescent="0.3">
      <c r="A131" t="s">
        <v>494</v>
      </c>
      <c r="B131" t="s">
        <v>495</v>
      </c>
      <c r="C131" s="1" t="str">
        <f>HYPERLINK("http://geochem.nrcan.gc.ca/cdogs/content/bdl/bdl220010_e.htm", "22:0010")</f>
        <v>22:0010</v>
      </c>
      <c r="D131" s="1" t="str">
        <f>HYPERLINK("http://geochem.nrcan.gc.ca/cdogs/content/svy/svy220008_e.htm", "22:0008")</f>
        <v>22:0008</v>
      </c>
      <c r="E131" t="s">
        <v>468</v>
      </c>
      <c r="F131" t="s">
        <v>496</v>
      </c>
      <c r="H131">
        <v>63.002835400000002</v>
      </c>
      <c r="I131">
        <v>-92.158552499999999</v>
      </c>
      <c r="J131" s="1" t="str">
        <f>HYPERLINK("http://geochem.nrcan.gc.ca/cdogs/content/kwd/kwd020033_e.htm", "Whole")</f>
        <v>Whole</v>
      </c>
      <c r="K131" s="1" t="str">
        <f>HYPERLINK("http://geochem.nrcan.gc.ca/cdogs/content/kwd/kwd080069_e.htm", "Rock crushing (ActLabs RX1)")</f>
        <v>Rock crushing (ActLabs RX1)</v>
      </c>
      <c r="L131">
        <v>622944</v>
      </c>
      <c r="M131">
        <v>9</v>
      </c>
      <c r="P131">
        <v>55</v>
      </c>
      <c r="Q131">
        <v>1.08</v>
      </c>
      <c r="R131">
        <v>1.34</v>
      </c>
      <c r="S131">
        <v>0.02</v>
      </c>
      <c r="T131">
        <v>5.24</v>
      </c>
      <c r="U131">
        <v>-0.01</v>
      </c>
      <c r="V131">
        <v>5.9</v>
      </c>
      <c r="W131">
        <v>-5</v>
      </c>
      <c r="X131">
        <v>49.74</v>
      </c>
      <c r="Y131">
        <v>15.2</v>
      </c>
      <c r="AA131">
        <v>0.16</v>
      </c>
      <c r="AB131">
        <v>5.96</v>
      </c>
      <c r="AC131">
        <v>0.192</v>
      </c>
      <c r="AD131">
        <v>8.1999999999999993</v>
      </c>
      <c r="AE131">
        <v>0.746</v>
      </c>
      <c r="AF131">
        <v>2.84</v>
      </c>
      <c r="AG131">
        <v>1.02</v>
      </c>
      <c r="AH131">
        <v>0.06</v>
      </c>
      <c r="AI131">
        <v>8.08</v>
      </c>
      <c r="AJ131">
        <v>98.76</v>
      </c>
      <c r="AK131">
        <v>32</v>
      </c>
      <c r="AL131">
        <v>-1</v>
      </c>
      <c r="AM131">
        <v>216</v>
      </c>
      <c r="AN131">
        <v>230</v>
      </c>
      <c r="AO131">
        <v>51</v>
      </c>
      <c r="AP131">
        <v>130</v>
      </c>
      <c r="AQ131">
        <v>50</v>
      </c>
      <c r="AR131">
        <v>15</v>
      </c>
      <c r="AS131">
        <v>1</v>
      </c>
      <c r="AT131">
        <v>44</v>
      </c>
      <c r="AU131">
        <v>22</v>
      </c>
      <c r="AV131">
        <v>91</v>
      </c>
      <c r="AW131">
        <v>12.9</v>
      </c>
      <c r="AX131">
        <v>44</v>
      </c>
      <c r="AY131">
        <v>1.8</v>
      </c>
      <c r="AZ131">
        <v>-2</v>
      </c>
      <c r="BA131">
        <v>0.9</v>
      </c>
      <c r="BB131">
        <v>-0.1</v>
      </c>
      <c r="BC131">
        <v>-1</v>
      </c>
      <c r="BD131">
        <v>-0.2</v>
      </c>
      <c r="BE131">
        <v>2.5</v>
      </c>
      <c r="BF131">
        <v>230</v>
      </c>
      <c r="BG131">
        <v>0.1</v>
      </c>
      <c r="BH131">
        <v>3.15</v>
      </c>
      <c r="BI131">
        <v>7.68</v>
      </c>
      <c r="BJ131">
        <v>1.0900000000000001</v>
      </c>
      <c r="BK131">
        <v>5.22</v>
      </c>
      <c r="BL131">
        <v>1.64</v>
      </c>
      <c r="BM131">
        <v>0.53300000000000003</v>
      </c>
      <c r="BN131">
        <v>2.0299999999999998</v>
      </c>
      <c r="BO131">
        <v>0.36</v>
      </c>
      <c r="BP131">
        <v>2.36</v>
      </c>
      <c r="BQ131">
        <v>0.5</v>
      </c>
      <c r="BR131">
        <v>1.44</v>
      </c>
      <c r="BS131">
        <v>0.22</v>
      </c>
      <c r="BT131">
        <v>1.38</v>
      </c>
      <c r="BU131">
        <v>0.217</v>
      </c>
      <c r="BV131">
        <v>1</v>
      </c>
      <c r="BW131">
        <v>0.14000000000000001</v>
      </c>
      <c r="BX131">
        <v>5.4</v>
      </c>
      <c r="BY131">
        <v>0.22</v>
      </c>
      <c r="BZ131">
        <v>-5</v>
      </c>
      <c r="CA131">
        <v>0.27</v>
      </c>
      <c r="CB131">
        <v>0.11</v>
      </c>
      <c r="CC131">
        <v>6.72</v>
      </c>
      <c r="CD131">
        <v>7.42</v>
      </c>
      <c r="CE131">
        <v>98.09</v>
      </c>
      <c r="CF131">
        <v>63</v>
      </c>
      <c r="CG131">
        <v>7.0000000000000007E-2</v>
      </c>
      <c r="CH131">
        <v>-0.02</v>
      </c>
      <c r="CI131">
        <v>-1</v>
      </c>
      <c r="CJ131">
        <v>0.06</v>
      </c>
      <c r="CK131">
        <v>-1</v>
      </c>
      <c r="CL131">
        <v>-0.2</v>
      </c>
      <c r="CM131">
        <v>60.1</v>
      </c>
      <c r="CN131">
        <v>120</v>
      </c>
      <c r="CO131">
        <v>62.5</v>
      </c>
      <c r="CP131">
        <v>-0.2</v>
      </c>
      <c r="CQ131">
        <v>78</v>
      </c>
      <c r="CR131">
        <v>157</v>
      </c>
      <c r="CS131">
        <v>1450</v>
      </c>
      <c r="CT131">
        <v>-1</v>
      </c>
      <c r="CU131">
        <v>6</v>
      </c>
      <c r="CV131">
        <v>91.7</v>
      </c>
    </row>
    <row r="132" spans="1:100" x14ac:dyDescent="0.3">
      <c r="A132" t="s">
        <v>497</v>
      </c>
      <c r="B132" t="s">
        <v>498</v>
      </c>
      <c r="C132" s="1" t="str">
        <f>HYPERLINK("http://geochem.nrcan.gc.ca/cdogs/content/bdl/bdl220010_e.htm", "22:0010")</f>
        <v>22:0010</v>
      </c>
      <c r="D132" s="1" t="str">
        <f>HYPERLINK("http://geochem.nrcan.gc.ca/cdogs/content/svy/svy220008_e.htm", "22:0008")</f>
        <v>22:0008</v>
      </c>
      <c r="E132" t="s">
        <v>468</v>
      </c>
      <c r="F132" t="s">
        <v>499</v>
      </c>
      <c r="H132">
        <v>63.002835400000002</v>
      </c>
      <c r="I132">
        <v>-92.158552499999999</v>
      </c>
      <c r="J132" s="1" t="str">
        <f>HYPERLINK("http://geochem.nrcan.gc.ca/cdogs/content/kwd/kwd020033_e.htm", "Whole")</f>
        <v>Whole</v>
      </c>
      <c r="K132" s="1" t="str">
        <f>HYPERLINK("http://geochem.nrcan.gc.ca/cdogs/content/kwd/kwd080069_e.htm", "Rock crushing (ActLabs RX1)")</f>
        <v>Rock crushing (ActLabs RX1)</v>
      </c>
      <c r="L132">
        <v>622945</v>
      </c>
      <c r="M132">
        <v>-5</v>
      </c>
      <c r="P132">
        <v>-1</v>
      </c>
      <c r="Q132">
        <v>1.07</v>
      </c>
      <c r="R132">
        <v>2</v>
      </c>
      <c r="S132">
        <v>0.16</v>
      </c>
      <c r="T132">
        <v>7.51</v>
      </c>
      <c r="U132">
        <v>-0.01</v>
      </c>
      <c r="V132">
        <v>5.2</v>
      </c>
      <c r="W132">
        <v>-5</v>
      </c>
      <c r="X132">
        <v>45.76</v>
      </c>
      <c r="Y132">
        <v>14.1</v>
      </c>
      <c r="AA132">
        <v>1.08</v>
      </c>
      <c r="AB132">
        <v>5.53</v>
      </c>
      <c r="AC132">
        <v>0.16900000000000001</v>
      </c>
      <c r="AD132">
        <v>10.92</v>
      </c>
      <c r="AE132">
        <v>0.71899999999999997</v>
      </c>
      <c r="AF132">
        <v>3.47</v>
      </c>
      <c r="AG132">
        <v>0.19</v>
      </c>
      <c r="AH132">
        <v>0.06</v>
      </c>
      <c r="AI132">
        <v>10.56</v>
      </c>
      <c r="AJ132">
        <v>98.33</v>
      </c>
      <c r="AK132">
        <v>32</v>
      </c>
      <c r="AL132">
        <v>-1</v>
      </c>
      <c r="AM132">
        <v>213</v>
      </c>
      <c r="AN132">
        <v>230</v>
      </c>
      <c r="AO132">
        <v>43</v>
      </c>
      <c r="AP132">
        <v>120</v>
      </c>
      <c r="AQ132">
        <v>100</v>
      </c>
      <c r="AR132">
        <v>14</v>
      </c>
      <c r="AS132">
        <v>1</v>
      </c>
      <c r="AT132">
        <v>9</v>
      </c>
      <c r="AU132">
        <v>4</v>
      </c>
      <c r="AV132">
        <v>124</v>
      </c>
      <c r="AW132">
        <v>13.2</v>
      </c>
      <c r="AX132">
        <v>42</v>
      </c>
      <c r="AY132">
        <v>1.9</v>
      </c>
      <c r="AZ132">
        <v>-2</v>
      </c>
      <c r="BA132">
        <v>0.7</v>
      </c>
      <c r="BB132">
        <v>-0.1</v>
      </c>
      <c r="BC132">
        <v>-1</v>
      </c>
      <c r="BD132">
        <v>0.4</v>
      </c>
      <c r="BE132">
        <v>0.8</v>
      </c>
      <c r="BF132">
        <v>25</v>
      </c>
      <c r="BG132">
        <v>-0.1</v>
      </c>
      <c r="BH132">
        <v>3.14</v>
      </c>
      <c r="BI132">
        <v>7.5</v>
      </c>
      <c r="BJ132">
        <v>1.04</v>
      </c>
      <c r="BK132">
        <v>4.91</v>
      </c>
      <c r="BL132">
        <v>1.62</v>
      </c>
      <c r="BM132">
        <v>0.65200000000000002</v>
      </c>
      <c r="BN132">
        <v>2.0099999999999998</v>
      </c>
      <c r="BO132">
        <v>0.37</v>
      </c>
      <c r="BP132">
        <v>2.41</v>
      </c>
      <c r="BQ132">
        <v>0.49</v>
      </c>
      <c r="BR132">
        <v>1.45</v>
      </c>
      <c r="BS132">
        <v>0.23</v>
      </c>
      <c r="BT132">
        <v>1.52</v>
      </c>
      <c r="BU132">
        <v>0.22500000000000001</v>
      </c>
      <c r="BV132">
        <v>1</v>
      </c>
      <c r="BW132">
        <v>0.16</v>
      </c>
      <c r="BX132">
        <v>1.6</v>
      </c>
      <c r="BY132">
        <v>0.06</v>
      </c>
      <c r="BZ132">
        <v>-5</v>
      </c>
      <c r="CA132">
        <v>0.2</v>
      </c>
      <c r="CB132">
        <v>0.12</v>
      </c>
      <c r="CC132">
        <v>6.86</v>
      </c>
      <c r="CD132">
        <v>9.9700000000000006</v>
      </c>
      <c r="CE132">
        <v>97.75</v>
      </c>
      <c r="CF132">
        <v>9</v>
      </c>
      <c r="CG132">
        <v>-0.05</v>
      </c>
      <c r="CH132">
        <v>7.0000000000000007E-2</v>
      </c>
      <c r="CI132">
        <v>-1</v>
      </c>
      <c r="CJ132">
        <v>0.08</v>
      </c>
      <c r="CK132">
        <v>-1</v>
      </c>
      <c r="CL132">
        <v>-0.2</v>
      </c>
      <c r="CM132">
        <v>52.8</v>
      </c>
      <c r="CN132">
        <v>115</v>
      </c>
      <c r="CO132">
        <v>140</v>
      </c>
      <c r="CP132">
        <v>-0.2</v>
      </c>
      <c r="CQ132">
        <v>52</v>
      </c>
      <c r="CR132">
        <v>148</v>
      </c>
      <c r="CS132">
        <v>1320</v>
      </c>
      <c r="CT132">
        <v>-1</v>
      </c>
      <c r="CU132">
        <v>3</v>
      </c>
      <c r="CV132">
        <v>95.5</v>
      </c>
    </row>
    <row r="133" spans="1:100" x14ac:dyDescent="0.3">
      <c r="A133" t="s">
        <v>500</v>
      </c>
      <c r="B133" t="s">
        <v>501</v>
      </c>
      <c r="C133" s="1" t="str">
        <f>HYPERLINK("http://geochem.nrcan.gc.ca/cdogs/content/bdl/bdl220010_e.htm", "22:0010")</f>
        <v>22:0010</v>
      </c>
      <c r="D133" s="1" t="str">
        <f>HYPERLINK("http://geochem.nrcan.gc.ca/cdogs/content/svy/svy220008_e.htm", "22:0008")</f>
        <v>22:0008</v>
      </c>
      <c r="E133" t="s">
        <v>468</v>
      </c>
      <c r="F133" t="s">
        <v>502</v>
      </c>
      <c r="H133">
        <v>63.002835400000002</v>
      </c>
      <c r="I133">
        <v>-92.158552499999999</v>
      </c>
      <c r="J133" s="1" t="str">
        <f>HYPERLINK("http://geochem.nrcan.gc.ca/cdogs/content/kwd/kwd020033_e.htm", "Whole")</f>
        <v>Whole</v>
      </c>
      <c r="K133" s="1" t="str">
        <f>HYPERLINK("http://geochem.nrcan.gc.ca/cdogs/content/kwd/kwd080069_e.htm", "Rock crushing (ActLabs RX1)")</f>
        <v>Rock crushing (ActLabs RX1)</v>
      </c>
      <c r="L133">
        <v>622946</v>
      </c>
      <c r="M133">
        <v>12</v>
      </c>
      <c r="P133">
        <v>171</v>
      </c>
      <c r="Q133">
        <v>1.03</v>
      </c>
      <c r="R133">
        <v>2.74</v>
      </c>
      <c r="S133">
        <v>0.45</v>
      </c>
      <c r="T133">
        <v>9.59</v>
      </c>
      <c r="U133">
        <v>0.01</v>
      </c>
      <c r="V133">
        <v>9.3000000000000007</v>
      </c>
      <c r="W133">
        <v>-5</v>
      </c>
      <c r="X133">
        <v>40.24</v>
      </c>
      <c r="Y133">
        <v>14.3</v>
      </c>
      <c r="AA133">
        <v>2.44</v>
      </c>
      <c r="AB133">
        <v>2.25</v>
      </c>
      <c r="AC133">
        <v>0.44800000000000001</v>
      </c>
      <c r="AD133">
        <v>14.66</v>
      </c>
      <c r="AE133">
        <v>0.70299999999999996</v>
      </c>
      <c r="AF133">
        <v>0.53</v>
      </c>
      <c r="AG133">
        <v>3.39</v>
      </c>
      <c r="AH133">
        <v>0.06</v>
      </c>
      <c r="AI133">
        <v>10.3</v>
      </c>
      <c r="AJ133">
        <v>99.64</v>
      </c>
      <c r="AK133">
        <v>32</v>
      </c>
      <c r="AL133">
        <v>1</v>
      </c>
      <c r="AM133">
        <v>212</v>
      </c>
      <c r="AN133">
        <v>210</v>
      </c>
      <c r="AO133">
        <v>46</v>
      </c>
      <c r="AP133">
        <v>130</v>
      </c>
      <c r="AQ133">
        <v>20</v>
      </c>
      <c r="AR133">
        <v>14</v>
      </c>
      <c r="AS133">
        <v>1.1000000000000001</v>
      </c>
      <c r="AT133">
        <v>83</v>
      </c>
      <c r="AU133">
        <v>72</v>
      </c>
      <c r="AV133">
        <v>67</v>
      </c>
      <c r="AW133">
        <v>11.4</v>
      </c>
      <c r="AX133">
        <v>41</v>
      </c>
      <c r="AY133">
        <v>1.5</v>
      </c>
      <c r="AZ133">
        <v>-2</v>
      </c>
      <c r="BA133">
        <v>0.6</v>
      </c>
      <c r="BB133">
        <v>-0.1</v>
      </c>
      <c r="BC133">
        <v>2</v>
      </c>
      <c r="BD133">
        <v>-0.2</v>
      </c>
      <c r="BE133">
        <v>5.7</v>
      </c>
      <c r="BF133">
        <v>354</v>
      </c>
      <c r="BG133">
        <v>-0.1</v>
      </c>
      <c r="BH133">
        <v>2.56</v>
      </c>
      <c r="BI133">
        <v>5.95</v>
      </c>
      <c r="BJ133">
        <v>0.85</v>
      </c>
      <c r="BK133">
        <v>4.12</v>
      </c>
      <c r="BL133">
        <v>1.24</v>
      </c>
      <c r="BM133">
        <v>0.67600000000000005</v>
      </c>
      <c r="BN133">
        <v>1.63</v>
      </c>
      <c r="BO133">
        <v>0.33</v>
      </c>
      <c r="BP133">
        <v>2.19</v>
      </c>
      <c r="BQ133">
        <v>0.46</v>
      </c>
      <c r="BR133">
        <v>1.35</v>
      </c>
      <c r="BS133">
        <v>0.21</v>
      </c>
      <c r="BT133">
        <v>1.38</v>
      </c>
      <c r="BU133">
        <v>0.20200000000000001</v>
      </c>
      <c r="BV133">
        <v>1.1000000000000001</v>
      </c>
      <c r="BW133">
        <v>0.14000000000000001</v>
      </c>
      <c r="BX133">
        <v>1.6</v>
      </c>
      <c r="BY133">
        <v>0.77</v>
      </c>
      <c r="BZ133">
        <v>5</v>
      </c>
      <c r="CA133">
        <v>0.15</v>
      </c>
      <c r="CB133">
        <v>0.1</v>
      </c>
      <c r="CC133">
        <v>12.78</v>
      </c>
      <c r="CD133">
        <v>9.25</v>
      </c>
      <c r="CE133">
        <v>98.6</v>
      </c>
      <c r="CF133">
        <v>101</v>
      </c>
      <c r="CG133">
        <v>0.06</v>
      </c>
      <c r="CH133">
        <v>-0.02</v>
      </c>
      <c r="CI133">
        <v>-1</v>
      </c>
      <c r="CJ133">
        <v>0.1</v>
      </c>
      <c r="CK133">
        <v>-1</v>
      </c>
      <c r="CL133">
        <v>0.3</v>
      </c>
      <c r="CM133">
        <v>50</v>
      </c>
      <c r="CN133">
        <v>217</v>
      </c>
      <c r="CO133">
        <v>21.4</v>
      </c>
      <c r="CP133">
        <v>-0.2</v>
      </c>
      <c r="CQ133">
        <v>78</v>
      </c>
      <c r="CR133">
        <v>147</v>
      </c>
      <c r="CS133">
        <v>3280</v>
      </c>
      <c r="CT133">
        <v>-1</v>
      </c>
      <c r="CU133">
        <v>8</v>
      </c>
      <c r="CV133">
        <v>192</v>
      </c>
    </row>
    <row r="134" spans="1:100" x14ac:dyDescent="0.3">
      <c r="A134" t="s">
        <v>503</v>
      </c>
      <c r="B134" t="s">
        <v>504</v>
      </c>
      <c r="C134" s="1" t="str">
        <f>HYPERLINK("http://geochem.nrcan.gc.ca/cdogs/content/bdl/bdl220010_e.htm", "22:0010")</f>
        <v>22:0010</v>
      </c>
      <c r="D134" s="1" t="str">
        <f>HYPERLINK("http://geochem.nrcan.gc.ca/cdogs/content/svy/svy220008_e.htm", "22:0008")</f>
        <v>22:0008</v>
      </c>
      <c r="E134" t="s">
        <v>468</v>
      </c>
      <c r="F134" t="s">
        <v>505</v>
      </c>
      <c r="H134">
        <v>63.002835400000002</v>
      </c>
      <c r="I134">
        <v>-92.158552499999999</v>
      </c>
      <c r="J134" s="1" t="str">
        <f>HYPERLINK("http://geochem.nrcan.gc.ca/cdogs/content/kwd/kwd020033_e.htm", "Whole")</f>
        <v>Whole</v>
      </c>
      <c r="K134" s="1" t="str">
        <f>HYPERLINK("http://geochem.nrcan.gc.ca/cdogs/content/kwd/kwd080069_e.htm", "Rock crushing (ActLabs RX1)")</f>
        <v>Rock crushing (ActLabs RX1)</v>
      </c>
      <c r="L134">
        <v>622947</v>
      </c>
      <c r="M134">
        <v>2580</v>
      </c>
      <c r="P134">
        <v>3</v>
      </c>
      <c r="Q134">
        <v>1.02</v>
      </c>
      <c r="R134">
        <v>0.74</v>
      </c>
      <c r="S134">
        <v>9.7799999999999994</v>
      </c>
      <c r="T134">
        <v>2.68</v>
      </c>
      <c r="U134">
        <v>-0.01</v>
      </c>
      <c r="V134">
        <v>18.7</v>
      </c>
      <c r="W134">
        <v>11</v>
      </c>
      <c r="X134">
        <v>58.31</v>
      </c>
      <c r="Y134">
        <v>0.25</v>
      </c>
      <c r="AA134">
        <v>8.6</v>
      </c>
      <c r="AB134">
        <v>1.1100000000000001</v>
      </c>
      <c r="AC134">
        <v>0.46400000000000002</v>
      </c>
      <c r="AD134">
        <v>2.5299999999999998</v>
      </c>
      <c r="AE134">
        <v>8.0000000000000002E-3</v>
      </c>
      <c r="AF134">
        <v>0.04</v>
      </c>
      <c r="AG134">
        <v>0.01</v>
      </c>
      <c r="AH134">
        <v>7.0000000000000007E-2</v>
      </c>
      <c r="AI134">
        <v>5.82</v>
      </c>
      <c r="AJ134">
        <v>98.02</v>
      </c>
      <c r="AK134">
        <v>-1</v>
      </c>
      <c r="AL134">
        <v>-1</v>
      </c>
      <c r="AM134">
        <v>-5</v>
      </c>
      <c r="AN134">
        <v>30</v>
      </c>
      <c r="AO134">
        <v>17</v>
      </c>
      <c r="AP134">
        <v>20</v>
      </c>
      <c r="AQ134">
        <v>410</v>
      </c>
      <c r="AR134">
        <v>1</v>
      </c>
      <c r="AS134">
        <v>0.9</v>
      </c>
      <c r="AT134">
        <v>-5</v>
      </c>
      <c r="AU134">
        <v>-1</v>
      </c>
      <c r="AV134">
        <v>7</v>
      </c>
      <c r="AW134">
        <v>6.4</v>
      </c>
      <c r="AX134">
        <v>4</v>
      </c>
      <c r="AY134">
        <v>-0.2</v>
      </c>
      <c r="AZ134">
        <v>-2</v>
      </c>
      <c r="BA134">
        <v>-0.5</v>
      </c>
      <c r="BB134">
        <v>-0.1</v>
      </c>
      <c r="BC134">
        <v>-1</v>
      </c>
      <c r="BD134">
        <v>-0.2</v>
      </c>
      <c r="BE134">
        <v>-0.1</v>
      </c>
      <c r="BF134">
        <v>6</v>
      </c>
      <c r="BG134">
        <v>-0.1</v>
      </c>
      <c r="BH134">
        <v>1.99</v>
      </c>
      <c r="BI134">
        <v>3.42</v>
      </c>
      <c r="BJ134">
        <v>0.42</v>
      </c>
      <c r="BK134">
        <v>1.77</v>
      </c>
      <c r="BL134">
        <v>0.52</v>
      </c>
      <c r="BM134">
        <v>0.41499999999999998</v>
      </c>
      <c r="BN134">
        <v>0.67</v>
      </c>
      <c r="BO134">
        <v>0.11</v>
      </c>
      <c r="BP134">
        <v>0.74</v>
      </c>
      <c r="BQ134">
        <v>0.17</v>
      </c>
      <c r="BR134">
        <v>0.53</v>
      </c>
      <c r="BS134">
        <v>8.2000000000000003E-2</v>
      </c>
      <c r="BT134">
        <v>0.53</v>
      </c>
      <c r="BU134">
        <v>8.2000000000000003E-2</v>
      </c>
      <c r="BV134">
        <v>-0.1</v>
      </c>
      <c r="BW134">
        <v>0.02</v>
      </c>
      <c r="BX134">
        <v>1.1000000000000001</v>
      </c>
      <c r="BY134">
        <v>0.09</v>
      </c>
      <c r="BZ134">
        <v>-5</v>
      </c>
      <c r="CA134">
        <v>0.25</v>
      </c>
      <c r="CB134">
        <v>0.17</v>
      </c>
      <c r="CC134">
        <v>29.39</v>
      </c>
      <c r="CD134">
        <v>3.73</v>
      </c>
      <c r="CE134">
        <v>95.92</v>
      </c>
      <c r="CF134">
        <v>-1</v>
      </c>
      <c r="CG134">
        <v>0.12</v>
      </c>
      <c r="CH134">
        <v>0.23</v>
      </c>
      <c r="CI134">
        <v>1</v>
      </c>
      <c r="CJ134">
        <v>0.54</v>
      </c>
      <c r="CK134">
        <v>-1</v>
      </c>
      <c r="CL134">
        <v>-0.2</v>
      </c>
      <c r="CM134">
        <v>24.2</v>
      </c>
      <c r="CN134">
        <v>36</v>
      </c>
      <c r="CO134">
        <v>569</v>
      </c>
      <c r="CP134">
        <v>-0.2</v>
      </c>
      <c r="CQ134">
        <v>-1</v>
      </c>
      <c r="CR134">
        <v>28</v>
      </c>
      <c r="CS134">
        <v>3330</v>
      </c>
      <c r="CT134">
        <v>2</v>
      </c>
      <c r="CU134">
        <v>5</v>
      </c>
      <c r="CV134">
        <v>154</v>
      </c>
    </row>
    <row r="135" spans="1:100" x14ac:dyDescent="0.3">
      <c r="A135" t="s">
        <v>506</v>
      </c>
      <c r="B135" t="s">
        <v>507</v>
      </c>
      <c r="C135" s="1" t="str">
        <f>HYPERLINK("http://geochem.nrcan.gc.ca/cdogs/content/bdl/bdl220010_e.htm", "22:0010")</f>
        <v>22:0010</v>
      </c>
      <c r="D135" s="1" t="str">
        <f>HYPERLINK("http://geochem.nrcan.gc.ca/cdogs/content/svy/svy220008_e.htm", "22:0008")</f>
        <v>22:0008</v>
      </c>
      <c r="E135" t="s">
        <v>468</v>
      </c>
      <c r="F135" t="s">
        <v>508</v>
      </c>
      <c r="H135">
        <v>63.002835400000002</v>
      </c>
      <c r="I135">
        <v>-92.158552499999999</v>
      </c>
      <c r="J135" s="1" t="str">
        <f>HYPERLINK("http://geochem.nrcan.gc.ca/cdogs/content/kwd/kwd020033_e.htm", "Whole")</f>
        <v>Whole</v>
      </c>
      <c r="K135" s="1" t="str">
        <f>HYPERLINK("http://geochem.nrcan.gc.ca/cdogs/content/kwd/kwd080069_e.htm", "Rock crushing (ActLabs RX1)")</f>
        <v>Rock crushing (ActLabs RX1)</v>
      </c>
      <c r="L135">
        <v>622948</v>
      </c>
      <c r="M135">
        <v>39</v>
      </c>
      <c r="P135">
        <v>-1</v>
      </c>
      <c r="Q135">
        <v>1.05</v>
      </c>
      <c r="R135">
        <v>0.49</v>
      </c>
      <c r="S135">
        <v>7.99</v>
      </c>
      <c r="T135">
        <v>1.82</v>
      </c>
      <c r="U135">
        <v>-0.01</v>
      </c>
      <c r="V135">
        <v>13.9</v>
      </c>
      <c r="W135">
        <v>5</v>
      </c>
      <c r="X135">
        <v>69.8</v>
      </c>
      <c r="Y135">
        <v>1.03</v>
      </c>
      <c r="AA135">
        <v>3.56</v>
      </c>
      <c r="AB135">
        <v>1.19</v>
      </c>
      <c r="AC135">
        <v>0.36099999999999999</v>
      </c>
      <c r="AD135">
        <v>1.85</v>
      </c>
      <c r="AE135">
        <v>3.9E-2</v>
      </c>
      <c r="AF135">
        <v>0.03</v>
      </c>
      <c r="AG135">
        <v>0.01</v>
      </c>
      <c r="AH135">
        <v>0.03</v>
      </c>
      <c r="AI135">
        <v>5.13</v>
      </c>
      <c r="AJ135">
        <v>98.49</v>
      </c>
      <c r="AK135">
        <v>1</v>
      </c>
      <c r="AL135">
        <v>-1</v>
      </c>
      <c r="AM135">
        <v>6</v>
      </c>
      <c r="AN135">
        <v>40</v>
      </c>
      <c r="AO135">
        <v>16</v>
      </c>
      <c r="AP135">
        <v>-20</v>
      </c>
      <c r="AQ135">
        <v>150</v>
      </c>
      <c r="AR135">
        <v>3</v>
      </c>
      <c r="AS135">
        <v>1.6</v>
      </c>
      <c r="AT135">
        <v>-5</v>
      </c>
      <c r="AU135">
        <v>-1</v>
      </c>
      <c r="AV135">
        <v>12</v>
      </c>
      <c r="AW135">
        <v>5.3</v>
      </c>
      <c r="AX135">
        <v>13</v>
      </c>
      <c r="AY135">
        <v>-0.2</v>
      </c>
      <c r="AZ135">
        <v>-2</v>
      </c>
      <c r="BA135">
        <v>-0.5</v>
      </c>
      <c r="BB135">
        <v>-0.1</v>
      </c>
      <c r="BC135">
        <v>1</v>
      </c>
      <c r="BD135">
        <v>-0.2</v>
      </c>
      <c r="BE135">
        <v>0.2</v>
      </c>
      <c r="BF135">
        <v>21</v>
      </c>
      <c r="BG135">
        <v>0.3</v>
      </c>
      <c r="BH135">
        <v>2.5099999999999998</v>
      </c>
      <c r="BI135">
        <v>5.01</v>
      </c>
      <c r="BJ135">
        <v>0.6</v>
      </c>
      <c r="BK135">
        <v>2.42</v>
      </c>
      <c r="BL135">
        <v>0.53</v>
      </c>
      <c r="BM135">
        <v>0.30099999999999999</v>
      </c>
      <c r="BN135">
        <v>0.59</v>
      </c>
      <c r="BO135">
        <v>0.1</v>
      </c>
      <c r="BP135">
        <v>0.64</v>
      </c>
      <c r="BQ135">
        <v>0.15</v>
      </c>
      <c r="BR135">
        <v>0.49</v>
      </c>
      <c r="BS135">
        <v>7.4999999999999997E-2</v>
      </c>
      <c r="BT135">
        <v>0.56000000000000005</v>
      </c>
      <c r="BU135">
        <v>0.10199999999999999</v>
      </c>
      <c r="BV135">
        <v>0.2</v>
      </c>
      <c r="BW135">
        <v>0.05</v>
      </c>
      <c r="BX135">
        <v>1</v>
      </c>
      <c r="BY135">
        <v>-0.05</v>
      </c>
      <c r="BZ135">
        <v>-5</v>
      </c>
      <c r="CA135">
        <v>0.82</v>
      </c>
      <c r="CB135">
        <v>0.98</v>
      </c>
      <c r="CC135">
        <v>19.02</v>
      </c>
      <c r="CD135">
        <v>3.57</v>
      </c>
      <c r="CE135">
        <v>96.93</v>
      </c>
      <c r="CF135">
        <v>-1</v>
      </c>
      <c r="CG135">
        <v>0.5</v>
      </c>
      <c r="CH135">
        <v>0.05</v>
      </c>
      <c r="CI135">
        <v>2</v>
      </c>
      <c r="CJ135">
        <v>0.56999999999999995</v>
      </c>
      <c r="CK135">
        <v>-1</v>
      </c>
      <c r="CL135">
        <v>1.9</v>
      </c>
      <c r="CM135">
        <v>26.1</v>
      </c>
      <c r="CN135">
        <v>41</v>
      </c>
      <c r="CO135">
        <v>239</v>
      </c>
      <c r="CP135">
        <v>-0.2</v>
      </c>
      <c r="CQ135">
        <v>2</v>
      </c>
      <c r="CR135">
        <v>26</v>
      </c>
      <c r="CS135">
        <v>2530</v>
      </c>
      <c r="CT135">
        <v>3</v>
      </c>
      <c r="CU135">
        <v>4</v>
      </c>
      <c r="CV135">
        <v>758</v>
      </c>
    </row>
    <row r="136" spans="1:100" x14ac:dyDescent="0.3">
      <c r="A136" t="s">
        <v>509</v>
      </c>
      <c r="B136" t="s">
        <v>510</v>
      </c>
      <c r="C136" s="1" t="str">
        <f>HYPERLINK("http://geochem.nrcan.gc.ca/cdogs/content/bdl/bdl220010_e.htm", "22:0010")</f>
        <v>22:0010</v>
      </c>
      <c r="D136" s="1" t="str">
        <f>HYPERLINK("http://geochem.nrcan.gc.ca/cdogs/content/svy/svy220008_e.htm", "22:0008")</f>
        <v>22:0008</v>
      </c>
      <c r="E136" t="s">
        <v>468</v>
      </c>
      <c r="F136" t="s">
        <v>511</v>
      </c>
      <c r="H136">
        <v>63.002835400000002</v>
      </c>
      <c r="I136">
        <v>-92.158552499999999</v>
      </c>
      <c r="J136" s="1" t="str">
        <f>HYPERLINK("http://geochem.nrcan.gc.ca/cdogs/content/kwd/kwd020033_e.htm", "Whole")</f>
        <v>Whole</v>
      </c>
      <c r="K136" s="1" t="str">
        <f>HYPERLINK("http://geochem.nrcan.gc.ca/cdogs/content/kwd/kwd080069_e.htm", "Rock crushing (ActLabs RX1)")</f>
        <v>Rock crushing (ActLabs RX1)</v>
      </c>
      <c r="L136">
        <v>622949</v>
      </c>
      <c r="M136">
        <v>-5</v>
      </c>
      <c r="P136">
        <v>18</v>
      </c>
      <c r="Q136">
        <v>1.05</v>
      </c>
      <c r="R136">
        <v>7.0000000000000007E-2</v>
      </c>
      <c r="S136">
        <v>0.01</v>
      </c>
      <c r="T136">
        <v>0.34</v>
      </c>
      <c r="U136">
        <v>-0.01</v>
      </c>
      <c r="V136">
        <v>11.5</v>
      </c>
      <c r="W136">
        <v>-5</v>
      </c>
      <c r="X136">
        <v>52.74</v>
      </c>
      <c r="Y136">
        <v>16.25</v>
      </c>
      <c r="AA136">
        <v>1.69</v>
      </c>
      <c r="AB136">
        <v>4.9000000000000004</v>
      </c>
      <c r="AC136">
        <v>0.52700000000000002</v>
      </c>
      <c r="AD136">
        <v>2.06</v>
      </c>
      <c r="AE136">
        <v>1.1599999999999999</v>
      </c>
      <c r="AF136">
        <v>2.72</v>
      </c>
      <c r="AG136">
        <v>0.08</v>
      </c>
      <c r="AH136">
        <v>0.19</v>
      </c>
      <c r="AI136">
        <v>4.1900000000000004</v>
      </c>
      <c r="AJ136">
        <v>99.3</v>
      </c>
      <c r="AK136">
        <v>20</v>
      </c>
      <c r="AL136">
        <v>2</v>
      </c>
      <c r="AM136">
        <v>165</v>
      </c>
      <c r="AN136">
        <v>40</v>
      </c>
      <c r="AO136">
        <v>38</v>
      </c>
      <c r="AP136">
        <v>60</v>
      </c>
      <c r="AQ136">
        <v>-10</v>
      </c>
      <c r="AR136">
        <v>20</v>
      </c>
      <c r="AS136">
        <v>2.1</v>
      </c>
      <c r="AT136">
        <v>-5</v>
      </c>
      <c r="AU136">
        <v>2</v>
      </c>
      <c r="AV136">
        <v>111</v>
      </c>
      <c r="AW136">
        <v>16.8</v>
      </c>
      <c r="AX136">
        <v>84</v>
      </c>
      <c r="AY136">
        <v>3.4</v>
      </c>
      <c r="AZ136">
        <v>-2</v>
      </c>
      <c r="BA136">
        <v>0.8</v>
      </c>
      <c r="BB136">
        <v>-0.1</v>
      </c>
      <c r="BC136">
        <v>6</v>
      </c>
      <c r="BD136">
        <v>-0.2</v>
      </c>
      <c r="BE136">
        <v>0.6</v>
      </c>
      <c r="BF136">
        <v>36</v>
      </c>
      <c r="BG136">
        <v>-0.1</v>
      </c>
      <c r="BH136">
        <v>18.600000000000001</v>
      </c>
      <c r="BI136">
        <v>41</v>
      </c>
      <c r="BJ136">
        <v>5.42</v>
      </c>
      <c r="BK136">
        <v>22.4</v>
      </c>
      <c r="BL136">
        <v>4.5199999999999996</v>
      </c>
      <c r="BM136">
        <v>2.31</v>
      </c>
      <c r="BN136">
        <v>3.85</v>
      </c>
      <c r="BO136">
        <v>0.56999999999999995</v>
      </c>
      <c r="BP136">
        <v>3.3</v>
      </c>
      <c r="BQ136">
        <v>0.66</v>
      </c>
      <c r="BR136">
        <v>1.85</v>
      </c>
      <c r="BS136">
        <v>0.27</v>
      </c>
      <c r="BT136">
        <v>1.73</v>
      </c>
      <c r="BU136">
        <v>0.28199999999999997</v>
      </c>
      <c r="BV136">
        <v>2</v>
      </c>
      <c r="BW136">
        <v>0.26</v>
      </c>
      <c r="BX136">
        <v>1.3</v>
      </c>
      <c r="BY136">
        <v>-0.05</v>
      </c>
      <c r="BZ136">
        <v>9</v>
      </c>
      <c r="CA136">
        <v>2.27</v>
      </c>
      <c r="CB136">
        <v>0.62</v>
      </c>
      <c r="CC136">
        <v>14.48</v>
      </c>
      <c r="CD136">
        <v>2.91</v>
      </c>
      <c r="CE136">
        <v>98.01</v>
      </c>
      <c r="CF136">
        <v>-1</v>
      </c>
      <c r="CG136">
        <v>-0.05</v>
      </c>
      <c r="CH136">
        <v>-0.02</v>
      </c>
      <c r="CI136">
        <v>-1</v>
      </c>
      <c r="CJ136">
        <v>0.05</v>
      </c>
      <c r="CK136">
        <v>-1</v>
      </c>
      <c r="CL136">
        <v>0.2</v>
      </c>
      <c r="CM136">
        <v>41.5</v>
      </c>
      <c r="CN136">
        <v>36</v>
      </c>
      <c r="CO136">
        <v>1.1000000000000001</v>
      </c>
      <c r="CP136">
        <v>-0.2</v>
      </c>
      <c r="CQ136">
        <v>84</v>
      </c>
      <c r="CR136">
        <v>68</v>
      </c>
      <c r="CS136">
        <v>3790</v>
      </c>
      <c r="CT136">
        <v>-1</v>
      </c>
      <c r="CU136">
        <v>11</v>
      </c>
      <c r="CV136">
        <v>764</v>
      </c>
    </row>
    <row r="137" spans="1:100" x14ac:dyDescent="0.3">
      <c r="A137" t="s">
        <v>512</v>
      </c>
      <c r="B137" t="s">
        <v>513</v>
      </c>
      <c r="C137" s="1" t="str">
        <f>HYPERLINK("http://geochem.nrcan.gc.ca/cdogs/content/bdl/bdl220010_e.htm", "22:0010")</f>
        <v>22:0010</v>
      </c>
      <c r="D137" s="1" t="str">
        <f>HYPERLINK("http://geochem.nrcan.gc.ca/cdogs/content/svy/svy220008_e.htm", "22:0008")</f>
        <v>22:0008</v>
      </c>
      <c r="E137" t="s">
        <v>468</v>
      </c>
      <c r="F137" t="s">
        <v>514</v>
      </c>
      <c r="H137">
        <v>63.002835400000002</v>
      </c>
      <c r="I137">
        <v>-92.158552499999999</v>
      </c>
      <c r="J137" s="1" t="str">
        <f>HYPERLINK("http://geochem.nrcan.gc.ca/cdogs/content/kwd/kwd020033_e.htm", "Whole")</f>
        <v>Whole</v>
      </c>
      <c r="K137" s="1" t="str">
        <f>HYPERLINK("http://geochem.nrcan.gc.ca/cdogs/content/kwd/kwd080069_e.htm", "Rock crushing (ActLabs RX1)")</f>
        <v>Rock crushing (ActLabs RX1)</v>
      </c>
      <c r="L137">
        <v>622950</v>
      </c>
      <c r="M137">
        <v>5</v>
      </c>
      <c r="P137">
        <v>6</v>
      </c>
      <c r="Q137">
        <v>1.02</v>
      </c>
      <c r="R137">
        <v>1.32</v>
      </c>
      <c r="S137">
        <v>0.2</v>
      </c>
      <c r="T137">
        <v>4.7</v>
      </c>
      <c r="U137">
        <v>-0.01</v>
      </c>
      <c r="V137">
        <v>10.199999999999999</v>
      </c>
      <c r="W137">
        <v>-5</v>
      </c>
      <c r="X137">
        <v>48.72</v>
      </c>
      <c r="Y137">
        <v>12.99</v>
      </c>
      <c r="AA137">
        <v>2.74</v>
      </c>
      <c r="AB137">
        <v>5</v>
      </c>
      <c r="AC137">
        <v>0.219</v>
      </c>
      <c r="AD137">
        <v>7.66</v>
      </c>
      <c r="AE137">
        <v>1.232</v>
      </c>
      <c r="AF137">
        <v>2.17</v>
      </c>
      <c r="AG137">
        <v>0.73</v>
      </c>
      <c r="AH137">
        <v>0.14000000000000001</v>
      </c>
      <c r="AI137">
        <v>7.83</v>
      </c>
      <c r="AJ137">
        <v>100.8</v>
      </c>
      <c r="AK137">
        <v>30</v>
      </c>
      <c r="AL137">
        <v>1</v>
      </c>
      <c r="AM137">
        <v>220</v>
      </c>
      <c r="AN137">
        <v>50</v>
      </c>
      <c r="AO137">
        <v>49</v>
      </c>
      <c r="AP137">
        <v>90</v>
      </c>
      <c r="AQ137">
        <v>140</v>
      </c>
      <c r="AR137">
        <v>20</v>
      </c>
      <c r="AS137">
        <v>1.5</v>
      </c>
      <c r="AT137">
        <v>-5</v>
      </c>
      <c r="AU137">
        <v>33</v>
      </c>
      <c r="AV137">
        <v>148</v>
      </c>
      <c r="AW137">
        <v>20.100000000000001</v>
      </c>
      <c r="AX137">
        <v>114</v>
      </c>
      <c r="AY137">
        <v>4.7</v>
      </c>
      <c r="AZ137">
        <v>-2</v>
      </c>
      <c r="BA137">
        <v>1.1000000000000001</v>
      </c>
      <c r="BB137">
        <v>-0.1</v>
      </c>
      <c r="BC137">
        <v>1</v>
      </c>
      <c r="BD137">
        <v>-0.2</v>
      </c>
      <c r="BE137">
        <v>7.8</v>
      </c>
      <c r="BF137">
        <v>318</v>
      </c>
      <c r="BG137">
        <v>-0.1</v>
      </c>
      <c r="BH137">
        <v>16.3</v>
      </c>
      <c r="BI137">
        <v>32.4</v>
      </c>
      <c r="BJ137">
        <v>4.01</v>
      </c>
      <c r="BK137">
        <v>16</v>
      </c>
      <c r="BL137">
        <v>3.61</v>
      </c>
      <c r="BM137">
        <v>1.1499999999999999</v>
      </c>
      <c r="BN137">
        <v>3.58</v>
      </c>
      <c r="BO137">
        <v>0.59</v>
      </c>
      <c r="BP137">
        <v>3.65</v>
      </c>
      <c r="BQ137">
        <v>0.73</v>
      </c>
      <c r="BR137">
        <v>2.19</v>
      </c>
      <c r="BS137">
        <v>0.316</v>
      </c>
      <c r="BT137">
        <v>2.2000000000000002</v>
      </c>
      <c r="BU137">
        <v>0.317</v>
      </c>
      <c r="BV137">
        <v>2.5</v>
      </c>
      <c r="BW137">
        <v>0.35</v>
      </c>
      <c r="BX137">
        <v>1.4</v>
      </c>
      <c r="BY137">
        <v>0.44</v>
      </c>
      <c r="BZ137">
        <v>7</v>
      </c>
      <c r="CA137">
        <v>3.74</v>
      </c>
      <c r="CB137">
        <v>0.99</v>
      </c>
      <c r="CC137">
        <v>14.08</v>
      </c>
      <c r="CD137">
        <v>6.69</v>
      </c>
      <c r="CE137">
        <v>99.64</v>
      </c>
      <c r="CF137">
        <v>-1</v>
      </c>
      <c r="CG137">
        <v>0.06</v>
      </c>
      <c r="CH137">
        <v>0.02</v>
      </c>
      <c r="CI137">
        <v>-1</v>
      </c>
      <c r="CJ137">
        <v>0.11</v>
      </c>
      <c r="CK137">
        <v>-1</v>
      </c>
      <c r="CL137">
        <v>-0.2</v>
      </c>
      <c r="CM137">
        <v>57.5</v>
      </c>
      <c r="CN137">
        <v>44</v>
      </c>
      <c r="CO137">
        <v>171</v>
      </c>
      <c r="CP137">
        <v>-0.2</v>
      </c>
      <c r="CQ137">
        <v>65</v>
      </c>
      <c r="CR137">
        <v>105</v>
      </c>
      <c r="CS137">
        <v>1640</v>
      </c>
      <c r="CT137">
        <v>-1</v>
      </c>
      <c r="CU137">
        <v>9</v>
      </c>
      <c r="CV137">
        <v>147</v>
      </c>
    </row>
    <row r="138" spans="1:100" x14ac:dyDescent="0.3">
      <c r="A138" t="s">
        <v>515</v>
      </c>
      <c r="B138" t="s">
        <v>516</v>
      </c>
      <c r="C138" s="1" t="str">
        <f>HYPERLINK("http://geochem.nrcan.gc.ca/cdogs/content/bdl/bdl220010_e.htm", "22:0010")</f>
        <v>22:0010</v>
      </c>
      <c r="D138" s="1" t="str">
        <f>HYPERLINK("http://geochem.nrcan.gc.ca/cdogs/content/svy/svy220008_e.htm", "22:0008")</f>
        <v>22:0008</v>
      </c>
      <c r="E138" t="s">
        <v>468</v>
      </c>
      <c r="F138" t="s">
        <v>517</v>
      </c>
      <c r="H138">
        <v>63.002835400000002</v>
      </c>
      <c r="I138">
        <v>-92.158552499999999</v>
      </c>
      <c r="J138" s="1" t="str">
        <f>HYPERLINK("http://geochem.nrcan.gc.ca/cdogs/content/kwd/kwd020033_e.htm", "Whole")</f>
        <v>Whole</v>
      </c>
      <c r="K138" s="1" t="str">
        <f>HYPERLINK("http://geochem.nrcan.gc.ca/cdogs/content/kwd/kwd080069_e.htm", "Rock crushing (ActLabs RX1)")</f>
        <v>Rock crushing (ActLabs RX1)</v>
      </c>
      <c r="L138">
        <v>622951</v>
      </c>
      <c r="M138">
        <v>-5</v>
      </c>
      <c r="P138">
        <v>7</v>
      </c>
      <c r="Q138">
        <v>1.07</v>
      </c>
      <c r="R138">
        <v>-0.01</v>
      </c>
      <c r="S138">
        <v>0.06</v>
      </c>
      <c r="T138">
        <v>0.1</v>
      </c>
      <c r="U138">
        <v>-0.01</v>
      </c>
      <c r="V138">
        <v>9.9</v>
      </c>
      <c r="W138">
        <v>-5</v>
      </c>
      <c r="X138">
        <v>49.89</v>
      </c>
      <c r="Y138">
        <v>15.58</v>
      </c>
      <c r="AA138">
        <v>3.29</v>
      </c>
      <c r="AB138">
        <v>5.23</v>
      </c>
      <c r="AC138">
        <v>0.19500000000000001</v>
      </c>
      <c r="AD138">
        <v>8.16</v>
      </c>
      <c r="AE138">
        <v>1.25</v>
      </c>
      <c r="AF138">
        <v>3.06</v>
      </c>
      <c r="AG138">
        <v>0.72</v>
      </c>
      <c r="AH138">
        <v>0.15</v>
      </c>
      <c r="AI138">
        <v>1.32</v>
      </c>
      <c r="AJ138">
        <v>99.87</v>
      </c>
      <c r="AK138">
        <v>30</v>
      </c>
      <c r="AL138">
        <v>1</v>
      </c>
      <c r="AM138">
        <v>208</v>
      </c>
      <c r="AN138">
        <v>60</v>
      </c>
      <c r="AO138">
        <v>53</v>
      </c>
      <c r="AP138">
        <v>90</v>
      </c>
      <c r="AQ138">
        <v>120</v>
      </c>
      <c r="AR138">
        <v>20</v>
      </c>
      <c r="AS138">
        <v>1.6</v>
      </c>
      <c r="AT138">
        <v>-5</v>
      </c>
      <c r="AU138">
        <v>28</v>
      </c>
      <c r="AV138">
        <v>231</v>
      </c>
      <c r="AW138">
        <v>20</v>
      </c>
      <c r="AX138">
        <v>109</v>
      </c>
      <c r="AY138">
        <v>5.0999999999999996</v>
      </c>
      <c r="AZ138">
        <v>-2</v>
      </c>
      <c r="BA138">
        <v>0.9</v>
      </c>
      <c r="BB138">
        <v>-0.1</v>
      </c>
      <c r="BC138">
        <v>-1</v>
      </c>
      <c r="BD138">
        <v>0.3</v>
      </c>
      <c r="BE138">
        <v>5.5</v>
      </c>
      <c r="BF138">
        <v>210</v>
      </c>
      <c r="BG138">
        <v>-0.1</v>
      </c>
      <c r="BH138">
        <v>17.2</v>
      </c>
      <c r="BI138">
        <v>33.700000000000003</v>
      </c>
      <c r="BJ138">
        <v>4.08</v>
      </c>
      <c r="BK138">
        <v>16.899999999999999</v>
      </c>
      <c r="BL138">
        <v>3.79</v>
      </c>
      <c r="BM138">
        <v>1.18</v>
      </c>
      <c r="BN138">
        <v>3.8</v>
      </c>
      <c r="BO138">
        <v>0.61</v>
      </c>
      <c r="BP138">
        <v>3.75</v>
      </c>
      <c r="BQ138">
        <v>0.77</v>
      </c>
      <c r="BR138">
        <v>2.21</v>
      </c>
      <c r="BS138">
        <v>0.32700000000000001</v>
      </c>
      <c r="BT138">
        <v>2.13</v>
      </c>
      <c r="BU138">
        <v>0.34499999999999997</v>
      </c>
      <c r="BV138">
        <v>2.7</v>
      </c>
      <c r="BW138">
        <v>0.4</v>
      </c>
      <c r="BX138">
        <v>1.2</v>
      </c>
      <c r="BY138">
        <v>0.49</v>
      </c>
      <c r="BZ138">
        <v>7</v>
      </c>
      <c r="CA138">
        <v>3.94</v>
      </c>
      <c r="CB138">
        <v>1.03</v>
      </c>
      <c r="CC138">
        <v>14.3</v>
      </c>
      <c r="CD138">
        <v>0.21</v>
      </c>
      <c r="CE138">
        <v>98.76</v>
      </c>
      <c r="CF138">
        <v>-1</v>
      </c>
      <c r="CG138">
        <v>-0.05</v>
      </c>
      <c r="CH138">
        <v>0.05</v>
      </c>
      <c r="CI138">
        <v>-1</v>
      </c>
      <c r="CJ138">
        <v>0.02</v>
      </c>
      <c r="CK138">
        <v>-1</v>
      </c>
      <c r="CL138">
        <v>-0.2</v>
      </c>
      <c r="CM138">
        <v>64.3</v>
      </c>
      <c r="CN138">
        <v>48</v>
      </c>
      <c r="CO138">
        <v>143</v>
      </c>
      <c r="CP138">
        <v>-0.2</v>
      </c>
      <c r="CQ138">
        <v>58</v>
      </c>
      <c r="CR138">
        <v>111</v>
      </c>
      <c r="CS138">
        <v>1500</v>
      </c>
      <c r="CT138">
        <v>-1</v>
      </c>
      <c r="CU138">
        <v>9</v>
      </c>
      <c r="CV138">
        <v>138</v>
      </c>
    </row>
    <row r="139" spans="1:100" x14ac:dyDescent="0.3">
      <c r="A139" t="s">
        <v>518</v>
      </c>
      <c r="B139" t="s">
        <v>519</v>
      </c>
      <c r="C139" s="1" t="str">
        <f>HYPERLINK("http://geochem.nrcan.gc.ca/cdogs/content/bdl/bdl220010_e.htm", "22:0010")</f>
        <v>22:0010</v>
      </c>
      <c r="D139" s="1" t="str">
        <f>HYPERLINK("http://geochem.nrcan.gc.ca/cdogs/content/svy/svy220008_e.htm", "22:0008")</f>
        <v>22:0008</v>
      </c>
      <c r="E139" t="s">
        <v>468</v>
      </c>
      <c r="F139" t="s">
        <v>520</v>
      </c>
      <c r="H139">
        <v>63.002835400000002</v>
      </c>
      <c r="I139">
        <v>-92.158552499999999</v>
      </c>
      <c r="J139" s="1" t="str">
        <f>HYPERLINK("http://geochem.nrcan.gc.ca/cdogs/content/kwd/kwd020033_e.htm", "Whole")</f>
        <v>Whole</v>
      </c>
      <c r="K139" s="1" t="str">
        <f>HYPERLINK("http://geochem.nrcan.gc.ca/cdogs/content/kwd/kwd080069_e.htm", "Rock crushing (ActLabs RX1)")</f>
        <v>Rock crushing (ActLabs RX1)</v>
      </c>
      <c r="L139">
        <v>622952</v>
      </c>
      <c r="M139">
        <v>-5</v>
      </c>
      <c r="P139">
        <v>7</v>
      </c>
      <c r="Q139">
        <v>1.04</v>
      </c>
      <c r="R139">
        <v>0.01</v>
      </c>
      <c r="S139">
        <v>0.1</v>
      </c>
      <c r="T139">
        <v>-0.01</v>
      </c>
      <c r="U139">
        <v>-0.01</v>
      </c>
      <c r="V139">
        <v>9.8000000000000007</v>
      </c>
      <c r="W139">
        <v>-5</v>
      </c>
      <c r="X139">
        <v>52.13</v>
      </c>
      <c r="Y139">
        <v>15.32</v>
      </c>
      <c r="AA139">
        <v>3.33</v>
      </c>
      <c r="AB139">
        <v>4.72</v>
      </c>
      <c r="AC139">
        <v>0.186</v>
      </c>
      <c r="AD139">
        <v>8.09</v>
      </c>
      <c r="AE139">
        <v>1.284</v>
      </c>
      <c r="AF139">
        <v>2.93</v>
      </c>
      <c r="AG139">
        <v>0.68</v>
      </c>
      <c r="AH139">
        <v>0.16</v>
      </c>
      <c r="AI139">
        <v>1.05</v>
      </c>
      <c r="AJ139">
        <v>100.8</v>
      </c>
      <c r="AK139">
        <v>30</v>
      </c>
      <c r="AL139">
        <v>1</v>
      </c>
      <c r="AM139">
        <v>209</v>
      </c>
      <c r="AN139">
        <v>60</v>
      </c>
      <c r="AO139">
        <v>52</v>
      </c>
      <c r="AP139">
        <v>80</v>
      </c>
      <c r="AQ139">
        <v>150</v>
      </c>
      <c r="AR139">
        <v>21</v>
      </c>
      <c r="AS139">
        <v>1.4</v>
      </c>
      <c r="AT139">
        <v>-5</v>
      </c>
      <c r="AU139">
        <v>26</v>
      </c>
      <c r="AV139">
        <v>228</v>
      </c>
      <c r="AW139">
        <v>20</v>
      </c>
      <c r="AX139">
        <v>112</v>
      </c>
      <c r="AY139">
        <v>4.8</v>
      </c>
      <c r="AZ139">
        <v>-2</v>
      </c>
      <c r="BA139">
        <v>1.1000000000000001</v>
      </c>
      <c r="BB139">
        <v>-0.1</v>
      </c>
      <c r="BC139">
        <v>-1</v>
      </c>
      <c r="BD139">
        <v>0.4</v>
      </c>
      <c r="BE139">
        <v>4.7</v>
      </c>
      <c r="BF139">
        <v>202</v>
      </c>
      <c r="BG139">
        <v>-0.1</v>
      </c>
      <c r="BH139">
        <v>17.600000000000001</v>
      </c>
      <c r="BI139">
        <v>35</v>
      </c>
      <c r="BJ139">
        <v>4.3600000000000003</v>
      </c>
      <c r="BK139">
        <v>16.899999999999999</v>
      </c>
      <c r="BL139">
        <v>3.9</v>
      </c>
      <c r="BM139">
        <v>1.29</v>
      </c>
      <c r="BN139">
        <v>3.92</v>
      </c>
      <c r="BO139">
        <v>0.63</v>
      </c>
      <c r="BP139">
        <v>3.94</v>
      </c>
      <c r="BQ139">
        <v>0.79</v>
      </c>
      <c r="BR139">
        <v>2.2400000000000002</v>
      </c>
      <c r="BS139">
        <v>0.32300000000000001</v>
      </c>
      <c r="BT139">
        <v>2.2000000000000002</v>
      </c>
      <c r="BU139">
        <v>0.34699999999999998</v>
      </c>
      <c r="BV139">
        <v>2.6</v>
      </c>
      <c r="BW139">
        <v>0.39</v>
      </c>
      <c r="BX139">
        <v>1.1000000000000001</v>
      </c>
      <c r="BY139">
        <v>0.46</v>
      </c>
      <c r="BZ139">
        <v>7</v>
      </c>
      <c r="CA139">
        <v>3.94</v>
      </c>
      <c r="CB139">
        <v>1.04</v>
      </c>
      <c r="CC139">
        <v>14.22</v>
      </c>
      <c r="CD139">
        <v>-0.04</v>
      </c>
      <c r="CE139">
        <v>99.67</v>
      </c>
      <c r="CF139">
        <v>2</v>
      </c>
      <c r="CG139">
        <v>-0.05</v>
      </c>
      <c r="CH139">
        <v>0.03</v>
      </c>
      <c r="CI139">
        <v>-1</v>
      </c>
      <c r="CJ139">
        <v>0.03</v>
      </c>
      <c r="CK139">
        <v>-1</v>
      </c>
      <c r="CL139">
        <v>-0.2</v>
      </c>
      <c r="CM139">
        <v>56.3</v>
      </c>
      <c r="CN139">
        <v>46</v>
      </c>
      <c r="CO139">
        <v>169</v>
      </c>
      <c r="CP139">
        <v>-0.2</v>
      </c>
      <c r="CQ139">
        <v>50</v>
      </c>
      <c r="CR139">
        <v>87</v>
      </c>
      <c r="CS139">
        <v>1300</v>
      </c>
      <c r="CT139">
        <v>-1</v>
      </c>
      <c r="CU139">
        <v>8</v>
      </c>
      <c r="CV139">
        <v>128</v>
      </c>
    </row>
    <row r="140" spans="1:100" x14ac:dyDescent="0.3">
      <c r="A140" t="s">
        <v>521</v>
      </c>
      <c r="B140" t="s">
        <v>522</v>
      </c>
      <c r="C140" s="1" t="str">
        <f>HYPERLINK("http://geochem.nrcan.gc.ca/cdogs/content/bdl/bdl220010_e.htm", "22:0010")</f>
        <v>22:0010</v>
      </c>
      <c r="D140" s="1" t="str">
        <f>HYPERLINK("http://geochem.nrcan.gc.ca/cdogs/content/svy/svy220008_e.htm", "22:0008")</f>
        <v>22:0008</v>
      </c>
      <c r="E140" t="s">
        <v>468</v>
      </c>
      <c r="F140" t="s">
        <v>523</v>
      </c>
      <c r="H140">
        <v>63.002835400000002</v>
      </c>
      <c r="I140">
        <v>-92.158552499999999</v>
      </c>
      <c r="J140" s="1" t="str">
        <f>HYPERLINK("http://geochem.nrcan.gc.ca/cdogs/content/kwd/kwd020033_e.htm", "Whole")</f>
        <v>Whole</v>
      </c>
      <c r="K140" s="1" t="str">
        <f>HYPERLINK("http://geochem.nrcan.gc.ca/cdogs/content/kwd/kwd080069_e.htm", "Rock crushing (ActLabs RX1)")</f>
        <v>Rock crushing (ActLabs RX1)</v>
      </c>
      <c r="L140">
        <v>622953</v>
      </c>
      <c r="M140">
        <v>-5</v>
      </c>
      <c r="P140">
        <v>7</v>
      </c>
      <c r="Q140">
        <v>1</v>
      </c>
      <c r="R140">
        <v>0.57999999999999996</v>
      </c>
      <c r="S140">
        <v>0.06</v>
      </c>
      <c r="T140">
        <v>2.0699999999999998</v>
      </c>
      <c r="U140">
        <v>-0.01</v>
      </c>
      <c r="V140">
        <v>8.6999999999999993</v>
      </c>
      <c r="W140">
        <v>-5</v>
      </c>
      <c r="X140">
        <v>48.65</v>
      </c>
      <c r="Y140">
        <v>14.44</v>
      </c>
      <c r="AA140">
        <v>2.0299999999999998</v>
      </c>
      <c r="AB140">
        <v>7.51</v>
      </c>
      <c r="AC140">
        <v>0.23100000000000001</v>
      </c>
      <c r="AD140">
        <v>9.0299999999999994</v>
      </c>
      <c r="AE140">
        <v>0.89</v>
      </c>
      <c r="AF140">
        <v>3.45</v>
      </c>
      <c r="AG140">
        <v>0.09</v>
      </c>
      <c r="AH140">
        <v>0.08</v>
      </c>
      <c r="AI140">
        <v>4.08</v>
      </c>
      <c r="AJ140">
        <v>100.2</v>
      </c>
      <c r="AK140">
        <v>42</v>
      </c>
      <c r="AL140">
        <v>-1</v>
      </c>
      <c r="AM140">
        <v>263</v>
      </c>
      <c r="AN140">
        <v>260</v>
      </c>
      <c r="AO140">
        <v>47</v>
      </c>
      <c r="AP140">
        <v>120</v>
      </c>
      <c r="AQ140">
        <v>110</v>
      </c>
      <c r="AR140">
        <v>17</v>
      </c>
      <c r="AS140">
        <v>1.7</v>
      </c>
      <c r="AT140">
        <v>-5</v>
      </c>
      <c r="AU140">
        <v>-1</v>
      </c>
      <c r="AV140">
        <v>122</v>
      </c>
      <c r="AW140">
        <v>17.7</v>
      </c>
      <c r="AX140">
        <v>52</v>
      </c>
      <c r="AY140">
        <v>1.8</v>
      </c>
      <c r="AZ140">
        <v>-2</v>
      </c>
      <c r="BA140">
        <v>0.5</v>
      </c>
      <c r="BB140">
        <v>-0.1</v>
      </c>
      <c r="BC140">
        <v>-1</v>
      </c>
      <c r="BD140">
        <v>-0.2</v>
      </c>
      <c r="BE140">
        <v>-0.1</v>
      </c>
      <c r="BF140">
        <v>13</v>
      </c>
      <c r="BG140">
        <v>-0.1</v>
      </c>
      <c r="BH140">
        <v>3.09</v>
      </c>
      <c r="BI140">
        <v>7.97</v>
      </c>
      <c r="BJ140">
        <v>1.24</v>
      </c>
      <c r="BK140">
        <v>6.22</v>
      </c>
      <c r="BL140">
        <v>2.15</v>
      </c>
      <c r="BM140">
        <v>0.81499999999999995</v>
      </c>
      <c r="BN140">
        <v>2.75</v>
      </c>
      <c r="BO140">
        <v>0.5</v>
      </c>
      <c r="BP140">
        <v>3.31</v>
      </c>
      <c r="BQ140">
        <v>0.7</v>
      </c>
      <c r="BR140">
        <v>2.0099999999999998</v>
      </c>
      <c r="BS140">
        <v>0.3</v>
      </c>
      <c r="BT140">
        <v>1.99</v>
      </c>
      <c r="BU140">
        <v>0.28799999999999998</v>
      </c>
      <c r="BV140">
        <v>1.3</v>
      </c>
      <c r="BW140">
        <v>0.18</v>
      </c>
      <c r="BX140">
        <v>0.8</v>
      </c>
      <c r="BY140">
        <v>7.0000000000000007E-2</v>
      </c>
      <c r="BZ140">
        <v>-5</v>
      </c>
      <c r="CA140">
        <v>0.12</v>
      </c>
      <c r="CB140">
        <v>0.08</v>
      </c>
      <c r="CC140">
        <v>11.71</v>
      </c>
      <c r="CD140">
        <v>3.11</v>
      </c>
      <c r="CE140">
        <v>99.18</v>
      </c>
      <c r="CF140">
        <v>2</v>
      </c>
      <c r="CG140">
        <v>-0.05</v>
      </c>
      <c r="CH140">
        <v>0.04</v>
      </c>
      <c r="CI140">
        <v>-1</v>
      </c>
      <c r="CJ140">
        <v>0.08</v>
      </c>
      <c r="CK140">
        <v>-1</v>
      </c>
      <c r="CL140">
        <v>-0.2</v>
      </c>
      <c r="CM140">
        <v>52</v>
      </c>
      <c r="CN140">
        <v>160</v>
      </c>
      <c r="CO140">
        <v>120</v>
      </c>
      <c r="CP140">
        <v>-0.2</v>
      </c>
      <c r="CQ140">
        <v>33</v>
      </c>
      <c r="CR140">
        <v>130</v>
      </c>
      <c r="CS140">
        <v>1680</v>
      </c>
      <c r="CT140">
        <v>-1</v>
      </c>
      <c r="CU140">
        <v>3</v>
      </c>
      <c r="CV140">
        <v>93.1</v>
      </c>
    </row>
    <row r="141" spans="1:100" x14ac:dyDescent="0.3">
      <c r="A141" t="s">
        <v>524</v>
      </c>
      <c r="B141" t="s">
        <v>525</v>
      </c>
      <c r="C141" s="1" t="str">
        <f>HYPERLINK("http://geochem.nrcan.gc.ca/cdogs/content/bdl/bdl220010_e.htm", "22:0010")</f>
        <v>22:0010</v>
      </c>
      <c r="D141" s="1" t="str">
        <f>HYPERLINK("http://geochem.nrcan.gc.ca/cdogs/content/svy/svy220008_e.htm", "22:0008")</f>
        <v>22:0008</v>
      </c>
      <c r="E141" t="s">
        <v>468</v>
      </c>
      <c r="F141" t="s">
        <v>526</v>
      </c>
      <c r="H141">
        <v>63.002835400000002</v>
      </c>
      <c r="I141">
        <v>-92.158552499999999</v>
      </c>
      <c r="J141" s="1" t="str">
        <f>HYPERLINK("http://geochem.nrcan.gc.ca/cdogs/content/kwd/kwd020033_e.htm", "Whole")</f>
        <v>Whole</v>
      </c>
      <c r="K141" s="1" t="str">
        <f>HYPERLINK("http://geochem.nrcan.gc.ca/cdogs/content/kwd/kwd080069_e.htm", "Rock crushing (ActLabs RX1)")</f>
        <v>Rock crushing (ActLabs RX1)</v>
      </c>
      <c r="L141">
        <v>622954</v>
      </c>
      <c r="M141">
        <v>-5</v>
      </c>
      <c r="P141">
        <v>7</v>
      </c>
      <c r="Q141">
        <v>1.03</v>
      </c>
      <c r="R141">
        <v>1.28</v>
      </c>
      <c r="S141">
        <v>0.03</v>
      </c>
      <c r="T141">
        <v>4.84</v>
      </c>
      <c r="U141">
        <v>-0.01</v>
      </c>
      <c r="V141">
        <v>9.8000000000000007</v>
      </c>
      <c r="W141">
        <v>-5</v>
      </c>
      <c r="X141">
        <v>46.98</v>
      </c>
      <c r="Y141">
        <v>13.67</v>
      </c>
      <c r="AA141">
        <v>1.28</v>
      </c>
      <c r="AB141">
        <v>8.1300000000000008</v>
      </c>
      <c r="AC141">
        <v>0.19500000000000001</v>
      </c>
      <c r="AD141">
        <v>7.41</v>
      </c>
      <c r="AE141">
        <v>0.83299999999999996</v>
      </c>
      <c r="AF141">
        <v>0.52</v>
      </c>
      <c r="AG141">
        <v>0.79</v>
      </c>
      <c r="AH141">
        <v>0.06</v>
      </c>
      <c r="AI141">
        <v>9.68</v>
      </c>
      <c r="AJ141">
        <v>100.4</v>
      </c>
      <c r="AK141">
        <v>38</v>
      </c>
      <c r="AL141">
        <v>-1</v>
      </c>
      <c r="AM141">
        <v>242</v>
      </c>
      <c r="AN141">
        <v>280</v>
      </c>
      <c r="AO141">
        <v>57</v>
      </c>
      <c r="AP141">
        <v>160</v>
      </c>
      <c r="AQ141">
        <v>90</v>
      </c>
      <c r="AR141">
        <v>16</v>
      </c>
      <c r="AS141">
        <v>2.1</v>
      </c>
      <c r="AT141">
        <v>46</v>
      </c>
      <c r="AU141">
        <v>21</v>
      </c>
      <c r="AV141">
        <v>40</v>
      </c>
      <c r="AW141">
        <v>18</v>
      </c>
      <c r="AX141">
        <v>49</v>
      </c>
      <c r="AY141">
        <v>1.8</v>
      </c>
      <c r="AZ141">
        <v>-2</v>
      </c>
      <c r="BA141">
        <v>0.6</v>
      </c>
      <c r="BB141">
        <v>-0.1</v>
      </c>
      <c r="BC141">
        <v>-1</v>
      </c>
      <c r="BD141">
        <v>-0.2</v>
      </c>
      <c r="BE141">
        <v>2.1</v>
      </c>
      <c r="BF141">
        <v>249</v>
      </c>
      <c r="BG141">
        <v>-0.1</v>
      </c>
      <c r="BH141">
        <v>2.89</v>
      </c>
      <c r="BI141">
        <v>7.48</v>
      </c>
      <c r="BJ141">
        <v>1.18</v>
      </c>
      <c r="BK141">
        <v>6.07</v>
      </c>
      <c r="BL141">
        <v>2.02</v>
      </c>
      <c r="BM141">
        <v>0.83499999999999996</v>
      </c>
      <c r="BN141">
        <v>2.64</v>
      </c>
      <c r="BO141">
        <v>0.49</v>
      </c>
      <c r="BP141">
        <v>3.16</v>
      </c>
      <c r="BQ141">
        <v>0.64</v>
      </c>
      <c r="BR141">
        <v>1.89</v>
      </c>
      <c r="BS141">
        <v>0.28699999999999998</v>
      </c>
      <c r="BT141">
        <v>1.94</v>
      </c>
      <c r="BU141">
        <v>0.29899999999999999</v>
      </c>
      <c r="BV141">
        <v>1.2</v>
      </c>
      <c r="BW141">
        <v>0.15</v>
      </c>
      <c r="BX141">
        <v>1.2</v>
      </c>
      <c r="BY141">
        <v>0.26</v>
      </c>
      <c r="BZ141">
        <v>-5</v>
      </c>
      <c r="CA141">
        <v>0.25</v>
      </c>
      <c r="CB141">
        <v>0.15</v>
      </c>
      <c r="CC141">
        <v>12.18</v>
      </c>
      <c r="CD141">
        <v>8.58</v>
      </c>
      <c r="CE141">
        <v>99.34</v>
      </c>
      <c r="CF141">
        <v>44</v>
      </c>
      <c r="CG141">
        <v>-0.05</v>
      </c>
      <c r="CH141">
        <v>-0.02</v>
      </c>
      <c r="CI141">
        <v>-1</v>
      </c>
      <c r="CJ141">
        <v>0.08</v>
      </c>
      <c r="CK141">
        <v>-1</v>
      </c>
      <c r="CL141">
        <v>-0.2</v>
      </c>
      <c r="CM141">
        <v>61.2</v>
      </c>
      <c r="CN141">
        <v>180</v>
      </c>
      <c r="CO141">
        <v>107</v>
      </c>
      <c r="CP141">
        <v>-0.2</v>
      </c>
      <c r="CQ141">
        <v>69</v>
      </c>
      <c r="CR141">
        <v>189</v>
      </c>
      <c r="CS141">
        <v>1440</v>
      </c>
      <c r="CT141">
        <v>-1</v>
      </c>
      <c r="CU141">
        <v>3</v>
      </c>
      <c r="CV141">
        <v>135</v>
      </c>
    </row>
    <row r="142" spans="1:100" x14ac:dyDescent="0.3">
      <c r="A142" t="s">
        <v>527</v>
      </c>
      <c r="B142" t="s">
        <v>528</v>
      </c>
      <c r="C142" s="1" t="str">
        <f>HYPERLINK("http://geochem.nrcan.gc.ca/cdogs/content/bdl/bdl220010_e.htm", "22:0010")</f>
        <v>22:0010</v>
      </c>
      <c r="D142" s="1" t="str">
        <f>HYPERLINK("http://geochem.nrcan.gc.ca/cdogs/content/svy/svy220008_e.htm", "22:0008")</f>
        <v>22:0008</v>
      </c>
      <c r="E142" t="s">
        <v>468</v>
      </c>
      <c r="F142" t="s">
        <v>529</v>
      </c>
      <c r="H142">
        <v>63.002835400000002</v>
      </c>
      <c r="I142">
        <v>-92.158552499999999</v>
      </c>
      <c r="J142" s="1" t="str">
        <f>HYPERLINK("http://geochem.nrcan.gc.ca/cdogs/content/kwd/kwd020033_e.htm", "Whole")</f>
        <v>Whole</v>
      </c>
      <c r="K142" s="1" t="str">
        <f>HYPERLINK("http://geochem.nrcan.gc.ca/cdogs/content/kwd/kwd080069_e.htm", "Rock crushing (ActLabs RX1)")</f>
        <v>Rock crushing (ActLabs RX1)</v>
      </c>
      <c r="L142">
        <v>622955</v>
      </c>
      <c r="M142">
        <v>-5</v>
      </c>
      <c r="P142">
        <v>334</v>
      </c>
      <c r="Q142">
        <v>1.0900000000000001</v>
      </c>
      <c r="R142">
        <v>0.12</v>
      </c>
      <c r="S142">
        <v>0.74</v>
      </c>
      <c r="T142">
        <v>0.43</v>
      </c>
      <c r="U142">
        <v>-0.01</v>
      </c>
      <c r="V142">
        <v>7.7</v>
      </c>
      <c r="W142">
        <v>-5</v>
      </c>
      <c r="X142">
        <v>55.84</v>
      </c>
      <c r="Y142">
        <v>15.56</v>
      </c>
      <c r="AA142">
        <v>3.67</v>
      </c>
      <c r="AB142">
        <v>5.46</v>
      </c>
      <c r="AC142">
        <v>0.17399999999999999</v>
      </c>
      <c r="AD142">
        <v>3.03</v>
      </c>
      <c r="AE142">
        <v>0.99</v>
      </c>
      <c r="AF142">
        <v>1.22</v>
      </c>
      <c r="AG142">
        <v>1.33</v>
      </c>
      <c r="AH142">
        <v>0.09</v>
      </c>
      <c r="AI142">
        <v>4.08</v>
      </c>
      <c r="AJ142">
        <v>100</v>
      </c>
      <c r="AK142">
        <v>44</v>
      </c>
      <c r="AL142">
        <v>-1</v>
      </c>
      <c r="AM142">
        <v>288</v>
      </c>
      <c r="AN142">
        <v>280</v>
      </c>
      <c r="AO142">
        <v>56</v>
      </c>
      <c r="AP142">
        <v>120</v>
      </c>
      <c r="AQ142">
        <v>260</v>
      </c>
      <c r="AR142">
        <v>19</v>
      </c>
      <c r="AS142">
        <v>1.8</v>
      </c>
      <c r="AT142">
        <v>75</v>
      </c>
      <c r="AU142">
        <v>31</v>
      </c>
      <c r="AV142">
        <v>45</v>
      </c>
      <c r="AW142">
        <v>23.1</v>
      </c>
      <c r="AX142">
        <v>60</v>
      </c>
      <c r="AY142">
        <v>2.2000000000000002</v>
      </c>
      <c r="AZ142">
        <v>-2</v>
      </c>
      <c r="BA142">
        <v>0.6</v>
      </c>
      <c r="BB142">
        <v>-0.1</v>
      </c>
      <c r="BC142">
        <v>2</v>
      </c>
      <c r="BD142">
        <v>-0.2</v>
      </c>
      <c r="BE142">
        <v>1.9</v>
      </c>
      <c r="BF142">
        <v>391</v>
      </c>
      <c r="BG142">
        <v>-0.1</v>
      </c>
      <c r="BH142">
        <v>6.85</v>
      </c>
      <c r="BI142">
        <v>15.8</v>
      </c>
      <c r="BJ142">
        <v>2.2000000000000002</v>
      </c>
      <c r="BK142">
        <v>10.6</v>
      </c>
      <c r="BL142">
        <v>3.01</v>
      </c>
      <c r="BM142">
        <v>1.44</v>
      </c>
      <c r="BN142">
        <v>3.77</v>
      </c>
      <c r="BO142">
        <v>0.69</v>
      </c>
      <c r="BP142">
        <v>4.26</v>
      </c>
      <c r="BQ142">
        <v>0.86</v>
      </c>
      <c r="BR142">
        <v>2.46</v>
      </c>
      <c r="BS142">
        <v>0.36799999999999999</v>
      </c>
      <c r="BT142">
        <v>2.41</v>
      </c>
      <c r="BU142">
        <v>0.36599999999999999</v>
      </c>
      <c r="BV142">
        <v>1.5</v>
      </c>
      <c r="BW142">
        <v>0.18</v>
      </c>
      <c r="BX142">
        <v>1.3</v>
      </c>
      <c r="BY142">
        <v>0.53</v>
      </c>
      <c r="BZ142">
        <v>-5</v>
      </c>
      <c r="CA142">
        <v>0.51</v>
      </c>
      <c r="CB142">
        <v>0.25</v>
      </c>
      <c r="CC142">
        <v>12.23</v>
      </c>
      <c r="CD142">
        <v>3.21</v>
      </c>
      <c r="CE142">
        <v>99.14</v>
      </c>
      <c r="CF142">
        <v>107</v>
      </c>
      <c r="CG142">
        <v>-0.05</v>
      </c>
      <c r="CH142">
        <v>-0.02</v>
      </c>
      <c r="CI142">
        <v>2</v>
      </c>
      <c r="CJ142">
        <v>0.15</v>
      </c>
      <c r="CK142">
        <v>-1</v>
      </c>
      <c r="CL142">
        <v>-0.2</v>
      </c>
      <c r="CM142">
        <v>69.900000000000006</v>
      </c>
      <c r="CN142">
        <v>231</v>
      </c>
      <c r="CO142">
        <v>380</v>
      </c>
      <c r="CP142">
        <v>-0.2</v>
      </c>
      <c r="CQ142">
        <v>57</v>
      </c>
      <c r="CR142">
        <v>151</v>
      </c>
      <c r="CS142">
        <v>1310</v>
      </c>
      <c r="CT142">
        <v>-1</v>
      </c>
      <c r="CU142">
        <v>5</v>
      </c>
      <c r="CV142">
        <v>280</v>
      </c>
    </row>
    <row r="143" spans="1:100" x14ac:dyDescent="0.3">
      <c r="A143" t="s">
        <v>530</v>
      </c>
      <c r="B143" t="s">
        <v>531</v>
      </c>
      <c r="C143" s="1" t="str">
        <f>HYPERLINK("http://geochem.nrcan.gc.ca/cdogs/content/bdl/bdl220010_e.htm", "22:0010")</f>
        <v>22:0010</v>
      </c>
      <c r="D143" s="1" t="str">
        <f>HYPERLINK("http://geochem.nrcan.gc.ca/cdogs/content/svy/svy220008_e.htm", "22:0008")</f>
        <v>22:0008</v>
      </c>
      <c r="E143" t="s">
        <v>468</v>
      </c>
      <c r="F143" t="s">
        <v>532</v>
      </c>
      <c r="H143">
        <v>63.002835400000002</v>
      </c>
      <c r="I143">
        <v>-92.158552499999999</v>
      </c>
      <c r="J143" s="1" t="str">
        <f>HYPERLINK("http://geochem.nrcan.gc.ca/cdogs/content/kwd/kwd020033_e.htm", "Whole")</f>
        <v>Whole</v>
      </c>
      <c r="K143" s="1" t="str">
        <f>HYPERLINK("http://geochem.nrcan.gc.ca/cdogs/content/kwd/kwd080069_e.htm", "Rock crushing (ActLabs RX1)")</f>
        <v>Rock crushing (ActLabs RX1)</v>
      </c>
      <c r="L143">
        <v>622956</v>
      </c>
      <c r="M143">
        <v>-5</v>
      </c>
      <c r="P143">
        <v>5</v>
      </c>
      <c r="Q143">
        <v>1.02</v>
      </c>
      <c r="R143">
        <v>1.1499999999999999</v>
      </c>
      <c r="S143">
        <v>0.14000000000000001</v>
      </c>
      <c r="T143">
        <v>4.2</v>
      </c>
      <c r="U143">
        <v>-0.01</v>
      </c>
      <c r="V143">
        <v>7.2</v>
      </c>
      <c r="W143">
        <v>-5</v>
      </c>
      <c r="X143">
        <v>47.25</v>
      </c>
      <c r="Y143">
        <v>14.16</v>
      </c>
      <c r="AA143">
        <v>1.86</v>
      </c>
      <c r="AB143">
        <v>6.63</v>
      </c>
      <c r="AC143">
        <v>0.23200000000000001</v>
      </c>
      <c r="AD143">
        <v>12.41</v>
      </c>
      <c r="AE143">
        <v>0.83799999999999997</v>
      </c>
      <c r="AF143">
        <v>2.66</v>
      </c>
      <c r="AG143">
        <v>7.0000000000000007E-2</v>
      </c>
      <c r="AH143">
        <v>0.08</v>
      </c>
      <c r="AI143">
        <v>6.13</v>
      </c>
      <c r="AJ143">
        <v>100.3</v>
      </c>
      <c r="AK143">
        <v>39</v>
      </c>
      <c r="AL143">
        <v>-1</v>
      </c>
      <c r="AM143">
        <v>249</v>
      </c>
      <c r="AN143">
        <v>260</v>
      </c>
      <c r="AO143">
        <v>46</v>
      </c>
      <c r="AP143">
        <v>120</v>
      </c>
      <c r="AQ143">
        <v>120</v>
      </c>
      <c r="AR143">
        <v>16</v>
      </c>
      <c r="AS143">
        <v>1.4</v>
      </c>
      <c r="AT143">
        <v>-5</v>
      </c>
      <c r="AU143">
        <v>-1</v>
      </c>
      <c r="AV143">
        <v>121</v>
      </c>
      <c r="AW143">
        <v>19.5</v>
      </c>
      <c r="AX143">
        <v>48</v>
      </c>
      <c r="AY143">
        <v>1.7</v>
      </c>
      <c r="AZ143">
        <v>-2</v>
      </c>
      <c r="BA143">
        <v>0.5</v>
      </c>
      <c r="BB143">
        <v>-0.1</v>
      </c>
      <c r="BC143">
        <v>-1</v>
      </c>
      <c r="BD143">
        <v>-0.2</v>
      </c>
      <c r="BE143">
        <v>-0.1</v>
      </c>
      <c r="BF143">
        <v>9</v>
      </c>
      <c r="BG143">
        <v>-0.1</v>
      </c>
      <c r="BH143">
        <v>4.1399999999999997</v>
      </c>
      <c r="BI143">
        <v>10.5</v>
      </c>
      <c r="BJ143">
        <v>1.61</v>
      </c>
      <c r="BK143">
        <v>7.72</v>
      </c>
      <c r="BL143">
        <v>2.37</v>
      </c>
      <c r="BM143">
        <v>0.71499999999999997</v>
      </c>
      <c r="BN143">
        <v>3.03</v>
      </c>
      <c r="BO143">
        <v>0.56000000000000005</v>
      </c>
      <c r="BP143">
        <v>3.52</v>
      </c>
      <c r="BQ143">
        <v>0.74</v>
      </c>
      <c r="BR143">
        <v>2.13</v>
      </c>
      <c r="BS143">
        <v>0.31900000000000001</v>
      </c>
      <c r="BT143">
        <v>2.0299999999999998</v>
      </c>
      <c r="BU143">
        <v>0.313</v>
      </c>
      <c r="BV143">
        <v>1.2</v>
      </c>
      <c r="BW143">
        <v>0.15</v>
      </c>
      <c r="BX143">
        <v>0.9</v>
      </c>
      <c r="BY143">
        <v>-0.05</v>
      </c>
      <c r="BZ143">
        <v>-5</v>
      </c>
      <c r="CA143">
        <v>0.2</v>
      </c>
      <c r="CB143">
        <v>0.14000000000000001</v>
      </c>
      <c r="CC143">
        <v>9.8699999999999992</v>
      </c>
      <c r="CD143">
        <v>5.32</v>
      </c>
      <c r="CE143">
        <v>99.53</v>
      </c>
      <c r="CF143">
        <v>4</v>
      </c>
      <c r="CG143">
        <v>-0.05</v>
      </c>
      <c r="CH143">
        <v>0.06</v>
      </c>
      <c r="CI143">
        <v>-1</v>
      </c>
      <c r="CJ143">
        <v>7.0000000000000007E-2</v>
      </c>
      <c r="CK143">
        <v>-1</v>
      </c>
      <c r="CL143">
        <v>-0.2</v>
      </c>
      <c r="CM143">
        <v>53.2</v>
      </c>
      <c r="CN143">
        <v>217</v>
      </c>
      <c r="CO143">
        <v>145</v>
      </c>
      <c r="CP143">
        <v>-0.2</v>
      </c>
      <c r="CQ143">
        <v>31</v>
      </c>
      <c r="CR143">
        <v>142</v>
      </c>
      <c r="CS143">
        <v>1800</v>
      </c>
      <c r="CT143">
        <v>-1</v>
      </c>
      <c r="CU143">
        <v>3</v>
      </c>
      <c r="CV143">
        <v>92.6</v>
      </c>
    </row>
    <row r="144" spans="1:100" x14ac:dyDescent="0.3">
      <c r="A144" t="s">
        <v>533</v>
      </c>
      <c r="B144" t="s">
        <v>534</v>
      </c>
      <c r="C144" s="1" t="str">
        <f>HYPERLINK("http://geochem.nrcan.gc.ca/cdogs/content/bdl/bdl220010_e.htm", "22:0010")</f>
        <v>22:0010</v>
      </c>
      <c r="D144" s="1" t="str">
        <f>HYPERLINK("http://geochem.nrcan.gc.ca/cdogs/content/svy/svy220008_e.htm", "22:0008")</f>
        <v>22:0008</v>
      </c>
      <c r="E144" t="s">
        <v>468</v>
      </c>
      <c r="F144" t="s">
        <v>535</v>
      </c>
      <c r="H144">
        <v>63.002835400000002</v>
      </c>
      <c r="I144">
        <v>-92.158552499999999</v>
      </c>
      <c r="J144" s="1" t="str">
        <f>HYPERLINK("http://geochem.nrcan.gc.ca/cdogs/content/kwd/kwd020033_e.htm", "Whole")</f>
        <v>Whole</v>
      </c>
      <c r="K144" s="1" t="str">
        <f>HYPERLINK("http://geochem.nrcan.gc.ca/cdogs/content/kwd/kwd080069_e.htm", "Rock crushing (ActLabs RX1)")</f>
        <v>Rock crushing (ActLabs RX1)</v>
      </c>
      <c r="L144">
        <v>622957</v>
      </c>
      <c r="M144">
        <v>7</v>
      </c>
      <c r="P144">
        <v>6</v>
      </c>
      <c r="Q144">
        <v>1.0900000000000001</v>
      </c>
      <c r="R144">
        <v>1.1499999999999999</v>
      </c>
      <c r="S144">
        <v>0.15</v>
      </c>
      <c r="T144">
        <v>4.22</v>
      </c>
      <c r="U144">
        <v>-0.01</v>
      </c>
      <c r="V144">
        <v>7</v>
      </c>
      <c r="W144">
        <v>-5</v>
      </c>
      <c r="X144">
        <v>44.19</v>
      </c>
      <c r="Y144">
        <v>14.79</v>
      </c>
      <c r="AA144">
        <v>2.68</v>
      </c>
      <c r="AB144">
        <v>6.77</v>
      </c>
      <c r="AC144">
        <v>0.222</v>
      </c>
      <c r="AD144">
        <v>13.46</v>
      </c>
      <c r="AE144">
        <v>0.92300000000000004</v>
      </c>
      <c r="AF144">
        <v>2.2400000000000002</v>
      </c>
      <c r="AG144">
        <v>0.04</v>
      </c>
      <c r="AH144">
        <v>0.08</v>
      </c>
      <c r="AI144">
        <v>6.47</v>
      </c>
      <c r="AJ144">
        <v>99.65</v>
      </c>
      <c r="AK144">
        <v>44</v>
      </c>
      <c r="AL144">
        <v>-1</v>
      </c>
      <c r="AM144">
        <v>275</v>
      </c>
      <c r="AN144">
        <v>260</v>
      </c>
      <c r="AO144">
        <v>46</v>
      </c>
      <c r="AP144">
        <v>120</v>
      </c>
      <c r="AQ144">
        <v>150</v>
      </c>
      <c r="AR144">
        <v>18</v>
      </c>
      <c r="AS144">
        <v>1.5</v>
      </c>
      <c r="AT144">
        <v>-5</v>
      </c>
      <c r="AU144">
        <v>-1</v>
      </c>
      <c r="AV144">
        <v>152</v>
      </c>
      <c r="AW144">
        <v>19.600000000000001</v>
      </c>
      <c r="AX144">
        <v>51</v>
      </c>
      <c r="AY144">
        <v>1.5</v>
      </c>
      <c r="AZ144">
        <v>-2</v>
      </c>
      <c r="BA144">
        <v>0.5</v>
      </c>
      <c r="BB144">
        <v>-0.1</v>
      </c>
      <c r="BC144">
        <v>-1</v>
      </c>
      <c r="BD144">
        <v>-0.2</v>
      </c>
      <c r="BE144">
        <v>-0.1</v>
      </c>
      <c r="BF144">
        <v>8</v>
      </c>
      <c r="BG144">
        <v>-0.1</v>
      </c>
      <c r="BH144">
        <v>3.73</v>
      </c>
      <c r="BI144">
        <v>9.51</v>
      </c>
      <c r="BJ144">
        <v>1.48</v>
      </c>
      <c r="BK144">
        <v>7.13</v>
      </c>
      <c r="BL144">
        <v>2.35</v>
      </c>
      <c r="BM144">
        <v>0.90400000000000003</v>
      </c>
      <c r="BN144">
        <v>3.04</v>
      </c>
      <c r="BO144">
        <v>0.56999999999999995</v>
      </c>
      <c r="BP144">
        <v>3.67</v>
      </c>
      <c r="BQ144">
        <v>0.75</v>
      </c>
      <c r="BR144">
        <v>2.21</v>
      </c>
      <c r="BS144">
        <v>0.33500000000000002</v>
      </c>
      <c r="BT144">
        <v>2.14</v>
      </c>
      <c r="BU144">
        <v>0.317</v>
      </c>
      <c r="BV144">
        <v>1.2</v>
      </c>
      <c r="BW144">
        <v>0.13</v>
      </c>
      <c r="BX144">
        <v>0.9</v>
      </c>
      <c r="BY144">
        <v>-0.05</v>
      </c>
      <c r="BZ144">
        <v>-5</v>
      </c>
      <c r="CA144">
        <v>0.15</v>
      </c>
      <c r="CB144">
        <v>0.1</v>
      </c>
      <c r="CC144">
        <v>10.47</v>
      </c>
      <c r="CD144">
        <v>5.69</v>
      </c>
      <c r="CE144">
        <v>98.86</v>
      </c>
      <c r="CF144">
        <v>-1</v>
      </c>
      <c r="CG144">
        <v>-0.05</v>
      </c>
      <c r="CH144">
        <v>0.05</v>
      </c>
      <c r="CI144">
        <v>-1</v>
      </c>
      <c r="CJ144">
        <v>0.09</v>
      </c>
      <c r="CK144">
        <v>-1</v>
      </c>
      <c r="CL144">
        <v>-0.2</v>
      </c>
      <c r="CM144">
        <v>58.3</v>
      </c>
      <c r="CN144">
        <v>259</v>
      </c>
      <c r="CO144">
        <v>162</v>
      </c>
      <c r="CP144">
        <v>-0.2</v>
      </c>
      <c r="CQ144">
        <v>32</v>
      </c>
      <c r="CR144">
        <v>128</v>
      </c>
      <c r="CS144">
        <v>1860</v>
      </c>
      <c r="CT144">
        <v>2</v>
      </c>
      <c r="CU144">
        <v>2</v>
      </c>
      <c r="CV144">
        <v>82.9</v>
      </c>
    </row>
    <row r="145" spans="1:100" x14ac:dyDescent="0.3">
      <c r="A145" t="s">
        <v>536</v>
      </c>
      <c r="B145" t="s">
        <v>537</v>
      </c>
      <c r="C145" s="1" t="str">
        <f>HYPERLINK("http://geochem.nrcan.gc.ca/cdogs/content/bdl/bdl220010_e.htm", "22:0010")</f>
        <v>22:0010</v>
      </c>
      <c r="D145" s="1" t="str">
        <f>HYPERLINK("http://geochem.nrcan.gc.ca/cdogs/content/svy/svy220008_e.htm", "22:0008")</f>
        <v>22:0008</v>
      </c>
      <c r="E145" t="s">
        <v>468</v>
      </c>
      <c r="F145" t="s">
        <v>538</v>
      </c>
      <c r="H145">
        <v>63.002835400000002</v>
      </c>
      <c r="I145">
        <v>-92.158552499999999</v>
      </c>
      <c r="J145" s="1" t="str">
        <f>HYPERLINK("http://geochem.nrcan.gc.ca/cdogs/content/kwd/kwd020033_e.htm", "Whole")</f>
        <v>Whole</v>
      </c>
      <c r="K145" s="1" t="str">
        <f>HYPERLINK("http://geochem.nrcan.gc.ca/cdogs/content/kwd/kwd080069_e.htm", "Rock crushing (ActLabs RX1)")</f>
        <v>Rock crushing (ActLabs RX1)</v>
      </c>
      <c r="L145">
        <v>622958</v>
      </c>
      <c r="M145">
        <v>14</v>
      </c>
      <c r="P145">
        <v>3</v>
      </c>
      <c r="Q145">
        <v>1.1000000000000001</v>
      </c>
      <c r="R145">
        <v>0.67</v>
      </c>
      <c r="S145">
        <v>0.1</v>
      </c>
      <c r="T145">
        <v>2.4700000000000002</v>
      </c>
      <c r="U145">
        <v>-0.01</v>
      </c>
      <c r="V145">
        <v>8</v>
      </c>
      <c r="W145">
        <v>-5</v>
      </c>
      <c r="X145">
        <v>46.76</v>
      </c>
      <c r="Y145">
        <v>14.76</v>
      </c>
      <c r="AA145">
        <v>2.31</v>
      </c>
      <c r="AB145">
        <v>7.74</v>
      </c>
      <c r="AC145">
        <v>0.217</v>
      </c>
      <c r="AD145">
        <v>11.31</v>
      </c>
      <c r="AE145">
        <v>0.92700000000000005</v>
      </c>
      <c r="AF145">
        <v>2.5299999999999998</v>
      </c>
      <c r="AG145">
        <v>0.03</v>
      </c>
      <c r="AH145">
        <v>7.0000000000000007E-2</v>
      </c>
      <c r="AI145">
        <v>4.74</v>
      </c>
      <c r="AJ145">
        <v>100.3</v>
      </c>
      <c r="AK145">
        <v>43</v>
      </c>
      <c r="AL145">
        <v>-1</v>
      </c>
      <c r="AM145">
        <v>273</v>
      </c>
      <c r="AN145">
        <v>270</v>
      </c>
      <c r="AO145">
        <v>53</v>
      </c>
      <c r="AP145">
        <v>120</v>
      </c>
      <c r="AQ145">
        <v>120</v>
      </c>
      <c r="AR145">
        <v>17</v>
      </c>
      <c r="AS145">
        <v>1.4</v>
      </c>
      <c r="AT145">
        <v>5</v>
      </c>
      <c r="AU145">
        <v>-1</v>
      </c>
      <c r="AV145">
        <v>108</v>
      </c>
      <c r="AW145">
        <v>19.899999999999999</v>
      </c>
      <c r="AX145">
        <v>52</v>
      </c>
      <c r="AY145">
        <v>1.8</v>
      </c>
      <c r="AZ145">
        <v>-2</v>
      </c>
      <c r="BA145">
        <v>0.5</v>
      </c>
      <c r="BB145">
        <v>-0.1</v>
      </c>
      <c r="BC145">
        <v>-1</v>
      </c>
      <c r="BD145">
        <v>0.3</v>
      </c>
      <c r="BE145">
        <v>-0.1</v>
      </c>
      <c r="BF145">
        <v>8</v>
      </c>
      <c r="BG145">
        <v>-0.1</v>
      </c>
      <c r="BH145">
        <v>3.48</v>
      </c>
      <c r="BI145">
        <v>8.94</v>
      </c>
      <c r="BJ145">
        <v>1.41</v>
      </c>
      <c r="BK145">
        <v>6.71</v>
      </c>
      <c r="BL145">
        <v>2.16</v>
      </c>
      <c r="BM145">
        <v>0.76800000000000002</v>
      </c>
      <c r="BN145">
        <v>3.15</v>
      </c>
      <c r="BO145">
        <v>0.56999999999999995</v>
      </c>
      <c r="BP145">
        <v>3.49</v>
      </c>
      <c r="BQ145">
        <v>0.74</v>
      </c>
      <c r="BR145">
        <v>2.1</v>
      </c>
      <c r="BS145">
        <v>0.32500000000000001</v>
      </c>
      <c r="BT145">
        <v>2.16</v>
      </c>
      <c r="BU145">
        <v>0.32700000000000001</v>
      </c>
      <c r="BV145">
        <v>1.2</v>
      </c>
      <c r="BW145">
        <v>0.14000000000000001</v>
      </c>
      <c r="BX145">
        <v>6.8</v>
      </c>
      <c r="BY145">
        <v>-0.05</v>
      </c>
      <c r="BZ145">
        <v>-5</v>
      </c>
      <c r="CA145">
        <v>0.17</v>
      </c>
      <c r="CB145">
        <v>0.1</v>
      </c>
      <c r="CC145">
        <v>11.21</v>
      </c>
      <c r="CD145">
        <v>3.85</v>
      </c>
      <c r="CE145">
        <v>99.41</v>
      </c>
      <c r="CF145">
        <v>-1</v>
      </c>
      <c r="CG145">
        <v>-0.05</v>
      </c>
      <c r="CH145">
        <v>0.1</v>
      </c>
      <c r="CI145">
        <v>-1</v>
      </c>
      <c r="CJ145">
        <v>0.08</v>
      </c>
      <c r="CK145">
        <v>-1</v>
      </c>
      <c r="CL145">
        <v>-0.2</v>
      </c>
      <c r="CM145">
        <v>60.7</v>
      </c>
      <c r="CN145">
        <v>228</v>
      </c>
      <c r="CO145">
        <v>132</v>
      </c>
      <c r="CP145">
        <v>-0.2</v>
      </c>
      <c r="CQ145">
        <v>31</v>
      </c>
      <c r="CR145">
        <v>127</v>
      </c>
      <c r="CS145">
        <v>1730</v>
      </c>
      <c r="CT145">
        <v>-1</v>
      </c>
      <c r="CU145">
        <v>2</v>
      </c>
      <c r="CV145">
        <v>91.7</v>
      </c>
    </row>
    <row r="146" spans="1:100" x14ac:dyDescent="0.3">
      <c r="A146" t="s">
        <v>539</v>
      </c>
      <c r="B146" t="s">
        <v>540</v>
      </c>
      <c r="C146" s="1" t="str">
        <f>HYPERLINK("http://geochem.nrcan.gc.ca/cdogs/content/bdl/bdl220010_e.htm", "22:0010")</f>
        <v>22:0010</v>
      </c>
      <c r="D146" s="1" t="str">
        <f>HYPERLINK("http://geochem.nrcan.gc.ca/cdogs/content/svy/svy220008_e.htm", "22:0008")</f>
        <v>22:0008</v>
      </c>
      <c r="E146" t="s">
        <v>468</v>
      </c>
      <c r="F146" t="s">
        <v>541</v>
      </c>
      <c r="H146">
        <v>63.002835400000002</v>
      </c>
      <c r="I146">
        <v>-92.158552499999999</v>
      </c>
      <c r="J146" s="1" t="str">
        <f>HYPERLINK("http://geochem.nrcan.gc.ca/cdogs/content/kwd/kwd020033_e.htm", "Whole")</f>
        <v>Whole</v>
      </c>
      <c r="K146" s="1" t="str">
        <f>HYPERLINK("http://geochem.nrcan.gc.ca/cdogs/content/kwd/kwd080069_e.htm", "Rock crushing (ActLabs RX1)")</f>
        <v>Rock crushing (ActLabs RX1)</v>
      </c>
      <c r="L146">
        <v>622959</v>
      </c>
      <c r="M146">
        <v>76</v>
      </c>
      <c r="P146">
        <v>6</v>
      </c>
      <c r="Q146">
        <v>1.01</v>
      </c>
      <c r="R146">
        <v>0.25</v>
      </c>
      <c r="S146">
        <v>0.04</v>
      </c>
      <c r="T146">
        <v>0.95</v>
      </c>
      <c r="U146">
        <v>-0.01</v>
      </c>
      <c r="V146">
        <v>7.6</v>
      </c>
      <c r="W146">
        <v>-5</v>
      </c>
      <c r="X146">
        <v>49.64</v>
      </c>
      <c r="Y146">
        <v>15.44</v>
      </c>
      <c r="AA146">
        <v>1.86</v>
      </c>
      <c r="AB146">
        <v>7.26</v>
      </c>
      <c r="AC146">
        <v>0.19800000000000001</v>
      </c>
      <c r="AD146">
        <v>9.84</v>
      </c>
      <c r="AE146">
        <v>0.93100000000000005</v>
      </c>
      <c r="AF146">
        <v>2.7</v>
      </c>
      <c r="AG146">
        <v>0.05</v>
      </c>
      <c r="AH146">
        <v>7.0000000000000007E-2</v>
      </c>
      <c r="AI146">
        <v>3.04</v>
      </c>
      <c r="AJ146">
        <v>99.49</v>
      </c>
      <c r="AK146">
        <v>44</v>
      </c>
      <c r="AL146">
        <v>-1</v>
      </c>
      <c r="AM146">
        <v>275</v>
      </c>
      <c r="AN146">
        <v>280</v>
      </c>
      <c r="AO146">
        <v>50</v>
      </c>
      <c r="AP146">
        <v>130</v>
      </c>
      <c r="AQ146">
        <v>130</v>
      </c>
      <c r="AR146">
        <v>17</v>
      </c>
      <c r="AS146">
        <v>1.3</v>
      </c>
      <c r="AT146">
        <v>8</v>
      </c>
      <c r="AU146">
        <v>-1</v>
      </c>
      <c r="AV146">
        <v>110</v>
      </c>
      <c r="AW146">
        <v>18.3</v>
      </c>
      <c r="AX146">
        <v>55</v>
      </c>
      <c r="AY146">
        <v>1.7</v>
      </c>
      <c r="AZ146">
        <v>-2</v>
      </c>
      <c r="BA146">
        <v>-0.5</v>
      </c>
      <c r="BB146">
        <v>-0.1</v>
      </c>
      <c r="BC146">
        <v>-1</v>
      </c>
      <c r="BD146">
        <v>-0.2</v>
      </c>
      <c r="BE146">
        <v>0.2</v>
      </c>
      <c r="BF146">
        <v>12</v>
      </c>
      <c r="BG146">
        <v>-0.1</v>
      </c>
      <c r="BH146">
        <v>3.35</v>
      </c>
      <c r="BI146">
        <v>8.65</v>
      </c>
      <c r="BJ146">
        <v>1.36</v>
      </c>
      <c r="BK146">
        <v>6.86</v>
      </c>
      <c r="BL146">
        <v>2.17</v>
      </c>
      <c r="BM146">
        <v>0.874</v>
      </c>
      <c r="BN146">
        <v>2.99</v>
      </c>
      <c r="BO146">
        <v>0.55000000000000004</v>
      </c>
      <c r="BP146">
        <v>3.54</v>
      </c>
      <c r="BQ146">
        <v>0.74</v>
      </c>
      <c r="BR146">
        <v>2.13</v>
      </c>
      <c r="BS146">
        <v>0.30599999999999999</v>
      </c>
      <c r="BT146">
        <v>2.08</v>
      </c>
      <c r="BU146">
        <v>0.29299999999999998</v>
      </c>
      <c r="BV146">
        <v>1.3</v>
      </c>
      <c r="BW146">
        <v>0.14000000000000001</v>
      </c>
      <c r="BX146">
        <v>1.3</v>
      </c>
      <c r="BY146">
        <v>-0.05</v>
      </c>
      <c r="BZ146">
        <v>-5</v>
      </c>
      <c r="CA146">
        <v>1.5</v>
      </c>
      <c r="CB146">
        <v>0.32</v>
      </c>
      <c r="CC146">
        <v>10.31</v>
      </c>
      <c r="CD146">
        <v>2.19</v>
      </c>
      <c r="CE146">
        <v>98.64</v>
      </c>
      <c r="CF146">
        <v>3</v>
      </c>
      <c r="CG146">
        <v>-0.05</v>
      </c>
      <c r="CH146">
        <v>0.05</v>
      </c>
      <c r="CI146">
        <v>-1</v>
      </c>
      <c r="CJ146">
        <v>0.05</v>
      </c>
      <c r="CK146">
        <v>-1</v>
      </c>
      <c r="CL146">
        <v>-0.2</v>
      </c>
      <c r="CM146">
        <v>58.3</v>
      </c>
      <c r="CN146">
        <v>180</v>
      </c>
      <c r="CO146">
        <v>129</v>
      </c>
      <c r="CP146">
        <v>-0.2</v>
      </c>
      <c r="CQ146">
        <v>27</v>
      </c>
      <c r="CR146">
        <v>126</v>
      </c>
      <c r="CS146">
        <v>1600</v>
      </c>
      <c r="CT146">
        <v>-1</v>
      </c>
      <c r="CU146">
        <v>2</v>
      </c>
      <c r="CV146">
        <v>80.5</v>
      </c>
    </row>
    <row r="147" spans="1:100" x14ac:dyDescent="0.3">
      <c r="A147" t="s">
        <v>542</v>
      </c>
      <c r="B147" t="s">
        <v>543</v>
      </c>
      <c r="C147" s="1" t="str">
        <f>HYPERLINK("http://geochem.nrcan.gc.ca/cdogs/content/bdl/bdl220010_e.htm", "22:0010")</f>
        <v>22:0010</v>
      </c>
      <c r="D147" s="1" t="str">
        <f>HYPERLINK("http://geochem.nrcan.gc.ca/cdogs/content/svy/svy220008_e.htm", "22:0008")</f>
        <v>22:0008</v>
      </c>
      <c r="E147" t="s">
        <v>468</v>
      </c>
      <c r="F147" t="s">
        <v>544</v>
      </c>
      <c r="H147">
        <v>63.002835400000002</v>
      </c>
      <c r="I147">
        <v>-92.158552499999999</v>
      </c>
      <c r="J147" s="1" t="str">
        <f>HYPERLINK("http://geochem.nrcan.gc.ca/cdogs/content/kwd/kwd020033_e.htm", "Whole")</f>
        <v>Whole</v>
      </c>
      <c r="K147" s="1" t="str">
        <f>HYPERLINK("http://geochem.nrcan.gc.ca/cdogs/content/kwd/kwd080069_e.htm", "Rock crushing (ActLabs RX1)")</f>
        <v>Rock crushing (ActLabs RX1)</v>
      </c>
      <c r="L147">
        <v>622960</v>
      </c>
      <c r="M147">
        <v>-5</v>
      </c>
      <c r="P147">
        <v>2</v>
      </c>
      <c r="Q147">
        <v>1.03</v>
      </c>
      <c r="R147">
        <v>0.2</v>
      </c>
      <c r="S147">
        <v>0.08</v>
      </c>
      <c r="T147">
        <v>0.72</v>
      </c>
      <c r="U147">
        <v>-0.01</v>
      </c>
      <c r="V147">
        <v>7.6</v>
      </c>
      <c r="W147">
        <v>-5</v>
      </c>
      <c r="X147">
        <v>48.67</v>
      </c>
      <c r="Y147">
        <v>14.14</v>
      </c>
      <c r="AA147">
        <v>3.18</v>
      </c>
      <c r="AB147">
        <v>8.65</v>
      </c>
      <c r="AC147">
        <v>0.2</v>
      </c>
      <c r="AD147">
        <v>12.5</v>
      </c>
      <c r="AE147">
        <v>0.61699999999999999</v>
      </c>
      <c r="AF147">
        <v>1.76</v>
      </c>
      <c r="AG147">
        <v>0.06</v>
      </c>
      <c r="AH147">
        <v>0.04</v>
      </c>
      <c r="AI147">
        <v>2.54</v>
      </c>
      <c r="AJ147">
        <v>100.8</v>
      </c>
      <c r="AK147">
        <v>41</v>
      </c>
      <c r="AL147">
        <v>-1</v>
      </c>
      <c r="AM147">
        <v>231</v>
      </c>
      <c r="AN147">
        <v>470</v>
      </c>
      <c r="AO147">
        <v>50</v>
      </c>
      <c r="AP147">
        <v>150</v>
      </c>
      <c r="AQ147">
        <v>210</v>
      </c>
      <c r="AR147">
        <v>14</v>
      </c>
      <c r="AS147">
        <v>1.8</v>
      </c>
      <c r="AT147">
        <v>6</v>
      </c>
      <c r="AU147">
        <v>-1</v>
      </c>
      <c r="AV147">
        <v>130</v>
      </c>
      <c r="AW147">
        <v>13.3</v>
      </c>
      <c r="AX147">
        <v>32</v>
      </c>
      <c r="AY147">
        <v>0.5</v>
      </c>
      <c r="AZ147">
        <v>-2</v>
      </c>
      <c r="BA147">
        <v>-0.5</v>
      </c>
      <c r="BB147">
        <v>-0.1</v>
      </c>
      <c r="BC147">
        <v>-1</v>
      </c>
      <c r="BD147">
        <v>0.4</v>
      </c>
      <c r="BE147">
        <v>-0.1</v>
      </c>
      <c r="BF147">
        <v>10</v>
      </c>
      <c r="BG147">
        <v>-0.1</v>
      </c>
      <c r="BH147">
        <v>1.94</v>
      </c>
      <c r="BI147">
        <v>4.8600000000000003</v>
      </c>
      <c r="BJ147">
        <v>0.77</v>
      </c>
      <c r="BK147">
        <v>4.08</v>
      </c>
      <c r="BL147">
        <v>1.35</v>
      </c>
      <c r="BM147">
        <v>0.499</v>
      </c>
      <c r="BN147">
        <v>1.78</v>
      </c>
      <c r="BO147">
        <v>0.35</v>
      </c>
      <c r="BP147">
        <v>2.36</v>
      </c>
      <c r="BQ147">
        <v>0.49</v>
      </c>
      <c r="BR147">
        <v>1.44</v>
      </c>
      <c r="BS147">
        <v>0.20599999999999999</v>
      </c>
      <c r="BT147">
        <v>1.46</v>
      </c>
      <c r="BU147">
        <v>0.23599999999999999</v>
      </c>
      <c r="BV147">
        <v>0.7</v>
      </c>
      <c r="BW147">
        <v>7.0000000000000007E-2</v>
      </c>
      <c r="BX147">
        <v>0.6</v>
      </c>
      <c r="BY147">
        <v>-0.05</v>
      </c>
      <c r="BZ147">
        <v>-5</v>
      </c>
      <c r="CA147">
        <v>0.16</v>
      </c>
      <c r="CB147">
        <v>0.06</v>
      </c>
      <c r="CC147">
        <v>11.63</v>
      </c>
      <c r="CD147">
        <v>1.69</v>
      </c>
      <c r="CE147">
        <v>99.94</v>
      </c>
      <c r="CF147">
        <v>-1</v>
      </c>
      <c r="CG147">
        <v>-0.05</v>
      </c>
      <c r="CH147">
        <v>0.06</v>
      </c>
      <c r="CI147">
        <v>-1</v>
      </c>
      <c r="CJ147">
        <v>0.04</v>
      </c>
      <c r="CK147">
        <v>-1</v>
      </c>
      <c r="CL147">
        <v>-0.2</v>
      </c>
      <c r="CM147">
        <v>46.4</v>
      </c>
      <c r="CN147">
        <v>200</v>
      </c>
      <c r="CO147">
        <v>165</v>
      </c>
      <c r="CP147">
        <v>-0.2</v>
      </c>
      <c r="CQ147">
        <v>19</v>
      </c>
      <c r="CR147">
        <v>118</v>
      </c>
      <c r="CS147">
        <v>1260</v>
      </c>
      <c r="CT147">
        <v>-1</v>
      </c>
      <c r="CU147">
        <v>2</v>
      </c>
      <c r="CV147">
        <v>69.8</v>
      </c>
    </row>
    <row r="148" spans="1:100" x14ac:dyDescent="0.3">
      <c r="A148" t="s">
        <v>545</v>
      </c>
      <c r="B148" t="s">
        <v>546</v>
      </c>
      <c r="C148" s="1" t="str">
        <f>HYPERLINK("http://geochem.nrcan.gc.ca/cdogs/content/bdl/bdl220010_e.htm", "22:0010")</f>
        <v>22:0010</v>
      </c>
      <c r="D148" s="1" t="str">
        <f>HYPERLINK("http://geochem.nrcan.gc.ca/cdogs/content/svy/svy220008_e.htm", "22:0008")</f>
        <v>22:0008</v>
      </c>
      <c r="E148" t="s">
        <v>468</v>
      </c>
      <c r="F148" t="s">
        <v>547</v>
      </c>
      <c r="H148">
        <v>63.002835400000002</v>
      </c>
      <c r="I148">
        <v>-92.158552499999999</v>
      </c>
      <c r="J148" s="1" t="str">
        <f>HYPERLINK("http://geochem.nrcan.gc.ca/cdogs/content/kwd/kwd020033_e.htm", "Whole")</f>
        <v>Whole</v>
      </c>
      <c r="K148" s="1" t="str">
        <f>HYPERLINK("http://geochem.nrcan.gc.ca/cdogs/content/kwd/kwd080069_e.htm", "Rock crushing (ActLabs RX1)")</f>
        <v>Rock crushing (ActLabs RX1)</v>
      </c>
      <c r="L148">
        <v>622961</v>
      </c>
      <c r="M148">
        <v>-5</v>
      </c>
      <c r="P148">
        <v>-1</v>
      </c>
      <c r="Q148">
        <v>1.0900000000000001</v>
      </c>
      <c r="R148">
        <v>2.88</v>
      </c>
      <c r="S148">
        <v>-0.01</v>
      </c>
      <c r="T148">
        <v>11.2</v>
      </c>
      <c r="U148">
        <v>-0.01</v>
      </c>
      <c r="V148">
        <v>6.2</v>
      </c>
      <c r="W148">
        <v>-5</v>
      </c>
      <c r="X148">
        <v>35.39</v>
      </c>
      <c r="Y148">
        <v>11.46</v>
      </c>
      <c r="AA148">
        <v>2.2799999999999998</v>
      </c>
      <c r="AB148">
        <v>6.27</v>
      </c>
      <c r="AC148">
        <v>0.28799999999999998</v>
      </c>
      <c r="AD148">
        <v>21.65</v>
      </c>
      <c r="AE148">
        <v>0.49199999999999999</v>
      </c>
      <c r="AF148">
        <v>1.34</v>
      </c>
      <c r="AG148">
        <v>0.04</v>
      </c>
      <c r="AH148">
        <v>0.02</v>
      </c>
      <c r="AI148">
        <v>11.82</v>
      </c>
      <c r="AJ148">
        <v>97.95</v>
      </c>
      <c r="AK148">
        <v>33</v>
      </c>
      <c r="AL148">
        <v>-1</v>
      </c>
      <c r="AM148">
        <v>187</v>
      </c>
      <c r="AN148">
        <v>400</v>
      </c>
      <c r="AO148">
        <v>41</v>
      </c>
      <c r="AP148">
        <v>120</v>
      </c>
      <c r="AQ148">
        <v>120</v>
      </c>
      <c r="AR148">
        <v>12</v>
      </c>
      <c r="AS148">
        <v>1.3</v>
      </c>
      <c r="AT148">
        <v>5</v>
      </c>
      <c r="AU148">
        <v>-1</v>
      </c>
      <c r="AV148">
        <v>71</v>
      </c>
      <c r="AW148">
        <v>11.9</v>
      </c>
      <c r="AX148">
        <v>25</v>
      </c>
      <c r="AY148">
        <v>-0.2</v>
      </c>
      <c r="AZ148">
        <v>-2</v>
      </c>
      <c r="BA148">
        <v>-0.5</v>
      </c>
      <c r="BB148">
        <v>-0.1</v>
      </c>
      <c r="BC148">
        <v>-1</v>
      </c>
      <c r="BD148">
        <v>0.3</v>
      </c>
      <c r="BE148">
        <v>-0.1</v>
      </c>
      <c r="BF148">
        <v>8</v>
      </c>
      <c r="BG148">
        <v>-0.1</v>
      </c>
      <c r="BH148">
        <v>1.55</v>
      </c>
      <c r="BI148">
        <v>4.05</v>
      </c>
      <c r="BJ148">
        <v>0.62</v>
      </c>
      <c r="BK148">
        <v>3.06</v>
      </c>
      <c r="BL148">
        <v>1.1100000000000001</v>
      </c>
      <c r="BM148">
        <v>0.5</v>
      </c>
      <c r="BN148">
        <v>1.57</v>
      </c>
      <c r="BO148">
        <v>0.28999999999999998</v>
      </c>
      <c r="BP148">
        <v>2.0299999999999998</v>
      </c>
      <c r="BQ148">
        <v>0.46</v>
      </c>
      <c r="BR148">
        <v>1.32</v>
      </c>
      <c r="BS148">
        <v>0.20499999999999999</v>
      </c>
      <c r="BT148">
        <v>1.45</v>
      </c>
      <c r="BU148">
        <v>0.23100000000000001</v>
      </c>
      <c r="BV148">
        <v>0.5</v>
      </c>
      <c r="BW148">
        <v>0.06</v>
      </c>
      <c r="BX148">
        <v>0.6</v>
      </c>
      <c r="BY148">
        <v>-0.05</v>
      </c>
      <c r="BZ148">
        <v>-5</v>
      </c>
      <c r="CA148">
        <v>-0.05</v>
      </c>
      <c r="CB148">
        <v>0.04</v>
      </c>
      <c r="CC148">
        <v>9.18</v>
      </c>
      <c r="CD148">
        <v>11.13</v>
      </c>
      <c r="CE148">
        <v>97.26</v>
      </c>
      <c r="CF148">
        <v>2</v>
      </c>
      <c r="CG148">
        <v>-0.05</v>
      </c>
      <c r="CH148">
        <v>0.06</v>
      </c>
      <c r="CI148">
        <v>-1</v>
      </c>
      <c r="CJ148">
        <v>7.0000000000000007E-2</v>
      </c>
      <c r="CK148">
        <v>-1</v>
      </c>
      <c r="CL148">
        <v>-0.2</v>
      </c>
      <c r="CM148">
        <v>50.3</v>
      </c>
      <c r="CN148">
        <v>189</v>
      </c>
      <c r="CO148">
        <v>122</v>
      </c>
      <c r="CP148">
        <v>-0.2</v>
      </c>
      <c r="CQ148">
        <v>24</v>
      </c>
      <c r="CR148">
        <v>121</v>
      </c>
      <c r="CS148">
        <v>2340</v>
      </c>
      <c r="CT148">
        <v>2</v>
      </c>
      <c r="CU148">
        <v>2</v>
      </c>
      <c r="CV148">
        <v>85</v>
      </c>
    </row>
    <row r="149" spans="1:100" x14ac:dyDescent="0.3">
      <c r="A149" t="s">
        <v>548</v>
      </c>
      <c r="B149" t="s">
        <v>549</v>
      </c>
      <c r="C149" s="1" t="str">
        <f>HYPERLINK("http://geochem.nrcan.gc.ca/cdogs/content/bdl/bdl220010_e.htm", "22:0010")</f>
        <v>22:0010</v>
      </c>
      <c r="D149" s="1" t="str">
        <f>HYPERLINK("http://geochem.nrcan.gc.ca/cdogs/content/svy/svy220008_e.htm", "22:0008")</f>
        <v>22:0008</v>
      </c>
      <c r="E149" t="s">
        <v>468</v>
      </c>
      <c r="F149" t="s">
        <v>550</v>
      </c>
      <c r="H149">
        <v>63.002835400000002</v>
      </c>
      <c r="I149">
        <v>-92.158552499999999</v>
      </c>
      <c r="J149" s="1" t="str">
        <f>HYPERLINK("http://geochem.nrcan.gc.ca/cdogs/content/kwd/kwd020033_e.htm", "Whole")</f>
        <v>Whole</v>
      </c>
      <c r="K149" s="1" t="str">
        <f>HYPERLINK("http://geochem.nrcan.gc.ca/cdogs/content/kwd/kwd080069_e.htm", "Rock crushing (ActLabs RX1)")</f>
        <v>Rock crushing (ActLabs RX1)</v>
      </c>
      <c r="L149">
        <v>622962</v>
      </c>
      <c r="M149">
        <v>27</v>
      </c>
      <c r="P149">
        <v>3</v>
      </c>
      <c r="Q149">
        <v>1.01</v>
      </c>
      <c r="R149">
        <v>0.51</v>
      </c>
      <c r="S149">
        <v>0.16</v>
      </c>
      <c r="T149">
        <v>1.85</v>
      </c>
      <c r="U149">
        <v>-0.01</v>
      </c>
      <c r="V149">
        <v>10.4</v>
      </c>
      <c r="W149">
        <v>-5</v>
      </c>
      <c r="X149">
        <v>49.31</v>
      </c>
      <c r="Y149">
        <v>14.8</v>
      </c>
      <c r="AA149">
        <v>3.2</v>
      </c>
      <c r="AB149">
        <v>5.08</v>
      </c>
      <c r="AC149">
        <v>0.19</v>
      </c>
      <c r="AD149">
        <v>7.91</v>
      </c>
      <c r="AE149">
        <v>1.32</v>
      </c>
      <c r="AF149">
        <v>2.37</v>
      </c>
      <c r="AG149">
        <v>1.26</v>
      </c>
      <c r="AH149">
        <v>0.16</v>
      </c>
      <c r="AI149">
        <v>3.81</v>
      </c>
      <c r="AJ149">
        <v>101</v>
      </c>
      <c r="AK149">
        <v>31</v>
      </c>
      <c r="AL149">
        <v>-1</v>
      </c>
      <c r="AM149">
        <v>216</v>
      </c>
      <c r="AN149">
        <v>50</v>
      </c>
      <c r="AO149">
        <v>55</v>
      </c>
      <c r="AP149">
        <v>100</v>
      </c>
      <c r="AQ149">
        <v>160</v>
      </c>
      <c r="AR149">
        <v>21</v>
      </c>
      <c r="AS149">
        <v>1.4</v>
      </c>
      <c r="AT149">
        <v>-5</v>
      </c>
      <c r="AU149">
        <v>48</v>
      </c>
      <c r="AV149">
        <v>165</v>
      </c>
      <c r="AW149">
        <v>21.3</v>
      </c>
      <c r="AX149">
        <v>119</v>
      </c>
      <c r="AY149">
        <v>4.8</v>
      </c>
      <c r="AZ149">
        <v>-2</v>
      </c>
      <c r="BA149">
        <v>0.9</v>
      </c>
      <c r="BB149">
        <v>-0.1</v>
      </c>
      <c r="BC149">
        <v>-1</v>
      </c>
      <c r="BD149">
        <v>-0.2</v>
      </c>
      <c r="BE149">
        <v>7.3</v>
      </c>
      <c r="BF149">
        <v>502</v>
      </c>
      <c r="BG149">
        <v>-0.1</v>
      </c>
      <c r="BH149">
        <v>19.100000000000001</v>
      </c>
      <c r="BI149">
        <v>38.4</v>
      </c>
      <c r="BJ149">
        <v>4.7</v>
      </c>
      <c r="BK149">
        <v>18.100000000000001</v>
      </c>
      <c r="BL149">
        <v>4.3</v>
      </c>
      <c r="BM149">
        <v>1.26</v>
      </c>
      <c r="BN149">
        <v>4.0999999999999996</v>
      </c>
      <c r="BO149">
        <v>0.67</v>
      </c>
      <c r="BP149">
        <v>3.91</v>
      </c>
      <c r="BQ149">
        <v>0.82</v>
      </c>
      <c r="BR149">
        <v>2.4300000000000002</v>
      </c>
      <c r="BS149">
        <v>0.374</v>
      </c>
      <c r="BT149">
        <v>2.34</v>
      </c>
      <c r="BU149">
        <v>0.36499999999999999</v>
      </c>
      <c r="BV149">
        <v>2.7</v>
      </c>
      <c r="BW149">
        <v>0.39</v>
      </c>
      <c r="BX149">
        <v>1.3</v>
      </c>
      <c r="BY149">
        <v>0.39</v>
      </c>
      <c r="BZ149">
        <v>-5</v>
      </c>
      <c r="CA149">
        <v>4.76</v>
      </c>
      <c r="CB149">
        <v>1.18</v>
      </c>
      <c r="CC149">
        <v>14.76</v>
      </c>
      <c r="CD149">
        <v>2.64</v>
      </c>
      <c r="CE149">
        <v>99.81</v>
      </c>
      <c r="CF149">
        <v>1</v>
      </c>
      <c r="CG149">
        <v>-0.05</v>
      </c>
      <c r="CH149">
        <v>0.03</v>
      </c>
      <c r="CI149">
        <v>-1</v>
      </c>
      <c r="CJ149">
        <v>0.02</v>
      </c>
      <c r="CK149">
        <v>-1</v>
      </c>
      <c r="CL149">
        <v>-0.2</v>
      </c>
      <c r="CM149">
        <v>63</v>
      </c>
      <c r="CN149">
        <v>42</v>
      </c>
      <c r="CO149">
        <v>171</v>
      </c>
      <c r="CP149">
        <v>-0.2</v>
      </c>
      <c r="CQ149">
        <v>70</v>
      </c>
      <c r="CR149">
        <v>98</v>
      </c>
      <c r="CS149">
        <v>1480</v>
      </c>
      <c r="CT149">
        <v>-1</v>
      </c>
      <c r="CU149">
        <v>5</v>
      </c>
      <c r="CV149">
        <v>118</v>
      </c>
    </row>
    <row r="150" spans="1:100" x14ac:dyDescent="0.3">
      <c r="A150" t="s">
        <v>551</v>
      </c>
      <c r="B150" t="s">
        <v>552</v>
      </c>
      <c r="C150" s="1" t="str">
        <f>HYPERLINK("http://geochem.nrcan.gc.ca/cdogs/content/bdl/bdl220010_e.htm", "22:0010")</f>
        <v>22:0010</v>
      </c>
      <c r="D150" s="1" t="str">
        <f>HYPERLINK("http://geochem.nrcan.gc.ca/cdogs/content/svy/svy220008_e.htm", "22:0008")</f>
        <v>22:0008</v>
      </c>
      <c r="E150" t="s">
        <v>468</v>
      </c>
      <c r="F150" t="s">
        <v>553</v>
      </c>
      <c r="H150">
        <v>63.002835400000002</v>
      </c>
      <c r="I150">
        <v>-92.158552499999999</v>
      </c>
      <c r="J150" s="1" t="str">
        <f>HYPERLINK("http://geochem.nrcan.gc.ca/cdogs/content/kwd/kwd020033_e.htm", "Whole")</f>
        <v>Whole</v>
      </c>
      <c r="K150" s="1" t="str">
        <f>HYPERLINK("http://geochem.nrcan.gc.ca/cdogs/content/kwd/kwd080069_e.htm", "Rock crushing (ActLabs RX1)")</f>
        <v>Rock crushing (ActLabs RX1)</v>
      </c>
      <c r="L150">
        <v>622963</v>
      </c>
      <c r="M150">
        <v>6</v>
      </c>
      <c r="P150">
        <v>4</v>
      </c>
      <c r="Q150">
        <v>1.08</v>
      </c>
      <c r="R150">
        <v>0.16</v>
      </c>
      <c r="S150">
        <v>0.02</v>
      </c>
      <c r="T150">
        <v>0.6</v>
      </c>
      <c r="U150">
        <v>-0.01</v>
      </c>
      <c r="V150">
        <v>8.8000000000000007</v>
      </c>
      <c r="W150">
        <v>-5</v>
      </c>
      <c r="X150">
        <v>48.27</v>
      </c>
      <c r="Y150">
        <v>15.36</v>
      </c>
      <c r="AA150">
        <v>3.1</v>
      </c>
      <c r="AB150">
        <v>8.81</v>
      </c>
      <c r="AC150">
        <v>0.19600000000000001</v>
      </c>
      <c r="AD150">
        <v>8.59</v>
      </c>
      <c r="AE150">
        <v>0.85</v>
      </c>
      <c r="AF150">
        <v>2.4</v>
      </c>
      <c r="AG150">
        <v>0.08</v>
      </c>
      <c r="AH150">
        <v>0.06</v>
      </c>
      <c r="AI150">
        <v>3.4</v>
      </c>
      <c r="AJ150">
        <v>100.9</v>
      </c>
      <c r="AK150">
        <v>39</v>
      </c>
      <c r="AL150">
        <v>-1</v>
      </c>
      <c r="AM150">
        <v>254</v>
      </c>
      <c r="AN150">
        <v>180</v>
      </c>
      <c r="AO150">
        <v>48</v>
      </c>
      <c r="AP150">
        <v>150</v>
      </c>
      <c r="AQ150">
        <v>110</v>
      </c>
      <c r="AR150">
        <v>16</v>
      </c>
      <c r="AS150">
        <v>1.8</v>
      </c>
      <c r="AT150">
        <v>-5</v>
      </c>
      <c r="AU150">
        <v>-1</v>
      </c>
      <c r="AV150">
        <v>120</v>
      </c>
      <c r="AW150">
        <v>17.100000000000001</v>
      </c>
      <c r="AX150">
        <v>45</v>
      </c>
      <c r="AY150">
        <v>1</v>
      </c>
      <c r="AZ150">
        <v>-2</v>
      </c>
      <c r="BA150">
        <v>-0.5</v>
      </c>
      <c r="BB150">
        <v>-0.1</v>
      </c>
      <c r="BC150">
        <v>-1</v>
      </c>
      <c r="BD150">
        <v>-0.2</v>
      </c>
      <c r="BE150">
        <v>-0.1</v>
      </c>
      <c r="BF150">
        <v>11</v>
      </c>
      <c r="BG150">
        <v>-0.1</v>
      </c>
      <c r="BH150">
        <v>2.9</v>
      </c>
      <c r="BI150">
        <v>7.38</v>
      </c>
      <c r="BJ150">
        <v>1.1599999999999999</v>
      </c>
      <c r="BK150">
        <v>6.06</v>
      </c>
      <c r="BL150">
        <v>1.9</v>
      </c>
      <c r="BM150">
        <v>0.77400000000000002</v>
      </c>
      <c r="BN150">
        <v>2.58</v>
      </c>
      <c r="BO150">
        <v>0.48</v>
      </c>
      <c r="BP150">
        <v>3.2</v>
      </c>
      <c r="BQ150">
        <v>0.7</v>
      </c>
      <c r="BR150">
        <v>2</v>
      </c>
      <c r="BS150">
        <v>0.29899999999999999</v>
      </c>
      <c r="BT150">
        <v>2.0299999999999998</v>
      </c>
      <c r="BU150">
        <v>0.32700000000000001</v>
      </c>
      <c r="BV150">
        <v>1.1000000000000001</v>
      </c>
      <c r="BW150">
        <v>0.12</v>
      </c>
      <c r="BX150">
        <v>0.7</v>
      </c>
      <c r="BY150">
        <v>-0.05</v>
      </c>
      <c r="BZ150">
        <v>-5</v>
      </c>
      <c r="CA150">
        <v>-0.05</v>
      </c>
      <c r="CB150">
        <v>0.06</v>
      </c>
      <c r="CC150">
        <v>12.88</v>
      </c>
      <c r="CD150">
        <v>2.42</v>
      </c>
      <c r="CE150">
        <v>99.91</v>
      </c>
      <c r="CF150">
        <v>2</v>
      </c>
      <c r="CG150">
        <v>-0.05</v>
      </c>
      <c r="CH150">
        <v>0.02</v>
      </c>
      <c r="CI150">
        <v>-1</v>
      </c>
      <c r="CJ150">
        <v>0.02</v>
      </c>
      <c r="CK150">
        <v>-1</v>
      </c>
      <c r="CL150">
        <v>-0.2</v>
      </c>
      <c r="CM150">
        <v>53.8</v>
      </c>
      <c r="CN150">
        <v>156</v>
      </c>
      <c r="CO150">
        <v>111</v>
      </c>
      <c r="CP150">
        <v>-0.2</v>
      </c>
      <c r="CQ150">
        <v>42</v>
      </c>
      <c r="CR150">
        <v>138</v>
      </c>
      <c r="CS150">
        <v>1440</v>
      </c>
      <c r="CT150">
        <v>-1</v>
      </c>
      <c r="CU150">
        <v>-2</v>
      </c>
      <c r="CV150">
        <v>77.5</v>
      </c>
    </row>
    <row r="151" spans="1:100" x14ac:dyDescent="0.3">
      <c r="A151" t="s">
        <v>554</v>
      </c>
      <c r="B151" t="s">
        <v>555</v>
      </c>
      <c r="C151" s="1" t="str">
        <f>HYPERLINK("http://geochem.nrcan.gc.ca/cdogs/content/bdl/bdl220010_e.htm", "22:0010")</f>
        <v>22:0010</v>
      </c>
      <c r="D151" s="1" t="str">
        <f>HYPERLINK("http://geochem.nrcan.gc.ca/cdogs/content/svy/svy220008_e.htm", "22:0008")</f>
        <v>22:0008</v>
      </c>
      <c r="E151" t="s">
        <v>468</v>
      </c>
      <c r="F151" t="s">
        <v>556</v>
      </c>
      <c r="H151">
        <v>63.002835400000002</v>
      </c>
      <c r="I151">
        <v>-92.158552499999999</v>
      </c>
      <c r="J151" s="1" t="str">
        <f>HYPERLINK("http://geochem.nrcan.gc.ca/cdogs/content/kwd/kwd020033_e.htm", "Whole")</f>
        <v>Whole</v>
      </c>
      <c r="K151" s="1" t="str">
        <f>HYPERLINK("http://geochem.nrcan.gc.ca/cdogs/content/kwd/kwd080069_e.htm", "Rock crushing (ActLabs RX1)")</f>
        <v>Rock crushing (ActLabs RX1)</v>
      </c>
      <c r="L151">
        <v>622964</v>
      </c>
      <c r="M151">
        <v>-5</v>
      </c>
      <c r="P151">
        <v>4</v>
      </c>
      <c r="Q151">
        <v>1.05</v>
      </c>
      <c r="R151">
        <v>0.15</v>
      </c>
      <c r="S151">
        <v>0.22</v>
      </c>
      <c r="T151">
        <v>0.56000000000000005</v>
      </c>
      <c r="U151">
        <v>-0.01</v>
      </c>
      <c r="V151">
        <v>10.6</v>
      </c>
      <c r="W151">
        <v>-5</v>
      </c>
      <c r="X151">
        <v>48.15</v>
      </c>
      <c r="Y151">
        <v>15.54</v>
      </c>
      <c r="AA151">
        <v>5.24</v>
      </c>
      <c r="AB151">
        <v>3.77</v>
      </c>
      <c r="AC151">
        <v>0.191</v>
      </c>
      <c r="AD151">
        <v>8.77</v>
      </c>
      <c r="AE151">
        <v>2.02</v>
      </c>
      <c r="AF151">
        <v>2.4</v>
      </c>
      <c r="AG151">
        <v>0.33</v>
      </c>
      <c r="AH151">
        <v>0.27</v>
      </c>
      <c r="AI151">
        <v>1.99</v>
      </c>
      <c r="AJ151">
        <v>100.5</v>
      </c>
      <c r="AK151">
        <v>37</v>
      </c>
      <c r="AL151">
        <v>1</v>
      </c>
      <c r="AM151">
        <v>259</v>
      </c>
      <c r="AN151">
        <v>30</v>
      </c>
      <c r="AO151">
        <v>55</v>
      </c>
      <c r="AP151">
        <v>70</v>
      </c>
      <c r="AQ151">
        <v>150</v>
      </c>
      <c r="AR151">
        <v>27</v>
      </c>
      <c r="AS151">
        <v>1.9</v>
      </c>
      <c r="AT151">
        <v>15</v>
      </c>
      <c r="AU151">
        <v>7</v>
      </c>
      <c r="AV151">
        <v>288</v>
      </c>
      <c r="AW151">
        <v>31.9</v>
      </c>
      <c r="AX151">
        <v>203</v>
      </c>
      <c r="AY151">
        <v>7.5</v>
      </c>
      <c r="AZ151">
        <v>-2</v>
      </c>
      <c r="BA151">
        <v>1.5</v>
      </c>
      <c r="BB151">
        <v>-0.1</v>
      </c>
      <c r="BC151">
        <v>1</v>
      </c>
      <c r="BD151">
        <v>0.3</v>
      </c>
      <c r="BE151">
        <v>1.7</v>
      </c>
      <c r="BF151">
        <v>90</v>
      </c>
      <c r="BG151">
        <v>0.1</v>
      </c>
      <c r="BH151">
        <v>34.1</v>
      </c>
      <c r="BI151">
        <v>66.400000000000006</v>
      </c>
      <c r="BJ151">
        <v>8.25</v>
      </c>
      <c r="BK151">
        <v>32</v>
      </c>
      <c r="BL151">
        <v>6.78</v>
      </c>
      <c r="BM151">
        <v>1.85</v>
      </c>
      <c r="BN151">
        <v>6.47</v>
      </c>
      <c r="BO151">
        <v>1.02</v>
      </c>
      <c r="BP151">
        <v>6.15</v>
      </c>
      <c r="BQ151">
        <v>1.21</v>
      </c>
      <c r="BR151">
        <v>3.53</v>
      </c>
      <c r="BS151">
        <v>0.52700000000000002</v>
      </c>
      <c r="BT151">
        <v>3.52</v>
      </c>
      <c r="BU151">
        <v>0.52200000000000002</v>
      </c>
      <c r="BV151">
        <v>4.8</v>
      </c>
      <c r="BW151">
        <v>0.61</v>
      </c>
      <c r="BX151">
        <v>7.7</v>
      </c>
      <c r="BY151">
        <v>-0.05</v>
      </c>
      <c r="BZ151">
        <v>9</v>
      </c>
      <c r="CA151">
        <v>7.68</v>
      </c>
      <c r="CB151">
        <v>1.72</v>
      </c>
      <c r="CC151">
        <v>17.03</v>
      </c>
      <c r="CD151">
        <v>0.8</v>
      </c>
      <c r="CE151">
        <v>99.28</v>
      </c>
      <c r="CF151">
        <v>13</v>
      </c>
      <c r="CG151">
        <v>-0.05</v>
      </c>
      <c r="CH151">
        <v>0.05</v>
      </c>
      <c r="CI151">
        <v>-1</v>
      </c>
      <c r="CJ151">
        <v>0.04</v>
      </c>
      <c r="CK151">
        <v>-1</v>
      </c>
      <c r="CL151">
        <v>-0.2</v>
      </c>
      <c r="CM151">
        <v>69.400000000000006</v>
      </c>
      <c r="CN151">
        <v>36</v>
      </c>
      <c r="CO151">
        <v>157</v>
      </c>
      <c r="CP151">
        <v>-0.2</v>
      </c>
      <c r="CQ151">
        <v>35</v>
      </c>
      <c r="CR151">
        <v>76</v>
      </c>
      <c r="CS151">
        <v>1520</v>
      </c>
      <c r="CT151">
        <v>1</v>
      </c>
      <c r="CU151">
        <v>12</v>
      </c>
      <c r="CV151">
        <v>152</v>
      </c>
    </row>
    <row r="152" spans="1:100" x14ac:dyDescent="0.3">
      <c r="A152" t="s">
        <v>557</v>
      </c>
      <c r="B152" t="s">
        <v>558</v>
      </c>
      <c r="C152" s="1" t="str">
        <f>HYPERLINK("http://geochem.nrcan.gc.ca/cdogs/content/bdl/bdl220010_e.htm", "22:0010")</f>
        <v>22:0010</v>
      </c>
      <c r="D152" s="1" t="str">
        <f>HYPERLINK("http://geochem.nrcan.gc.ca/cdogs/content/svy/svy220008_e.htm", "22:0008")</f>
        <v>22:0008</v>
      </c>
      <c r="E152" t="s">
        <v>559</v>
      </c>
      <c r="F152" t="s">
        <v>560</v>
      </c>
      <c r="H152">
        <v>63.003925099999996</v>
      </c>
      <c r="I152">
        <v>-92.158201899999995</v>
      </c>
      <c r="J152" s="1" t="str">
        <f>HYPERLINK("http://geochem.nrcan.gc.ca/cdogs/content/kwd/kwd020033_e.htm", "Whole")</f>
        <v>Whole</v>
      </c>
      <c r="K152" s="1" t="str">
        <f>HYPERLINK("http://geochem.nrcan.gc.ca/cdogs/content/kwd/kwd080069_e.htm", "Rock crushing (ActLabs RX1)")</f>
        <v>Rock crushing (ActLabs RX1)</v>
      </c>
      <c r="L152">
        <v>622965</v>
      </c>
      <c r="M152">
        <v>6</v>
      </c>
      <c r="P152">
        <v>7</v>
      </c>
      <c r="Q152">
        <v>1.06</v>
      </c>
      <c r="R152">
        <v>3.04</v>
      </c>
      <c r="S152">
        <v>0.13</v>
      </c>
      <c r="T152">
        <v>10.8</v>
      </c>
      <c r="U152">
        <v>-0.01</v>
      </c>
      <c r="V152">
        <v>8.1</v>
      </c>
      <c r="W152">
        <v>-5</v>
      </c>
      <c r="X152">
        <v>39.93</v>
      </c>
      <c r="Y152">
        <v>12.56</v>
      </c>
      <c r="AA152">
        <v>1.1599999999999999</v>
      </c>
      <c r="AB152">
        <v>3.91</v>
      </c>
      <c r="AC152">
        <v>0.251</v>
      </c>
      <c r="AD152">
        <v>15.34</v>
      </c>
      <c r="AE152">
        <v>1.03</v>
      </c>
      <c r="AF152">
        <v>2.15</v>
      </c>
      <c r="AG152">
        <v>0.74</v>
      </c>
      <c r="AH152">
        <v>0.08</v>
      </c>
      <c r="AI152">
        <v>12.06</v>
      </c>
      <c r="AJ152">
        <v>98.22</v>
      </c>
      <c r="AK152">
        <v>35</v>
      </c>
      <c r="AL152">
        <v>-1</v>
      </c>
      <c r="AM152">
        <v>262</v>
      </c>
      <c r="AN152">
        <v>200</v>
      </c>
      <c r="AO152">
        <v>42</v>
      </c>
      <c r="AP152">
        <v>100</v>
      </c>
      <c r="AQ152">
        <v>70</v>
      </c>
      <c r="AR152">
        <v>16</v>
      </c>
      <c r="AS152">
        <v>1.3</v>
      </c>
      <c r="AT152">
        <v>54</v>
      </c>
      <c r="AU152">
        <v>19</v>
      </c>
      <c r="AV152">
        <v>117</v>
      </c>
      <c r="AW152">
        <v>17.2</v>
      </c>
      <c r="AX152">
        <v>58</v>
      </c>
      <c r="AY152">
        <v>2</v>
      </c>
      <c r="AZ152">
        <v>-2</v>
      </c>
      <c r="BA152">
        <v>-0.5</v>
      </c>
      <c r="BB152">
        <v>-0.1</v>
      </c>
      <c r="BC152">
        <v>-1</v>
      </c>
      <c r="BD152">
        <v>-0.2</v>
      </c>
      <c r="BE152">
        <v>0.6</v>
      </c>
      <c r="BF152">
        <v>102</v>
      </c>
      <c r="BG152">
        <v>-0.1</v>
      </c>
      <c r="BH152">
        <v>3.25</v>
      </c>
      <c r="BI152">
        <v>8.31</v>
      </c>
      <c r="BJ152">
        <v>1.28</v>
      </c>
      <c r="BK152">
        <v>6.48</v>
      </c>
      <c r="BL152">
        <v>2.08</v>
      </c>
      <c r="BM152">
        <v>0.73799999999999999</v>
      </c>
      <c r="BN152">
        <v>2.84</v>
      </c>
      <c r="BO152">
        <v>0.49</v>
      </c>
      <c r="BP152">
        <v>3.08</v>
      </c>
      <c r="BQ152">
        <v>0.64</v>
      </c>
      <c r="BR152">
        <v>1.97</v>
      </c>
      <c r="BS152">
        <v>0.32</v>
      </c>
      <c r="BT152">
        <v>2.27</v>
      </c>
      <c r="BU152">
        <v>0.38500000000000001</v>
      </c>
      <c r="BV152">
        <v>1.4</v>
      </c>
      <c r="BW152">
        <v>0.18</v>
      </c>
      <c r="BX152">
        <v>2</v>
      </c>
      <c r="BY152">
        <v>0.13</v>
      </c>
      <c r="BZ152">
        <v>-5</v>
      </c>
      <c r="CA152">
        <v>0.23</v>
      </c>
      <c r="CB152">
        <v>0.14000000000000001</v>
      </c>
      <c r="CC152">
        <v>10.17</v>
      </c>
      <c r="CD152">
        <v>11.15</v>
      </c>
      <c r="CE152">
        <v>97.31</v>
      </c>
      <c r="CF152">
        <v>65</v>
      </c>
      <c r="CG152">
        <v>-0.05</v>
      </c>
      <c r="CH152">
        <v>-0.02</v>
      </c>
      <c r="CI152">
        <v>-1</v>
      </c>
      <c r="CJ152">
        <v>0.02</v>
      </c>
      <c r="CK152">
        <v>-1</v>
      </c>
      <c r="CL152">
        <v>-0.2</v>
      </c>
      <c r="CM152">
        <v>49</v>
      </c>
      <c r="CN152">
        <v>171</v>
      </c>
      <c r="CO152">
        <v>76.7</v>
      </c>
      <c r="CP152">
        <v>-0.2</v>
      </c>
      <c r="CQ152">
        <v>59</v>
      </c>
      <c r="CR152">
        <v>103</v>
      </c>
      <c r="CS152">
        <v>1990</v>
      </c>
      <c r="CT152">
        <v>-1</v>
      </c>
      <c r="CU152">
        <v>4</v>
      </c>
      <c r="CV152">
        <v>92.1</v>
      </c>
    </row>
    <row r="153" spans="1:100" x14ac:dyDescent="0.3">
      <c r="A153" t="s">
        <v>561</v>
      </c>
      <c r="B153" t="s">
        <v>562</v>
      </c>
      <c r="C153" s="1" t="str">
        <f>HYPERLINK("http://geochem.nrcan.gc.ca/cdogs/content/bdl/bdl220010_e.htm", "22:0010")</f>
        <v>22:0010</v>
      </c>
      <c r="D153" s="1" t="str">
        <f>HYPERLINK("http://geochem.nrcan.gc.ca/cdogs/content/svy/svy220008_e.htm", "22:0008")</f>
        <v>22:0008</v>
      </c>
      <c r="E153" t="s">
        <v>559</v>
      </c>
      <c r="F153" t="s">
        <v>563</v>
      </c>
      <c r="H153">
        <v>63.003925099999996</v>
      </c>
      <c r="I153">
        <v>-92.158201899999995</v>
      </c>
      <c r="J153" s="1" t="str">
        <f>HYPERLINK("http://geochem.nrcan.gc.ca/cdogs/content/kwd/kwd020033_e.htm", "Whole")</f>
        <v>Whole</v>
      </c>
      <c r="K153" s="1" t="str">
        <f>HYPERLINK("http://geochem.nrcan.gc.ca/cdogs/content/kwd/kwd080069_e.htm", "Rock crushing (ActLabs RX1)")</f>
        <v>Rock crushing (ActLabs RX1)</v>
      </c>
      <c r="L153">
        <v>622966</v>
      </c>
      <c r="M153">
        <v>-5</v>
      </c>
      <c r="P153">
        <v>8</v>
      </c>
      <c r="Q153">
        <v>1.02</v>
      </c>
      <c r="R153">
        <v>0.65</v>
      </c>
      <c r="S153">
        <v>0.03</v>
      </c>
      <c r="T153">
        <v>2.34</v>
      </c>
      <c r="U153">
        <v>-0.01</v>
      </c>
      <c r="V153">
        <v>4.8</v>
      </c>
      <c r="W153">
        <v>-5</v>
      </c>
      <c r="X153">
        <v>60.07</v>
      </c>
      <c r="Y153">
        <v>15.61</v>
      </c>
      <c r="AA153">
        <v>0.31</v>
      </c>
      <c r="AB153">
        <v>2.39</v>
      </c>
      <c r="AC153">
        <v>8.3000000000000004E-2</v>
      </c>
      <c r="AD153">
        <v>5.66</v>
      </c>
      <c r="AE153">
        <v>0.59</v>
      </c>
      <c r="AF153">
        <v>3.94</v>
      </c>
      <c r="AG153">
        <v>1.1100000000000001</v>
      </c>
      <c r="AH153">
        <v>0.15</v>
      </c>
      <c r="AI153">
        <v>3.61</v>
      </c>
      <c r="AJ153">
        <v>98.85</v>
      </c>
      <c r="AK153">
        <v>11</v>
      </c>
      <c r="AL153">
        <v>1</v>
      </c>
      <c r="AM153">
        <v>96</v>
      </c>
      <c r="AN153">
        <v>50</v>
      </c>
      <c r="AO153">
        <v>15</v>
      </c>
      <c r="AP153">
        <v>50</v>
      </c>
      <c r="AQ153">
        <v>60</v>
      </c>
      <c r="AR153">
        <v>19</v>
      </c>
      <c r="AS153">
        <v>1</v>
      </c>
      <c r="AT153">
        <v>6</v>
      </c>
      <c r="AU153">
        <v>32</v>
      </c>
      <c r="AV153">
        <v>173</v>
      </c>
      <c r="AW153">
        <v>18.7</v>
      </c>
      <c r="AX153">
        <v>171</v>
      </c>
      <c r="AY153">
        <v>5.9</v>
      </c>
      <c r="AZ153">
        <v>-2</v>
      </c>
      <c r="BA153">
        <v>1.1000000000000001</v>
      </c>
      <c r="BB153">
        <v>-0.1</v>
      </c>
      <c r="BC153">
        <v>1</v>
      </c>
      <c r="BD153">
        <v>-0.2</v>
      </c>
      <c r="BE153">
        <v>0.8</v>
      </c>
      <c r="BF153">
        <v>175</v>
      </c>
      <c r="BG153">
        <v>-0.1</v>
      </c>
      <c r="BH153">
        <v>19</v>
      </c>
      <c r="BI153">
        <v>36.700000000000003</v>
      </c>
      <c r="BJ153">
        <v>4.33</v>
      </c>
      <c r="BK153">
        <v>16.600000000000001</v>
      </c>
      <c r="BL153">
        <v>3.65</v>
      </c>
      <c r="BM153">
        <v>1.04</v>
      </c>
      <c r="BN153">
        <v>3.59</v>
      </c>
      <c r="BO153">
        <v>0.59</v>
      </c>
      <c r="BP153">
        <v>3.34</v>
      </c>
      <c r="BQ153">
        <v>0.68</v>
      </c>
      <c r="BR153">
        <v>1.91</v>
      </c>
      <c r="BS153">
        <v>0.27200000000000002</v>
      </c>
      <c r="BT153">
        <v>1.85</v>
      </c>
      <c r="BU153">
        <v>0.28599999999999998</v>
      </c>
      <c r="BV153">
        <v>3.6</v>
      </c>
      <c r="BW153">
        <v>0.59</v>
      </c>
      <c r="BX153">
        <v>1.1000000000000001</v>
      </c>
      <c r="BY153">
        <v>0.36</v>
      </c>
      <c r="BZ153">
        <v>-5</v>
      </c>
      <c r="CA153">
        <v>4.08</v>
      </c>
      <c r="CB153">
        <v>1.33</v>
      </c>
      <c r="CC153">
        <v>5.65</v>
      </c>
      <c r="CD153">
        <v>3.07</v>
      </c>
      <c r="CE153">
        <v>98.31</v>
      </c>
      <c r="CF153">
        <v>2</v>
      </c>
      <c r="CG153">
        <v>-0.05</v>
      </c>
      <c r="CH153">
        <v>-0.02</v>
      </c>
      <c r="CI153">
        <v>-1</v>
      </c>
      <c r="CJ153">
        <v>0.03</v>
      </c>
      <c r="CK153">
        <v>-1</v>
      </c>
      <c r="CL153">
        <v>-0.2</v>
      </c>
      <c r="CM153">
        <v>2.5</v>
      </c>
      <c r="CN153">
        <v>10</v>
      </c>
      <c r="CO153">
        <v>4.7</v>
      </c>
      <c r="CP153">
        <v>-0.2</v>
      </c>
      <c r="CQ153">
        <v>44</v>
      </c>
      <c r="CR153">
        <v>8</v>
      </c>
      <c r="CS153">
        <v>818</v>
      </c>
      <c r="CT153">
        <v>-1</v>
      </c>
      <c r="CU153">
        <v>10</v>
      </c>
      <c r="CV153">
        <v>93.9</v>
      </c>
    </row>
    <row r="154" spans="1:100" x14ac:dyDescent="0.3">
      <c r="A154" t="s">
        <v>564</v>
      </c>
      <c r="B154" t="s">
        <v>565</v>
      </c>
      <c r="C154" s="1" t="str">
        <f>HYPERLINK("http://geochem.nrcan.gc.ca/cdogs/content/bdl/bdl220010_e.htm", "22:0010")</f>
        <v>22:0010</v>
      </c>
      <c r="D154" s="1" t="str">
        <f>HYPERLINK("http://geochem.nrcan.gc.ca/cdogs/content/svy/svy_e.htm", "")</f>
        <v/>
      </c>
      <c r="G154" s="1" t="str">
        <f>HYPERLINK("http://geochem.nrcan.gc.ca/cdogs/content/cr_/cr_00214_e.htm", "214")</f>
        <v>214</v>
      </c>
      <c r="J154" t="s">
        <v>256</v>
      </c>
      <c r="K154" t="s">
        <v>257</v>
      </c>
      <c r="P154">
        <v>30</v>
      </c>
      <c r="Q154">
        <v>1.07</v>
      </c>
      <c r="X154">
        <v>50.53</v>
      </c>
      <c r="Y154">
        <v>20.88</v>
      </c>
      <c r="AB154">
        <v>0.5</v>
      </c>
      <c r="AC154">
        <v>0.108</v>
      </c>
      <c r="AD154">
        <v>8.17</v>
      </c>
      <c r="AE154">
        <v>0.28799999999999998</v>
      </c>
      <c r="AF154">
        <v>6.95</v>
      </c>
      <c r="AG154">
        <v>1.65</v>
      </c>
      <c r="AH154">
        <v>0.13</v>
      </c>
      <c r="AI154">
        <v>4.46</v>
      </c>
      <c r="AJ154">
        <v>99.91</v>
      </c>
      <c r="AK154">
        <v>-1</v>
      </c>
      <c r="AL154">
        <v>3</v>
      </c>
      <c r="AM154">
        <v>5</v>
      </c>
      <c r="AN154">
        <v>-20</v>
      </c>
      <c r="AO154">
        <v>2</v>
      </c>
      <c r="AP154">
        <v>-20</v>
      </c>
      <c r="AQ154">
        <v>-10</v>
      </c>
      <c r="AR154">
        <v>38</v>
      </c>
      <c r="AS154">
        <v>1.3</v>
      </c>
      <c r="AT154">
        <v>-5</v>
      </c>
      <c r="AU154">
        <v>56</v>
      </c>
      <c r="AV154">
        <v>1215</v>
      </c>
      <c r="AW154">
        <v>115</v>
      </c>
      <c r="AX154">
        <v>586</v>
      </c>
      <c r="AY154">
        <v>12.7</v>
      </c>
      <c r="AZ154">
        <v>-2</v>
      </c>
      <c r="BA154">
        <v>4</v>
      </c>
      <c r="BB154">
        <v>-0.1</v>
      </c>
      <c r="BC154">
        <v>8</v>
      </c>
      <c r="BD154">
        <v>-0.2</v>
      </c>
      <c r="BE154">
        <v>1.5</v>
      </c>
      <c r="BF154">
        <v>345</v>
      </c>
      <c r="BG154">
        <v>-0.1</v>
      </c>
      <c r="BH154">
        <v>59.7</v>
      </c>
      <c r="BI154">
        <v>122</v>
      </c>
      <c r="BJ154">
        <v>15</v>
      </c>
      <c r="BK154">
        <v>56.9</v>
      </c>
      <c r="BL154">
        <v>12.6</v>
      </c>
      <c r="BM154">
        <v>1.96</v>
      </c>
      <c r="BN154">
        <v>14.1</v>
      </c>
      <c r="BO154">
        <v>2.77</v>
      </c>
      <c r="BP154">
        <v>18.899999999999999</v>
      </c>
      <c r="BQ154">
        <v>4.42</v>
      </c>
      <c r="BR154">
        <v>14.1</v>
      </c>
      <c r="BS154">
        <v>2.35</v>
      </c>
      <c r="BT154">
        <v>15.6</v>
      </c>
      <c r="BU154">
        <v>2.2599999999999998</v>
      </c>
      <c r="BV154">
        <v>10.1</v>
      </c>
      <c r="BW154">
        <v>0.76</v>
      </c>
      <c r="BX154">
        <v>-0.5</v>
      </c>
      <c r="BY154">
        <v>0.19</v>
      </c>
      <c r="BZ154">
        <v>9</v>
      </c>
      <c r="CA154">
        <v>1.07</v>
      </c>
      <c r="CB154">
        <v>0.85</v>
      </c>
      <c r="CC154">
        <v>6.25</v>
      </c>
      <c r="CK154">
        <v>-1</v>
      </c>
      <c r="CL154">
        <v>-0.2</v>
      </c>
      <c r="CM154">
        <v>2.5</v>
      </c>
      <c r="CN154">
        <v>10</v>
      </c>
      <c r="CO154">
        <v>4.9000000000000004</v>
      </c>
      <c r="CP154">
        <v>-0.2</v>
      </c>
      <c r="CQ154">
        <v>46</v>
      </c>
      <c r="CR154">
        <v>8</v>
      </c>
      <c r="CS154">
        <v>832</v>
      </c>
      <c r="CT154">
        <v>-1</v>
      </c>
      <c r="CU154">
        <v>10</v>
      </c>
      <c r="CV154">
        <v>97.3</v>
      </c>
    </row>
    <row r="155" spans="1:100" x14ac:dyDescent="0.3">
      <c r="A155" t="s">
        <v>566</v>
      </c>
      <c r="B155" t="s">
        <v>567</v>
      </c>
      <c r="C155" s="1" t="str">
        <f>HYPERLINK("http://geochem.nrcan.gc.ca/cdogs/content/bdl/bdl220010_e.htm", "22:0010")</f>
        <v>22:0010</v>
      </c>
      <c r="D155" s="1" t="str">
        <f>HYPERLINK("http://geochem.nrcan.gc.ca/cdogs/content/svy/svy220008_e.htm", "22:0008")</f>
        <v>22:0008</v>
      </c>
      <c r="E155" t="s">
        <v>559</v>
      </c>
      <c r="F155" t="s">
        <v>568</v>
      </c>
      <c r="H155">
        <v>63.003925099999996</v>
      </c>
      <c r="I155">
        <v>-92.158201899999995</v>
      </c>
      <c r="J155" s="1" t="str">
        <f>HYPERLINK("http://geochem.nrcan.gc.ca/cdogs/content/kwd/kwd020033_e.htm", "Whole")</f>
        <v>Whole</v>
      </c>
      <c r="K155" s="1" t="str">
        <f>HYPERLINK("http://geochem.nrcan.gc.ca/cdogs/content/kwd/kwd080069_e.htm", "Rock crushing (ActLabs RX1)")</f>
        <v>Rock crushing (ActLabs RX1)</v>
      </c>
      <c r="L155">
        <v>622967</v>
      </c>
      <c r="M155">
        <v>-5</v>
      </c>
      <c r="P155">
        <v>7</v>
      </c>
      <c r="Q155">
        <v>1.02</v>
      </c>
      <c r="R155">
        <v>0.37</v>
      </c>
      <c r="S155">
        <v>0.32</v>
      </c>
      <c r="T155">
        <v>1.34</v>
      </c>
      <c r="U155">
        <v>-0.01</v>
      </c>
      <c r="V155">
        <v>4.9000000000000004</v>
      </c>
      <c r="W155">
        <v>-5</v>
      </c>
      <c r="X155">
        <v>60.31</v>
      </c>
      <c r="Y155">
        <v>16.059999999999999</v>
      </c>
      <c r="AA155">
        <v>1.86</v>
      </c>
      <c r="AB155">
        <v>2.4900000000000002</v>
      </c>
      <c r="AC155">
        <v>0.14899999999999999</v>
      </c>
      <c r="AD155">
        <v>4.7</v>
      </c>
      <c r="AE155">
        <v>0.61099999999999999</v>
      </c>
      <c r="AF155">
        <v>3.81</v>
      </c>
      <c r="AG155">
        <v>1.94</v>
      </c>
      <c r="AH155">
        <v>0.11</v>
      </c>
      <c r="AI155">
        <v>2.75</v>
      </c>
      <c r="AJ155">
        <v>100.2</v>
      </c>
      <c r="AK155">
        <v>11</v>
      </c>
      <c r="AL155">
        <v>1</v>
      </c>
      <c r="AM155">
        <v>99</v>
      </c>
      <c r="AN155">
        <v>50</v>
      </c>
      <c r="AO155">
        <v>15</v>
      </c>
      <c r="AP155">
        <v>50</v>
      </c>
      <c r="AQ155">
        <v>50</v>
      </c>
      <c r="AR155">
        <v>20</v>
      </c>
      <c r="AS155">
        <v>1</v>
      </c>
      <c r="AT155">
        <v>-5</v>
      </c>
      <c r="AU155">
        <v>51</v>
      </c>
      <c r="AV155">
        <v>73</v>
      </c>
      <c r="AW155">
        <v>17.399999999999999</v>
      </c>
      <c r="AX155">
        <v>181</v>
      </c>
      <c r="AY155">
        <v>6.3</v>
      </c>
      <c r="AZ155">
        <v>-2</v>
      </c>
      <c r="BA155">
        <v>1.3</v>
      </c>
      <c r="BB155">
        <v>-0.1</v>
      </c>
      <c r="BC155">
        <v>1</v>
      </c>
      <c r="BD155">
        <v>-0.2</v>
      </c>
      <c r="BE155">
        <v>1.6</v>
      </c>
      <c r="BF155">
        <v>211</v>
      </c>
      <c r="BG155">
        <v>-0.1</v>
      </c>
      <c r="BH155">
        <v>18.899999999999999</v>
      </c>
      <c r="BI155">
        <v>37.799999999999997</v>
      </c>
      <c r="BJ155">
        <v>4.4000000000000004</v>
      </c>
      <c r="BK155">
        <v>16.7</v>
      </c>
      <c r="BL155">
        <v>3.67</v>
      </c>
      <c r="BM155">
        <v>1.05</v>
      </c>
      <c r="BN155">
        <v>3.51</v>
      </c>
      <c r="BO155">
        <v>0.56000000000000005</v>
      </c>
      <c r="BP155">
        <v>3.26</v>
      </c>
      <c r="BQ155">
        <v>0.65</v>
      </c>
      <c r="BR155">
        <v>1.94</v>
      </c>
      <c r="BS155">
        <v>0.3</v>
      </c>
      <c r="BT155">
        <v>1.93</v>
      </c>
      <c r="BU155">
        <v>0.29299999999999998</v>
      </c>
      <c r="BV155">
        <v>3.8</v>
      </c>
      <c r="BW155">
        <v>0.56999999999999995</v>
      </c>
      <c r="BX155">
        <v>1.1000000000000001</v>
      </c>
      <c r="BY155">
        <v>0.54</v>
      </c>
      <c r="BZ155">
        <v>-5</v>
      </c>
      <c r="CA155">
        <v>3.84</v>
      </c>
      <c r="CB155">
        <v>1.17</v>
      </c>
      <c r="CC155">
        <v>7.31</v>
      </c>
      <c r="CD155">
        <v>2.21</v>
      </c>
      <c r="CE155">
        <v>99.7</v>
      </c>
      <c r="CF155">
        <v>1</v>
      </c>
      <c r="CG155">
        <v>-0.05</v>
      </c>
      <c r="CH155">
        <v>-0.02</v>
      </c>
      <c r="CI155">
        <v>-1</v>
      </c>
      <c r="CJ155">
        <v>0.06</v>
      </c>
      <c r="CK155">
        <v>-1</v>
      </c>
      <c r="CL155">
        <v>-0.2</v>
      </c>
      <c r="CM155">
        <v>17.399999999999999</v>
      </c>
      <c r="CN155">
        <v>50</v>
      </c>
      <c r="CO155">
        <v>52.1</v>
      </c>
      <c r="CP155">
        <v>-0.2</v>
      </c>
      <c r="CQ155">
        <v>49</v>
      </c>
      <c r="CR155">
        <v>48</v>
      </c>
      <c r="CS155">
        <v>1110</v>
      </c>
      <c r="CT155">
        <v>-1</v>
      </c>
      <c r="CU155">
        <v>5</v>
      </c>
      <c r="CV155">
        <v>107</v>
      </c>
    </row>
    <row r="156" spans="1:100" x14ac:dyDescent="0.3">
      <c r="A156" t="s">
        <v>569</v>
      </c>
      <c r="B156" t="s">
        <v>570</v>
      </c>
      <c r="C156" s="1" t="str">
        <f>HYPERLINK("http://geochem.nrcan.gc.ca/cdogs/content/bdl/bdl220010_e.htm", "22:0010")</f>
        <v>22:0010</v>
      </c>
      <c r="D156" s="1" t="str">
        <f>HYPERLINK("http://geochem.nrcan.gc.ca/cdogs/content/svy/svy220008_e.htm", "22:0008")</f>
        <v>22:0008</v>
      </c>
      <c r="E156" t="s">
        <v>559</v>
      </c>
      <c r="F156" t="s">
        <v>571</v>
      </c>
      <c r="H156">
        <v>63.003925099999996</v>
      </c>
      <c r="I156">
        <v>-92.158201899999995</v>
      </c>
      <c r="J156" s="1" t="str">
        <f>HYPERLINK("http://geochem.nrcan.gc.ca/cdogs/content/kwd/kwd020033_e.htm", "Whole")</f>
        <v>Whole</v>
      </c>
      <c r="K156" s="1" t="str">
        <f>HYPERLINK("http://geochem.nrcan.gc.ca/cdogs/content/kwd/kwd080069_e.htm", "Rock crushing (ActLabs RX1)")</f>
        <v>Rock crushing (ActLabs RX1)</v>
      </c>
      <c r="L156">
        <v>622968</v>
      </c>
      <c r="M156">
        <v>14</v>
      </c>
      <c r="P156">
        <v>13</v>
      </c>
      <c r="Q156">
        <v>1.05</v>
      </c>
      <c r="R156">
        <v>2.09</v>
      </c>
      <c r="S156">
        <v>0.09</v>
      </c>
      <c r="T156">
        <v>7.49</v>
      </c>
      <c r="U156">
        <v>-0.01</v>
      </c>
      <c r="V156">
        <v>8.1999999999999993</v>
      </c>
      <c r="W156">
        <v>-5</v>
      </c>
      <c r="X156">
        <v>47.04</v>
      </c>
      <c r="Y156">
        <v>13.82</v>
      </c>
      <c r="AA156">
        <v>1.4</v>
      </c>
      <c r="AB156">
        <v>3.72</v>
      </c>
      <c r="AC156">
        <v>0.22900000000000001</v>
      </c>
      <c r="AD156">
        <v>11.43</v>
      </c>
      <c r="AE156">
        <v>1.1559999999999999</v>
      </c>
      <c r="AF156">
        <v>2.12</v>
      </c>
      <c r="AG156">
        <v>0.53</v>
      </c>
      <c r="AH156">
        <v>0.08</v>
      </c>
      <c r="AI156">
        <v>10.31</v>
      </c>
      <c r="AJ156">
        <v>101</v>
      </c>
      <c r="AK156">
        <v>37</v>
      </c>
      <c r="AL156">
        <v>-1</v>
      </c>
      <c r="AM156">
        <v>292</v>
      </c>
      <c r="AN156">
        <v>230</v>
      </c>
      <c r="AO156">
        <v>44</v>
      </c>
      <c r="AP156">
        <v>130</v>
      </c>
      <c r="AQ156">
        <v>80</v>
      </c>
      <c r="AR156">
        <v>17</v>
      </c>
      <c r="AS156">
        <v>1.4</v>
      </c>
      <c r="AT156">
        <v>29</v>
      </c>
      <c r="AU156">
        <v>14</v>
      </c>
      <c r="AV156">
        <v>102</v>
      </c>
      <c r="AW156">
        <v>19.600000000000001</v>
      </c>
      <c r="AX156">
        <v>69</v>
      </c>
      <c r="AY156">
        <v>2.1</v>
      </c>
      <c r="AZ156">
        <v>-2</v>
      </c>
      <c r="BA156">
        <v>-0.5</v>
      </c>
      <c r="BB156">
        <v>-0.1</v>
      </c>
      <c r="BC156">
        <v>-1</v>
      </c>
      <c r="BD156">
        <v>-0.2</v>
      </c>
      <c r="BE156">
        <v>0.3</v>
      </c>
      <c r="BF156">
        <v>89</v>
      </c>
      <c r="BG156">
        <v>-0.1</v>
      </c>
      <c r="BH156">
        <v>3.37</v>
      </c>
      <c r="BI156">
        <v>8.36</v>
      </c>
      <c r="BJ156">
        <v>1.32</v>
      </c>
      <c r="BK156">
        <v>6.68</v>
      </c>
      <c r="BL156">
        <v>2.14</v>
      </c>
      <c r="BM156">
        <v>0.78200000000000003</v>
      </c>
      <c r="BN156">
        <v>2.8</v>
      </c>
      <c r="BO156">
        <v>0.54</v>
      </c>
      <c r="BP156">
        <v>3.55</v>
      </c>
      <c r="BQ156">
        <v>0.76</v>
      </c>
      <c r="BR156">
        <v>2.3199999999999998</v>
      </c>
      <c r="BS156">
        <v>0.36799999999999999</v>
      </c>
      <c r="BT156">
        <v>2.33</v>
      </c>
      <c r="BU156">
        <v>0.36</v>
      </c>
      <c r="BV156">
        <v>1.7</v>
      </c>
      <c r="BW156">
        <v>-0.01</v>
      </c>
      <c r="BX156">
        <v>-0.5</v>
      </c>
      <c r="BY156">
        <v>-0.05</v>
      </c>
      <c r="BZ156">
        <v>-5</v>
      </c>
      <c r="CA156">
        <v>0.33</v>
      </c>
      <c r="CB156">
        <v>0.12</v>
      </c>
      <c r="CC156">
        <v>10.52</v>
      </c>
      <c r="CD156">
        <v>9.39</v>
      </c>
      <c r="CE156">
        <v>100</v>
      </c>
      <c r="CF156">
        <v>25</v>
      </c>
      <c r="CG156">
        <v>-0.05</v>
      </c>
      <c r="CH156">
        <v>0.02</v>
      </c>
      <c r="CI156">
        <v>-1</v>
      </c>
      <c r="CJ156">
        <v>0.05</v>
      </c>
      <c r="CK156">
        <v>-1</v>
      </c>
      <c r="CL156">
        <v>-0.2</v>
      </c>
      <c r="CM156">
        <v>49.8</v>
      </c>
      <c r="CN156">
        <v>158</v>
      </c>
      <c r="CO156">
        <v>78.599999999999994</v>
      </c>
      <c r="CP156">
        <v>-0.2</v>
      </c>
      <c r="CQ156">
        <v>43</v>
      </c>
      <c r="CR156">
        <v>116</v>
      </c>
      <c r="CS156">
        <v>1750</v>
      </c>
      <c r="CT156">
        <v>-1</v>
      </c>
      <c r="CU156">
        <v>-2</v>
      </c>
      <c r="CV156">
        <v>95</v>
      </c>
    </row>
    <row r="157" spans="1:100" x14ac:dyDescent="0.3">
      <c r="A157" t="s">
        <v>572</v>
      </c>
      <c r="B157" t="s">
        <v>573</v>
      </c>
      <c r="C157" s="1" t="str">
        <f>HYPERLINK("http://geochem.nrcan.gc.ca/cdogs/content/bdl/bdl220010_e.htm", "22:0010")</f>
        <v>22:0010</v>
      </c>
      <c r="D157" s="1" t="str">
        <f>HYPERLINK("http://geochem.nrcan.gc.ca/cdogs/content/svy/svy220008_e.htm", "22:0008")</f>
        <v>22:0008</v>
      </c>
      <c r="E157" t="s">
        <v>559</v>
      </c>
      <c r="F157" t="s">
        <v>574</v>
      </c>
      <c r="H157">
        <v>63.003925099999996</v>
      </c>
      <c r="I157">
        <v>-92.158201899999995</v>
      </c>
      <c r="J157" s="1" t="str">
        <f>HYPERLINK("http://geochem.nrcan.gc.ca/cdogs/content/kwd/kwd020033_e.htm", "Whole")</f>
        <v>Whole</v>
      </c>
      <c r="K157" s="1" t="str">
        <f>HYPERLINK("http://geochem.nrcan.gc.ca/cdogs/content/kwd/kwd080069_e.htm", "Rock crushing (ActLabs RX1)")</f>
        <v>Rock crushing (ActLabs RX1)</v>
      </c>
      <c r="L157">
        <v>622969</v>
      </c>
      <c r="M157">
        <v>-5</v>
      </c>
      <c r="P157">
        <v>4</v>
      </c>
      <c r="Q157">
        <v>1</v>
      </c>
      <c r="R157">
        <v>2.82</v>
      </c>
      <c r="S157">
        <v>0.06</v>
      </c>
      <c r="T157">
        <v>9.9499999999999993</v>
      </c>
      <c r="U157">
        <v>-0.01</v>
      </c>
      <c r="V157">
        <v>7.8</v>
      </c>
      <c r="W157">
        <v>-5</v>
      </c>
      <c r="X157">
        <v>43.99</v>
      </c>
      <c r="Y157">
        <v>11.86</v>
      </c>
      <c r="AA157">
        <v>1.75</v>
      </c>
      <c r="AB157">
        <v>5.27</v>
      </c>
      <c r="AC157">
        <v>0.245</v>
      </c>
      <c r="AD157">
        <v>12.93</v>
      </c>
      <c r="AE157">
        <v>0.82799999999999996</v>
      </c>
      <c r="AF157">
        <v>2.14</v>
      </c>
      <c r="AG157">
        <v>0.03</v>
      </c>
      <c r="AH157">
        <v>0.09</v>
      </c>
      <c r="AI157">
        <v>13.01</v>
      </c>
      <c r="AJ157">
        <v>100.8</v>
      </c>
      <c r="AK157">
        <v>36</v>
      </c>
      <c r="AL157">
        <v>-1</v>
      </c>
      <c r="AM157">
        <v>231</v>
      </c>
      <c r="AN157">
        <v>40</v>
      </c>
      <c r="AO157">
        <v>36</v>
      </c>
      <c r="AP157">
        <v>40</v>
      </c>
      <c r="AQ157">
        <v>90</v>
      </c>
      <c r="AR157">
        <v>14</v>
      </c>
      <c r="AS157">
        <v>1.4</v>
      </c>
      <c r="AT157">
        <v>22</v>
      </c>
      <c r="AU157">
        <v>-1</v>
      </c>
      <c r="AV157">
        <v>60</v>
      </c>
      <c r="AW157">
        <v>19.3</v>
      </c>
      <c r="AX157">
        <v>54</v>
      </c>
      <c r="AY157">
        <v>1.9</v>
      </c>
      <c r="AZ157">
        <v>-2</v>
      </c>
      <c r="BA157">
        <v>-0.5</v>
      </c>
      <c r="BB157">
        <v>-0.1</v>
      </c>
      <c r="BC157">
        <v>-1</v>
      </c>
      <c r="BD157">
        <v>-0.2</v>
      </c>
      <c r="BE157">
        <v>-0.1</v>
      </c>
      <c r="BF157">
        <v>6</v>
      </c>
      <c r="BG157">
        <v>-0.1</v>
      </c>
      <c r="BH157">
        <v>4.03</v>
      </c>
      <c r="BI157">
        <v>9.73</v>
      </c>
      <c r="BJ157">
        <v>1.42</v>
      </c>
      <c r="BK157">
        <v>6.54</v>
      </c>
      <c r="BL157">
        <v>2.09</v>
      </c>
      <c r="BM157">
        <v>0.70399999999999996</v>
      </c>
      <c r="BN157">
        <v>2.63</v>
      </c>
      <c r="BO157">
        <v>0.49</v>
      </c>
      <c r="BP157">
        <v>3.28</v>
      </c>
      <c r="BQ157">
        <v>0.7</v>
      </c>
      <c r="BR157">
        <v>2.11</v>
      </c>
      <c r="BS157">
        <v>0.34699999999999998</v>
      </c>
      <c r="BT157">
        <v>2.2000000000000002</v>
      </c>
      <c r="BU157">
        <v>0.34</v>
      </c>
      <c r="BV157">
        <v>1.2</v>
      </c>
      <c r="BW157">
        <v>0.17</v>
      </c>
      <c r="BX157">
        <v>2</v>
      </c>
      <c r="BY157">
        <v>-0.05</v>
      </c>
      <c r="BZ157">
        <v>-5</v>
      </c>
      <c r="CA157">
        <v>0.56999999999999995</v>
      </c>
      <c r="CB157">
        <v>0.35</v>
      </c>
      <c r="CC157">
        <v>10.43</v>
      </c>
      <c r="CD157">
        <v>12.14</v>
      </c>
      <c r="CE157">
        <v>99.94</v>
      </c>
      <c r="CF157">
        <v>22</v>
      </c>
      <c r="CG157">
        <v>-0.05</v>
      </c>
      <c r="CH157">
        <v>0.03</v>
      </c>
      <c r="CI157">
        <v>-1</v>
      </c>
      <c r="CJ157">
        <v>7.0000000000000007E-2</v>
      </c>
      <c r="CK157">
        <v>-1</v>
      </c>
      <c r="CL157">
        <v>-0.2</v>
      </c>
      <c r="CM157">
        <v>44.1</v>
      </c>
      <c r="CN157">
        <v>30</v>
      </c>
      <c r="CO157">
        <v>96.3</v>
      </c>
      <c r="CP157">
        <v>-0.2</v>
      </c>
      <c r="CQ157">
        <v>64</v>
      </c>
      <c r="CR157">
        <v>46</v>
      </c>
      <c r="CS157">
        <v>1830</v>
      </c>
      <c r="CT157">
        <v>-1</v>
      </c>
      <c r="CU157">
        <v>5</v>
      </c>
      <c r="CV157">
        <v>146</v>
      </c>
    </row>
    <row r="158" spans="1:100" x14ac:dyDescent="0.3">
      <c r="A158" t="s">
        <v>575</v>
      </c>
      <c r="B158" t="s">
        <v>576</v>
      </c>
      <c r="C158" s="1" t="str">
        <f>HYPERLINK("http://geochem.nrcan.gc.ca/cdogs/content/bdl/bdl220010_e.htm", "22:0010")</f>
        <v>22:0010</v>
      </c>
      <c r="D158" s="1" t="str">
        <f>HYPERLINK("http://geochem.nrcan.gc.ca/cdogs/content/svy/svy220008_e.htm", "22:0008")</f>
        <v>22:0008</v>
      </c>
      <c r="E158" t="s">
        <v>559</v>
      </c>
      <c r="F158" t="s">
        <v>577</v>
      </c>
      <c r="H158">
        <v>63.003925099999996</v>
      </c>
      <c r="I158">
        <v>-92.158201899999995</v>
      </c>
      <c r="J158" s="1" t="str">
        <f>HYPERLINK("http://geochem.nrcan.gc.ca/cdogs/content/kwd/kwd020033_e.htm", "Whole")</f>
        <v>Whole</v>
      </c>
      <c r="K158" s="1" t="str">
        <f>HYPERLINK("http://geochem.nrcan.gc.ca/cdogs/content/kwd/kwd080069_e.htm", "Rock crushing (ActLabs RX1)")</f>
        <v>Rock crushing (ActLabs RX1)</v>
      </c>
      <c r="L158">
        <v>622970</v>
      </c>
      <c r="M158">
        <v>-5</v>
      </c>
      <c r="P158">
        <v>22</v>
      </c>
      <c r="Q158">
        <v>1.05</v>
      </c>
      <c r="R158">
        <v>1.21</v>
      </c>
      <c r="S158">
        <v>0.53</v>
      </c>
      <c r="T158">
        <v>4.5</v>
      </c>
      <c r="U158">
        <v>-0.01</v>
      </c>
      <c r="V158">
        <v>6.6</v>
      </c>
      <c r="W158">
        <v>-5</v>
      </c>
      <c r="X158">
        <v>49.21</v>
      </c>
      <c r="Y158">
        <v>15.93</v>
      </c>
      <c r="AA158">
        <v>1.97</v>
      </c>
      <c r="AB158">
        <v>5.34</v>
      </c>
      <c r="AC158">
        <v>0.189</v>
      </c>
      <c r="AD158">
        <v>7</v>
      </c>
      <c r="AE158">
        <v>0.69899999999999995</v>
      </c>
      <c r="AF158">
        <v>3.69</v>
      </c>
      <c r="AG158">
        <v>0.8</v>
      </c>
      <c r="AH158">
        <v>0.06</v>
      </c>
      <c r="AI158">
        <v>7.64</v>
      </c>
      <c r="AJ158">
        <v>99.88</v>
      </c>
      <c r="AK158">
        <v>40</v>
      </c>
      <c r="AL158">
        <v>-1</v>
      </c>
      <c r="AM158">
        <v>256</v>
      </c>
      <c r="AN158">
        <v>490</v>
      </c>
      <c r="AO158">
        <v>68</v>
      </c>
      <c r="AP158">
        <v>150</v>
      </c>
      <c r="AQ158">
        <v>110</v>
      </c>
      <c r="AR158">
        <v>17</v>
      </c>
      <c r="AS158">
        <v>0.9</v>
      </c>
      <c r="AT158">
        <v>28</v>
      </c>
      <c r="AU158">
        <v>23</v>
      </c>
      <c r="AV158">
        <v>92</v>
      </c>
      <c r="AW158">
        <v>10.9</v>
      </c>
      <c r="AX158">
        <v>44</v>
      </c>
      <c r="AY158">
        <v>0.8</v>
      </c>
      <c r="AZ158">
        <v>-2</v>
      </c>
      <c r="BA158">
        <v>-0.5</v>
      </c>
      <c r="BB158">
        <v>-0.1</v>
      </c>
      <c r="BC158">
        <v>-1</v>
      </c>
      <c r="BD158">
        <v>-0.2</v>
      </c>
      <c r="BE158">
        <v>1</v>
      </c>
      <c r="BF158">
        <v>331</v>
      </c>
      <c r="BG158">
        <v>-0.1</v>
      </c>
      <c r="BH158">
        <v>1.87</v>
      </c>
      <c r="BI158">
        <v>5.0999999999999996</v>
      </c>
      <c r="BJ158">
        <v>0.78</v>
      </c>
      <c r="BK158">
        <v>3.81</v>
      </c>
      <c r="BL158">
        <v>1.36</v>
      </c>
      <c r="BM158">
        <v>0.45600000000000002</v>
      </c>
      <c r="BN158">
        <v>1.65</v>
      </c>
      <c r="BO158">
        <v>0.32</v>
      </c>
      <c r="BP158">
        <v>2.04</v>
      </c>
      <c r="BQ158">
        <v>0.44</v>
      </c>
      <c r="BR158">
        <v>1.25</v>
      </c>
      <c r="BS158">
        <v>0.18</v>
      </c>
      <c r="BT158">
        <v>1.26</v>
      </c>
      <c r="BU158">
        <v>0.20100000000000001</v>
      </c>
      <c r="BV158">
        <v>1</v>
      </c>
      <c r="BW158">
        <v>0.09</v>
      </c>
      <c r="BX158">
        <v>2.7</v>
      </c>
      <c r="BY158">
        <v>0.34</v>
      </c>
      <c r="BZ158">
        <v>5</v>
      </c>
      <c r="CA158">
        <v>0.44</v>
      </c>
      <c r="CB158">
        <v>0.2</v>
      </c>
      <c r="CC158">
        <v>9.31</v>
      </c>
      <c r="CD158">
        <v>6.9</v>
      </c>
      <c r="CE158">
        <v>99.14</v>
      </c>
      <c r="CF158">
        <v>34</v>
      </c>
      <c r="CG158">
        <v>-0.05</v>
      </c>
      <c r="CH158">
        <v>0.04</v>
      </c>
      <c r="CI158">
        <v>-1</v>
      </c>
      <c r="CJ158">
        <v>0.02</v>
      </c>
      <c r="CK158">
        <v>-1</v>
      </c>
      <c r="CL158">
        <v>0.4</v>
      </c>
      <c r="CM158">
        <v>75.099999999999994</v>
      </c>
      <c r="CN158">
        <v>283</v>
      </c>
      <c r="CO158">
        <v>125</v>
      </c>
      <c r="CP158">
        <v>-0.2</v>
      </c>
      <c r="CQ158">
        <v>84</v>
      </c>
      <c r="CR158">
        <v>155</v>
      </c>
      <c r="CS158">
        <v>1480</v>
      </c>
      <c r="CT158">
        <v>1</v>
      </c>
      <c r="CU158">
        <v>8</v>
      </c>
      <c r="CV158">
        <v>354</v>
      </c>
    </row>
    <row r="159" spans="1:100" x14ac:dyDescent="0.3">
      <c r="A159" t="s">
        <v>578</v>
      </c>
      <c r="B159" t="s">
        <v>579</v>
      </c>
      <c r="C159" s="1" t="str">
        <f>HYPERLINK("http://geochem.nrcan.gc.ca/cdogs/content/bdl/bdl220010_e.htm", "22:0010")</f>
        <v>22:0010</v>
      </c>
      <c r="D159" s="1" t="str">
        <f>HYPERLINK("http://geochem.nrcan.gc.ca/cdogs/content/svy/svy220008_e.htm", "22:0008")</f>
        <v>22:0008</v>
      </c>
      <c r="E159" t="s">
        <v>559</v>
      </c>
      <c r="F159" t="s">
        <v>580</v>
      </c>
      <c r="H159">
        <v>63.003925099999996</v>
      </c>
      <c r="I159">
        <v>-92.158201899999995</v>
      </c>
      <c r="J159" s="1" t="str">
        <f>HYPERLINK("http://geochem.nrcan.gc.ca/cdogs/content/kwd/kwd020033_e.htm", "Whole")</f>
        <v>Whole</v>
      </c>
      <c r="K159" s="1" t="str">
        <f>HYPERLINK("http://geochem.nrcan.gc.ca/cdogs/content/kwd/kwd080069_e.htm", "Rock crushing (ActLabs RX1)")</f>
        <v>Rock crushing (ActLabs RX1)</v>
      </c>
      <c r="L159">
        <v>622971</v>
      </c>
      <c r="M159">
        <v>105</v>
      </c>
      <c r="P159">
        <v>2</v>
      </c>
      <c r="Q159">
        <v>1.02</v>
      </c>
      <c r="R159">
        <v>2.85</v>
      </c>
      <c r="S159">
        <v>0.05</v>
      </c>
      <c r="T159">
        <v>10</v>
      </c>
      <c r="U159">
        <v>-0.01</v>
      </c>
      <c r="V159">
        <v>6.5</v>
      </c>
      <c r="W159">
        <v>-5</v>
      </c>
      <c r="X159">
        <v>43.41</v>
      </c>
      <c r="Y159">
        <v>12.4</v>
      </c>
      <c r="AA159">
        <v>1.52</v>
      </c>
      <c r="AB159">
        <v>4.26</v>
      </c>
      <c r="AC159">
        <v>0.23699999999999999</v>
      </c>
      <c r="AD159">
        <v>14.61</v>
      </c>
      <c r="AE159">
        <v>1.1950000000000001</v>
      </c>
      <c r="AF159">
        <v>2.39</v>
      </c>
      <c r="AG159">
        <v>0.39</v>
      </c>
      <c r="AH159">
        <v>0.24</v>
      </c>
      <c r="AI159">
        <v>11.38</v>
      </c>
      <c r="AJ159">
        <v>99.27</v>
      </c>
      <c r="AK159">
        <v>30</v>
      </c>
      <c r="AL159">
        <v>-1</v>
      </c>
      <c r="AM159">
        <v>202</v>
      </c>
      <c r="AN159">
        <v>160</v>
      </c>
      <c r="AO159">
        <v>40</v>
      </c>
      <c r="AP159">
        <v>90</v>
      </c>
      <c r="AQ159">
        <v>50</v>
      </c>
      <c r="AR159">
        <v>16</v>
      </c>
      <c r="AS159">
        <v>1.1000000000000001</v>
      </c>
      <c r="AT159">
        <v>24</v>
      </c>
      <c r="AU159">
        <v>11</v>
      </c>
      <c r="AV159">
        <v>121</v>
      </c>
      <c r="AW159">
        <v>39.9</v>
      </c>
      <c r="AX159">
        <v>166</v>
      </c>
      <c r="AY159">
        <v>6.9</v>
      </c>
      <c r="AZ159">
        <v>-2</v>
      </c>
      <c r="BA159">
        <v>1.1000000000000001</v>
      </c>
      <c r="BB159">
        <v>-0.1</v>
      </c>
      <c r="BC159">
        <v>1</v>
      </c>
      <c r="BD159">
        <v>-0.2</v>
      </c>
      <c r="BE159">
        <v>0.4</v>
      </c>
      <c r="BF159">
        <v>45</v>
      </c>
      <c r="BG159">
        <v>-0.1</v>
      </c>
      <c r="BH159">
        <v>11.4</v>
      </c>
      <c r="BI159">
        <v>26.3</v>
      </c>
      <c r="BJ159">
        <v>3.83</v>
      </c>
      <c r="BK159">
        <v>17.399999999999999</v>
      </c>
      <c r="BL159">
        <v>5.2</v>
      </c>
      <c r="BM159">
        <v>1.44</v>
      </c>
      <c r="BN159">
        <v>6.22</v>
      </c>
      <c r="BO159">
        <v>1.0900000000000001</v>
      </c>
      <c r="BP159">
        <v>7</v>
      </c>
      <c r="BQ159">
        <v>1.43</v>
      </c>
      <c r="BR159">
        <v>4.37</v>
      </c>
      <c r="BS159">
        <v>0.70199999999999996</v>
      </c>
      <c r="BT159">
        <v>4.75</v>
      </c>
      <c r="BU159">
        <v>0.69599999999999995</v>
      </c>
      <c r="BV159">
        <v>3.7</v>
      </c>
      <c r="BW159">
        <v>0.44</v>
      </c>
      <c r="BX159">
        <v>3.2</v>
      </c>
      <c r="BY159">
        <v>0.1</v>
      </c>
      <c r="BZ159">
        <v>-5</v>
      </c>
      <c r="CA159">
        <v>1.17</v>
      </c>
      <c r="CB159">
        <v>0.36</v>
      </c>
      <c r="CC159">
        <v>8.75</v>
      </c>
      <c r="CD159">
        <v>10.65</v>
      </c>
      <c r="CE159">
        <v>98.54</v>
      </c>
      <c r="CF159">
        <v>17</v>
      </c>
      <c r="CG159">
        <v>-0.05</v>
      </c>
      <c r="CH159">
        <v>0.03</v>
      </c>
      <c r="CI159">
        <v>-1</v>
      </c>
      <c r="CJ159">
        <v>0.02</v>
      </c>
      <c r="CK159">
        <v>-1</v>
      </c>
      <c r="CL159">
        <v>-0.2</v>
      </c>
      <c r="CM159">
        <v>45.6</v>
      </c>
      <c r="CN159">
        <v>100</v>
      </c>
      <c r="CO159">
        <v>56.5</v>
      </c>
      <c r="CP159">
        <v>-0.2</v>
      </c>
      <c r="CQ159">
        <v>46</v>
      </c>
      <c r="CR159">
        <v>98</v>
      </c>
      <c r="CS159">
        <v>1830</v>
      </c>
      <c r="CT159">
        <v>-1</v>
      </c>
      <c r="CU159">
        <v>4</v>
      </c>
      <c r="CV159">
        <v>93.3</v>
      </c>
    </row>
    <row r="160" spans="1:100" x14ac:dyDescent="0.3">
      <c r="A160" t="s">
        <v>581</v>
      </c>
      <c r="B160" t="s">
        <v>582</v>
      </c>
      <c r="C160" s="1" t="str">
        <f>HYPERLINK("http://geochem.nrcan.gc.ca/cdogs/content/bdl/bdl220010_e.htm", "22:0010")</f>
        <v>22:0010</v>
      </c>
      <c r="D160" s="1" t="str">
        <f>HYPERLINK("http://geochem.nrcan.gc.ca/cdogs/content/svy/svy220008_e.htm", "22:0008")</f>
        <v>22:0008</v>
      </c>
      <c r="E160" t="s">
        <v>559</v>
      </c>
      <c r="F160" t="s">
        <v>583</v>
      </c>
      <c r="H160">
        <v>63.003925099999996</v>
      </c>
      <c r="I160">
        <v>-92.158201899999995</v>
      </c>
      <c r="J160" s="1" t="str">
        <f>HYPERLINK("http://geochem.nrcan.gc.ca/cdogs/content/kwd/kwd020033_e.htm", "Whole")</f>
        <v>Whole</v>
      </c>
      <c r="K160" s="1" t="str">
        <f>HYPERLINK("http://geochem.nrcan.gc.ca/cdogs/content/kwd/kwd080069_e.htm", "Rock crushing (ActLabs RX1)")</f>
        <v>Rock crushing (ActLabs RX1)</v>
      </c>
      <c r="L160">
        <v>622972</v>
      </c>
      <c r="M160">
        <v>-5</v>
      </c>
      <c r="P160">
        <v>6</v>
      </c>
      <c r="Q160">
        <v>1.08</v>
      </c>
      <c r="R160">
        <v>0.22</v>
      </c>
      <c r="S160">
        <v>7.0000000000000007E-2</v>
      </c>
      <c r="T160">
        <v>0.97</v>
      </c>
      <c r="U160">
        <v>-0.01</v>
      </c>
      <c r="V160">
        <v>7.5</v>
      </c>
      <c r="W160">
        <v>-5</v>
      </c>
      <c r="X160">
        <v>51.72</v>
      </c>
      <c r="Y160">
        <v>14.54</v>
      </c>
      <c r="AA160">
        <v>2.2000000000000002</v>
      </c>
      <c r="AB160">
        <v>6.86</v>
      </c>
      <c r="AC160">
        <v>0.18</v>
      </c>
      <c r="AD160">
        <v>8.92</v>
      </c>
      <c r="AE160">
        <v>0.94599999999999995</v>
      </c>
      <c r="AF160">
        <v>4.22</v>
      </c>
      <c r="AG160">
        <v>0.11</v>
      </c>
      <c r="AH160">
        <v>7.0000000000000007E-2</v>
      </c>
      <c r="AI160">
        <v>2</v>
      </c>
      <c r="AJ160">
        <v>100.1</v>
      </c>
      <c r="AK160">
        <v>44</v>
      </c>
      <c r="AL160">
        <v>-1</v>
      </c>
      <c r="AM160">
        <v>273</v>
      </c>
      <c r="AN160">
        <v>180</v>
      </c>
      <c r="AO160">
        <v>45</v>
      </c>
      <c r="AP160">
        <v>60</v>
      </c>
      <c r="AQ160">
        <v>130</v>
      </c>
      <c r="AR160">
        <v>17</v>
      </c>
      <c r="AS160">
        <v>1.8</v>
      </c>
      <c r="AT160">
        <v>-5</v>
      </c>
      <c r="AU160">
        <v>-1</v>
      </c>
      <c r="AV160">
        <v>61</v>
      </c>
      <c r="AW160">
        <v>20.100000000000001</v>
      </c>
      <c r="AX160">
        <v>62</v>
      </c>
      <c r="AY160">
        <v>2.2999999999999998</v>
      </c>
      <c r="AZ160">
        <v>-2</v>
      </c>
      <c r="BA160">
        <v>0.5</v>
      </c>
      <c r="BB160">
        <v>-0.1</v>
      </c>
      <c r="BC160">
        <v>-1</v>
      </c>
      <c r="BD160">
        <v>-0.2</v>
      </c>
      <c r="BE160">
        <v>-0.1</v>
      </c>
      <c r="BF160">
        <v>14</v>
      </c>
      <c r="BG160">
        <v>-0.1</v>
      </c>
      <c r="BH160">
        <v>4.45</v>
      </c>
      <c r="BI160">
        <v>10.8</v>
      </c>
      <c r="BJ160">
        <v>1.63</v>
      </c>
      <c r="BK160">
        <v>7.82</v>
      </c>
      <c r="BL160">
        <v>2.38</v>
      </c>
      <c r="BM160">
        <v>0.78800000000000003</v>
      </c>
      <c r="BN160">
        <v>3.08</v>
      </c>
      <c r="BO160">
        <v>0.57999999999999996</v>
      </c>
      <c r="BP160">
        <v>3.63</v>
      </c>
      <c r="BQ160">
        <v>0.76</v>
      </c>
      <c r="BR160">
        <v>2.2200000000000002</v>
      </c>
      <c r="BS160">
        <v>0.33900000000000002</v>
      </c>
      <c r="BT160">
        <v>2.2599999999999998</v>
      </c>
      <c r="BU160">
        <v>0.35799999999999998</v>
      </c>
      <c r="BV160">
        <v>1.4</v>
      </c>
      <c r="BW160">
        <v>0.2</v>
      </c>
      <c r="BX160">
        <v>-0.5</v>
      </c>
      <c r="BY160">
        <v>-0.05</v>
      </c>
      <c r="BZ160">
        <v>-5</v>
      </c>
      <c r="CA160">
        <v>0.56000000000000005</v>
      </c>
      <c r="CB160">
        <v>0.2</v>
      </c>
      <c r="CC160">
        <v>10.54</v>
      </c>
      <c r="CD160">
        <v>1.1599999999999999</v>
      </c>
      <c r="CE160">
        <v>99.27</v>
      </c>
      <c r="CF160">
        <v>-1</v>
      </c>
      <c r="CG160">
        <v>-0.05</v>
      </c>
      <c r="CH160">
        <v>0.02</v>
      </c>
      <c r="CI160">
        <v>-1</v>
      </c>
      <c r="CJ160">
        <v>0.02</v>
      </c>
      <c r="CK160">
        <v>-1</v>
      </c>
      <c r="CL160">
        <v>0.3</v>
      </c>
      <c r="CM160">
        <v>51.8</v>
      </c>
      <c r="CN160">
        <v>108</v>
      </c>
      <c r="CO160">
        <v>134</v>
      </c>
      <c r="CP160">
        <v>-0.2</v>
      </c>
      <c r="CQ160">
        <v>26</v>
      </c>
      <c r="CR160">
        <v>66</v>
      </c>
      <c r="CS160">
        <v>1430</v>
      </c>
      <c r="CT160">
        <v>-1</v>
      </c>
      <c r="CU160">
        <v>2</v>
      </c>
      <c r="CV160">
        <v>110</v>
      </c>
    </row>
    <row r="161" spans="1:100" x14ac:dyDescent="0.3">
      <c r="A161" t="s">
        <v>584</v>
      </c>
      <c r="B161" t="s">
        <v>585</v>
      </c>
      <c r="C161" s="1" t="str">
        <f>HYPERLINK("http://geochem.nrcan.gc.ca/cdogs/content/bdl/bdl220010_e.htm", "22:0010")</f>
        <v>22:0010</v>
      </c>
      <c r="D161" s="1" t="str">
        <f>HYPERLINK("http://geochem.nrcan.gc.ca/cdogs/content/svy/svy220008_e.htm", "22:0008")</f>
        <v>22:0008</v>
      </c>
      <c r="E161" t="s">
        <v>559</v>
      </c>
      <c r="F161" t="s">
        <v>586</v>
      </c>
      <c r="H161">
        <v>63.003925099999996</v>
      </c>
      <c r="I161">
        <v>-92.158201899999995</v>
      </c>
      <c r="J161" s="1" t="str">
        <f>HYPERLINK("http://geochem.nrcan.gc.ca/cdogs/content/kwd/kwd020033_e.htm", "Whole")</f>
        <v>Whole</v>
      </c>
      <c r="K161" s="1" t="str">
        <f>HYPERLINK("http://geochem.nrcan.gc.ca/cdogs/content/kwd/kwd080069_e.htm", "Rock crushing (ActLabs RX1)")</f>
        <v>Rock crushing (ActLabs RX1)</v>
      </c>
      <c r="L161">
        <v>622973</v>
      </c>
      <c r="M161">
        <v>-5</v>
      </c>
      <c r="P161">
        <v>6</v>
      </c>
      <c r="Q161">
        <v>1.05</v>
      </c>
      <c r="R161">
        <v>0.01</v>
      </c>
      <c r="S161">
        <v>0.14000000000000001</v>
      </c>
      <c r="T161">
        <v>-0.01</v>
      </c>
      <c r="U161">
        <v>-0.01</v>
      </c>
      <c r="V161">
        <v>9</v>
      </c>
      <c r="W161">
        <v>-5</v>
      </c>
      <c r="X161">
        <v>51.32</v>
      </c>
      <c r="Y161">
        <v>15.14</v>
      </c>
      <c r="AA161">
        <v>3.6</v>
      </c>
      <c r="AB161">
        <v>4.78</v>
      </c>
      <c r="AC161">
        <v>0.17799999999999999</v>
      </c>
      <c r="AD161">
        <v>7.75</v>
      </c>
      <c r="AE161">
        <v>1.208</v>
      </c>
      <c r="AF161">
        <v>3.23</v>
      </c>
      <c r="AG161">
        <v>1.07</v>
      </c>
      <c r="AH161">
        <v>0.15</v>
      </c>
      <c r="AI161">
        <v>0.96</v>
      </c>
      <c r="AJ161">
        <v>99.4</v>
      </c>
      <c r="AK161">
        <v>29</v>
      </c>
      <c r="AL161">
        <v>1</v>
      </c>
      <c r="AM161">
        <v>204</v>
      </c>
      <c r="AN161">
        <v>50</v>
      </c>
      <c r="AO161">
        <v>52</v>
      </c>
      <c r="AP161">
        <v>80</v>
      </c>
      <c r="AQ161">
        <v>150</v>
      </c>
      <c r="AR161">
        <v>21</v>
      </c>
      <c r="AS161">
        <v>1.5</v>
      </c>
      <c r="AT161">
        <v>-5</v>
      </c>
      <c r="AU161">
        <v>53</v>
      </c>
      <c r="AV161">
        <v>258</v>
      </c>
      <c r="AW161">
        <v>20.2</v>
      </c>
      <c r="AX161">
        <v>107</v>
      </c>
      <c r="AY161">
        <v>4.4000000000000004</v>
      </c>
      <c r="AZ161">
        <v>-2</v>
      </c>
      <c r="BA161">
        <v>0.9</v>
      </c>
      <c r="BB161">
        <v>-0.1</v>
      </c>
      <c r="BC161">
        <v>-1</v>
      </c>
      <c r="BD161">
        <v>0.5</v>
      </c>
      <c r="BE161">
        <v>14.8</v>
      </c>
      <c r="BF161">
        <v>307</v>
      </c>
      <c r="BG161">
        <v>-0.1</v>
      </c>
      <c r="BH161">
        <v>16.7</v>
      </c>
      <c r="BI161">
        <v>33</v>
      </c>
      <c r="BJ161">
        <v>4.08</v>
      </c>
      <c r="BK161">
        <v>16.600000000000001</v>
      </c>
      <c r="BL161">
        <v>3.62</v>
      </c>
      <c r="BM161">
        <v>1.1499999999999999</v>
      </c>
      <c r="BN161">
        <v>3.9</v>
      </c>
      <c r="BO161">
        <v>0.63</v>
      </c>
      <c r="BP161">
        <v>3.72</v>
      </c>
      <c r="BQ161">
        <v>0.73</v>
      </c>
      <c r="BR161">
        <v>2.1800000000000002</v>
      </c>
      <c r="BS161">
        <v>0.32700000000000001</v>
      </c>
      <c r="BT161">
        <v>2.16</v>
      </c>
      <c r="BU161">
        <v>0.35399999999999998</v>
      </c>
      <c r="BV161">
        <v>2.4</v>
      </c>
      <c r="BW161">
        <v>0.37</v>
      </c>
      <c r="BX161">
        <v>0.7</v>
      </c>
      <c r="BY161">
        <v>0.96</v>
      </c>
      <c r="BZ161">
        <v>8</v>
      </c>
      <c r="CA161">
        <v>3.71</v>
      </c>
      <c r="CB161">
        <v>0.95</v>
      </c>
      <c r="CC161">
        <v>13.61</v>
      </c>
      <c r="CD161">
        <v>-0.05</v>
      </c>
      <c r="CE161">
        <v>98.39</v>
      </c>
      <c r="CF161">
        <v>-1</v>
      </c>
      <c r="CG161">
        <v>-0.05</v>
      </c>
      <c r="CH161">
        <v>0.04</v>
      </c>
      <c r="CI161">
        <v>-1</v>
      </c>
      <c r="CJ161">
        <v>7.0000000000000007E-2</v>
      </c>
      <c r="CK161">
        <v>-1</v>
      </c>
      <c r="CL161">
        <v>-0.2</v>
      </c>
      <c r="CM161">
        <v>59.2</v>
      </c>
      <c r="CN161">
        <v>45</v>
      </c>
      <c r="CO161">
        <v>150</v>
      </c>
      <c r="CP161">
        <v>-0.2</v>
      </c>
      <c r="CQ161">
        <v>57</v>
      </c>
      <c r="CR161">
        <v>83</v>
      </c>
      <c r="CS161">
        <v>1420</v>
      </c>
      <c r="CT161">
        <v>-1</v>
      </c>
      <c r="CU161">
        <v>10</v>
      </c>
      <c r="CV161">
        <v>117</v>
      </c>
    </row>
    <row r="162" spans="1:100" x14ac:dyDescent="0.3">
      <c r="A162" t="s">
        <v>587</v>
      </c>
      <c r="B162" t="s">
        <v>588</v>
      </c>
      <c r="C162" s="1" t="str">
        <f>HYPERLINK("http://geochem.nrcan.gc.ca/cdogs/content/bdl/bdl220010_e.htm", "22:0010")</f>
        <v>22:0010</v>
      </c>
      <c r="D162" s="1" t="str">
        <f>HYPERLINK("http://geochem.nrcan.gc.ca/cdogs/content/svy/svy220008_e.htm", "22:0008")</f>
        <v>22:0008</v>
      </c>
      <c r="E162" t="s">
        <v>559</v>
      </c>
      <c r="F162" t="s">
        <v>589</v>
      </c>
      <c r="H162">
        <v>63.003925099999996</v>
      </c>
      <c r="I162">
        <v>-92.158201899999995</v>
      </c>
      <c r="J162" s="1" t="str">
        <f>HYPERLINK("http://geochem.nrcan.gc.ca/cdogs/content/kwd/kwd020033_e.htm", "Whole")</f>
        <v>Whole</v>
      </c>
      <c r="K162" s="1" t="str">
        <f>HYPERLINK("http://geochem.nrcan.gc.ca/cdogs/content/kwd/kwd080069_e.htm", "Rock crushing (ActLabs RX1)")</f>
        <v>Rock crushing (ActLabs RX1)</v>
      </c>
      <c r="L162">
        <v>622974</v>
      </c>
      <c r="M162">
        <v>10</v>
      </c>
      <c r="P162">
        <v>-1</v>
      </c>
      <c r="Q162">
        <v>1.04</v>
      </c>
      <c r="R162">
        <v>0.67</v>
      </c>
      <c r="S162">
        <v>0.12</v>
      </c>
      <c r="T162">
        <v>2.4700000000000002</v>
      </c>
      <c r="U162">
        <v>0.02</v>
      </c>
      <c r="V162">
        <v>10.199999999999999</v>
      </c>
      <c r="W162">
        <v>-5</v>
      </c>
      <c r="X162">
        <v>70.069999999999993</v>
      </c>
      <c r="Y162">
        <v>0.38</v>
      </c>
      <c r="AA162">
        <v>10.96</v>
      </c>
      <c r="AB162">
        <v>2.0299999999999998</v>
      </c>
      <c r="AC162">
        <v>0.40799999999999997</v>
      </c>
      <c r="AD162">
        <v>3.04</v>
      </c>
      <c r="AE162">
        <v>1.7999999999999999E-2</v>
      </c>
      <c r="AF162">
        <v>0.03</v>
      </c>
      <c r="AG162">
        <v>0.01</v>
      </c>
      <c r="AH162">
        <v>0.05</v>
      </c>
      <c r="AI162">
        <v>1.81</v>
      </c>
      <c r="AJ162">
        <v>100.2</v>
      </c>
      <c r="AK162">
        <v>-1</v>
      </c>
      <c r="AL162">
        <v>-1</v>
      </c>
      <c r="AM162">
        <v>-5</v>
      </c>
      <c r="AN162">
        <v>50</v>
      </c>
      <c r="AO162">
        <v>6</v>
      </c>
      <c r="AP162">
        <v>-20</v>
      </c>
      <c r="AQ162">
        <v>50</v>
      </c>
      <c r="AR162">
        <v>2</v>
      </c>
      <c r="AS162">
        <v>3.5</v>
      </c>
      <c r="AT162">
        <v>-5</v>
      </c>
      <c r="AU162">
        <v>-1</v>
      </c>
      <c r="AV162">
        <v>19</v>
      </c>
      <c r="AW162">
        <v>2.6</v>
      </c>
      <c r="AX162">
        <v>6</v>
      </c>
      <c r="AY162">
        <v>-0.2</v>
      </c>
      <c r="AZ162">
        <v>3</v>
      </c>
      <c r="BA162">
        <v>-0.5</v>
      </c>
      <c r="BB162">
        <v>-0.1</v>
      </c>
      <c r="BC162">
        <v>-1</v>
      </c>
      <c r="BD162">
        <v>-0.2</v>
      </c>
      <c r="BE162">
        <v>0.2</v>
      </c>
      <c r="BF162">
        <v>11</v>
      </c>
      <c r="BG162">
        <v>-0.1</v>
      </c>
      <c r="BH162">
        <v>1.69</v>
      </c>
      <c r="BI162">
        <v>3.29</v>
      </c>
      <c r="BJ162">
        <v>0.39</v>
      </c>
      <c r="BK162">
        <v>1.59</v>
      </c>
      <c r="BL162">
        <v>0.3</v>
      </c>
      <c r="BM162">
        <v>0.14699999999999999</v>
      </c>
      <c r="BN162">
        <v>0.35</v>
      </c>
      <c r="BO162">
        <v>0.05</v>
      </c>
      <c r="BP162">
        <v>0.3</v>
      </c>
      <c r="BQ162">
        <v>0.06</v>
      </c>
      <c r="BR162">
        <v>0.2</v>
      </c>
      <c r="BS162">
        <v>3.5000000000000003E-2</v>
      </c>
      <c r="BT162">
        <v>0.22</v>
      </c>
      <c r="BU162">
        <v>2.9000000000000001E-2</v>
      </c>
      <c r="BV162">
        <v>-0.1</v>
      </c>
      <c r="BW162">
        <v>0.13</v>
      </c>
      <c r="BX162">
        <v>-0.5</v>
      </c>
      <c r="BY162">
        <v>0.09</v>
      </c>
      <c r="BZ162">
        <v>-5</v>
      </c>
      <c r="CA162">
        <v>-0.05</v>
      </c>
      <c r="CB162">
        <v>0.05</v>
      </c>
      <c r="CC162">
        <v>22.3</v>
      </c>
      <c r="CD162">
        <v>0.67</v>
      </c>
      <c r="CE162">
        <v>99.02</v>
      </c>
      <c r="CF162">
        <v>-1</v>
      </c>
      <c r="CG162">
        <v>-0.05</v>
      </c>
      <c r="CH162">
        <v>0.03</v>
      </c>
      <c r="CI162">
        <v>-1</v>
      </c>
      <c r="CJ162">
        <v>0.04</v>
      </c>
      <c r="CK162">
        <v>-1</v>
      </c>
      <c r="CL162">
        <v>-0.2</v>
      </c>
      <c r="CM162">
        <v>7.1</v>
      </c>
      <c r="CN162">
        <v>60</v>
      </c>
      <c r="CO162">
        <v>55.8</v>
      </c>
      <c r="CP162">
        <v>-0.2</v>
      </c>
      <c r="CQ162">
        <v>-1</v>
      </c>
      <c r="CR162">
        <v>7</v>
      </c>
      <c r="CS162">
        <v>3120</v>
      </c>
      <c r="CT162">
        <v>3</v>
      </c>
      <c r="CU162">
        <v>-2</v>
      </c>
      <c r="CV162">
        <v>202</v>
      </c>
    </row>
    <row r="163" spans="1:100" x14ac:dyDescent="0.3">
      <c r="A163" t="s">
        <v>590</v>
      </c>
      <c r="B163" t="s">
        <v>591</v>
      </c>
      <c r="C163" s="1" t="str">
        <f>HYPERLINK("http://geochem.nrcan.gc.ca/cdogs/content/bdl/bdl220010_e.htm", "22:0010")</f>
        <v>22:0010</v>
      </c>
      <c r="D163" s="1" t="str">
        <f>HYPERLINK("http://geochem.nrcan.gc.ca/cdogs/content/svy/svy220008_e.htm", "22:0008")</f>
        <v>22:0008</v>
      </c>
      <c r="E163" t="s">
        <v>559</v>
      </c>
      <c r="F163" t="s">
        <v>592</v>
      </c>
      <c r="H163">
        <v>63.003925099999996</v>
      </c>
      <c r="I163">
        <v>-92.158201899999995</v>
      </c>
      <c r="J163" s="1" t="str">
        <f>HYPERLINK("http://geochem.nrcan.gc.ca/cdogs/content/kwd/kwd020033_e.htm", "Whole")</f>
        <v>Whole</v>
      </c>
      <c r="K163" s="1" t="str">
        <f>HYPERLINK("http://geochem.nrcan.gc.ca/cdogs/content/kwd/kwd080069_e.htm", "Rock crushing (ActLabs RX1)")</f>
        <v>Rock crushing (ActLabs RX1)</v>
      </c>
      <c r="L163">
        <v>622975</v>
      </c>
      <c r="M163">
        <v>12</v>
      </c>
      <c r="P163">
        <v>326</v>
      </c>
      <c r="Q163">
        <v>1.03</v>
      </c>
      <c r="R163">
        <v>0.3</v>
      </c>
      <c r="S163">
        <v>0.67</v>
      </c>
      <c r="T163">
        <v>1.17</v>
      </c>
      <c r="U163">
        <v>-0.01</v>
      </c>
      <c r="V163">
        <v>13.6</v>
      </c>
      <c r="W163">
        <v>-5</v>
      </c>
      <c r="X163">
        <v>52.15</v>
      </c>
      <c r="Y163">
        <v>13.68</v>
      </c>
      <c r="AA163">
        <v>4.0199999999999996</v>
      </c>
      <c r="AB163">
        <v>3.95</v>
      </c>
      <c r="AC163">
        <v>0.29099999999999998</v>
      </c>
      <c r="AD163">
        <v>1.63</v>
      </c>
      <c r="AE163">
        <v>0.435</v>
      </c>
      <c r="AF163">
        <v>1.93</v>
      </c>
      <c r="AG163">
        <v>0.09</v>
      </c>
      <c r="AH163">
        <v>0.19</v>
      </c>
      <c r="AI163">
        <v>5.03</v>
      </c>
      <c r="AJ163">
        <v>98.52</v>
      </c>
      <c r="AK163">
        <v>8</v>
      </c>
      <c r="AL163">
        <v>2</v>
      </c>
      <c r="AM163">
        <v>76</v>
      </c>
      <c r="AN163">
        <v>60</v>
      </c>
      <c r="AO163">
        <v>11</v>
      </c>
      <c r="AP163">
        <v>-20</v>
      </c>
      <c r="AQ163">
        <v>70</v>
      </c>
      <c r="AR163">
        <v>16</v>
      </c>
      <c r="AS163">
        <v>2.4</v>
      </c>
      <c r="AT163">
        <v>-5</v>
      </c>
      <c r="AU163">
        <v>2</v>
      </c>
      <c r="AV163">
        <v>102</v>
      </c>
      <c r="AW163">
        <v>17.5</v>
      </c>
      <c r="AX163">
        <v>138</v>
      </c>
      <c r="AY163">
        <v>5</v>
      </c>
      <c r="AZ163">
        <v>-2</v>
      </c>
      <c r="BA163">
        <v>0.9</v>
      </c>
      <c r="BB163">
        <v>-0.1</v>
      </c>
      <c r="BC163">
        <v>-1</v>
      </c>
      <c r="BD163">
        <v>-0.2</v>
      </c>
      <c r="BE163">
        <v>0.5</v>
      </c>
      <c r="BF163">
        <v>44</v>
      </c>
      <c r="BG163">
        <v>-0.1</v>
      </c>
      <c r="BH163">
        <v>14.7</v>
      </c>
      <c r="BI163">
        <v>29.7</v>
      </c>
      <c r="BJ163">
        <v>3.56</v>
      </c>
      <c r="BK163">
        <v>13.6</v>
      </c>
      <c r="BL163">
        <v>2.86</v>
      </c>
      <c r="BM163">
        <v>1.1599999999999999</v>
      </c>
      <c r="BN163">
        <v>2.96</v>
      </c>
      <c r="BO163">
        <v>0.51</v>
      </c>
      <c r="BP163">
        <v>3.07</v>
      </c>
      <c r="BQ163">
        <v>0.63</v>
      </c>
      <c r="BR163">
        <v>1.84</v>
      </c>
      <c r="BS163">
        <v>0.28100000000000003</v>
      </c>
      <c r="BT163">
        <v>1.88</v>
      </c>
      <c r="BU163">
        <v>0.317</v>
      </c>
      <c r="BV163">
        <v>3</v>
      </c>
      <c r="BW163">
        <v>0.59</v>
      </c>
      <c r="BX163">
        <v>0.8</v>
      </c>
      <c r="BY163">
        <v>-0.05</v>
      </c>
      <c r="BZ163">
        <v>12</v>
      </c>
      <c r="CA163">
        <v>4.4000000000000004</v>
      </c>
      <c r="CB163">
        <v>1.39</v>
      </c>
      <c r="CC163">
        <v>19.14</v>
      </c>
      <c r="CD163">
        <v>3.51</v>
      </c>
      <c r="CE163">
        <v>96.99</v>
      </c>
      <c r="CF163">
        <v>-1</v>
      </c>
      <c r="CG163">
        <v>-0.05</v>
      </c>
      <c r="CH163">
        <v>-0.02</v>
      </c>
      <c r="CI163">
        <v>-1</v>
      </c>
      <c r="CJ163">
        <v>0.16</v>
      </c>
      <c r="CK163">
        <v>-1</v>
      </c>
      <c r="CL163">
        <v>-0.2</v>
      </c>
      <c r="CM163">
        <v>12.8</v>
      </c>
      <c r="CN163">
        <v>54</v>
      </c>
      <c r="CO163">
        <v>94.2</v>
      </c>
      <c r="CP163">
        <v>-0.2</v>
      </c>
      <c r="CQ163">
        <v>49</v>
      </c>
      <c r="CR163">
        <v>16</v>
      </c>
      <c r="CS163">
        <v>2270</v>
      </c>
      <c r="CT163">
        <v>-1</v>
      </c>
      <c r="CU163">
        <v>18</v>
      </c>
      <c r="CV163">
        <v>372</v>
      </c>
    </row>
    <row r="164" spans="1:100" x14ac:dyDescent="0.3">
      <c r="A164" t="s">
        <v>593</v>
      </c>
      <c r="B164" t="s">
        <v>594</v>
      </c>
      <c r="C164" s="1" t="str">
        <f>HYPERLINK("http://geochem.nrcan.gc.ca/cdogs/content/bdl/bdl220010_e.htm", "22:0010")</f>
        <v>22:0010</v>
      </c>
      <c r="D164" s="1" t="str">
        <f>HYPERLINK("http://geochem.nrcan.gc.ca/cdogs/content/svy/svy220008_e.htm", "22:0008")</f>
        <v>22:0008</v>
      </c>
      <c r="E164" t="s">
        <v>559</v>
      </c>
      <c r="F164" t="s">
        <v>595</v>
      </c>
      <c r="H164">
        <v>63.003925099999996</v>
      </c>
      <c r="I164">
        <v>-92.158201899999995</v>
      </c>
      <c r="J164" s="1" t="str">
        <f>HYPERLINK("http://geochem.nrcan.gc.ca/cdogs/content/kwd/kwd020033_e.htm", "Whole")</f>
        <v>Whole</v>
      </c>
      <c r="K164" s="1" t="str">
        <f>HYPERLINK("http://geochem.nrcan.gc.ca/cdogs/content/kwd/kwd080069_e.htm", "Rock crushing (ActLabs RX1)")</f>
        <v>Rock crushing (ActLabs RX1)</v>
      </c>
      <c r="L164">
        <v>622976</v>
      </c>
      <c r="M164">
        <v>57</v>
      </c>
      <c r="P164">
        <v>3</v>
      </c>
      <c r="Q164">
        <v>1.07</v>
      </c>
      <c r="R164">
        <v>0.44</v>
      </c>
      <c r="S164">
        <v>0.43</v>
      </c>
      <c r="T164">
        <v>1.71</v>
      </c>
      <c r="U164">
        <v>-0.01</v>
      </c>
      <c r="V164">
        <v>18.3</v>
      </c>
      <c r="W164">
        <v>-5</v>
      </c>
      <c r="X164">
        <v>67.13</v>
      </c>
      <c r="Y164">
        <v>0.56000000000000005</v>
      </c>
      <c r="AA164">
        <v>6.06</v>
      </c>
      <c r="AB164">
        <v>3.23</v>
      </c>
      <c r="AC164">
        <v>0.94299999999999995</v>
      </c>
      <c r="AD164">
        <v>1.49</v>
      </c>
      <c r="AE164">
        <v>2.3E-2</v>
      </c>
      <c r="AF164">
        <v>0.04</v>
      </c>
      <c r="AG164">
        <v>0.05</v>
      </c>
      <c r="AH164">
        <v>0.05</v>
      </c>
      <c r="AI164">
        <v>0.55000000000000004</v>
      </c>
      <c r="AJ164">
        <v>100.5</v>
      </c>
      <c r="AK164">
        <v>1</v>
      </c>
      <c r="AL164">
        <v>-1</v>
      </c>
      <c r="AM164">
        <v>-5</v>
      </c>
      <c r="AN164">
        <v>60</v>
      </c>
      <c r="AO164">
        <v>7</v>
      </c>
      <c r="AP164">
        <v>-20</v>
      </c>
      <c r="AQ164">
        <v>50</v>
      </c>
      <c r="AR164">
        <v>2</v>
      </c>
      <c r="AS164">
        <v>2.5</v>
      </c>
      <c r="AT164">
        <v>7</v>
      </c>
      <c r="AU164">
        <v>2</v>
      </c>
      <c r="AV164">
        <v>19</v>
      </c>
      <c r="AW164">
        <v>2.6</v>
      </c>
      <c r="AX164">
        <v>6</v>
      </c>
      <c r="AY164">
        <v>-0.2</v>
      </c>
      <c r="AZ164">
        <v>3</v>
      </c>
      <c r="BA164">
        <v>-0.5</v>
      </c>
      <c r="BB164">
        <v>-0.1</v>
      </c>
      <c r="BC164">
        <v>-1</v>
      </c>
      <c r="BD164">
        <v>0.7</v>
      </c>
      <c r="BE164">
        <v>0.5</v>
      </c>
      <c r="BF164">
        <v>32</v>
      </c>
      <c r="BG164">
        <v>-0.1</v>
      </c>
      <c r="BH164">
        <v>1.04</v>
      </c>
      <c r="BI164">
        <v>2.12</v>
      </c>
      <c r="BJ164">
        <v>0.28000000000000003</v>
      </c>
      <c r="BK164">
        <v>1.2</v>
      </c>
      <c r="BL164">
        <v>0.26</v>
      </c>
      <c r="BM164">
        <v>0.24</v>
      </c>
      <c r="BN164">
        <v>0.31</v>
      </c>
      <c r="BO164">
        <v>0.05</v>
      </c>
      <c r="BP164">
        <v>0.36</v>
      </c>
      <c r="BQ164">
        <v>0.08</v>
      </c>
      <c r="BR164">
        <v>0.26</v>
      </c>
      <c r="BS164">
        <v>4.5999999999999999E-2</v>
      </c>
      <c r="BT164">
        <v>0.32</v>
      </c>
      <c r="BU164">
        <v>5.7000000000000002E-2</v>
      </c>
      <c r="BV164">
        <v>-0.1</v>
      </c>
      <c r="BW164">
        <v>-0.01</v>
      </c>
      <c r="BX164">
        <v>0.5</v>
      </c>
      <c r="BY164">
        <v>-0.05</v>
      </c>
      <c r="BZ164">
        <v>-5</v>
      </c>
      <c r="CA164">
        <v>-0.05</v>
      </c>
      <c r="CB164">
        <v>0.08</v>
      </c>
      <c r="CC164">
        <v>26.41</v>
      </c>
      <c r="CD164">
        <v>-1.5</v>
      </c>
      <c r="CE164">
        <v>98.43</v>
      </c>
      <c r="CF164">
        <v>2</v>
      </c>
      <c r="CG164">
        <v>0.08</v>
      </c>
      <c r="CH164">
        <v>0.13</v>
      </c>
      <c r="CI164">
        <v>-1</v>
      </c>
      <c r="CJ164">
        <v>0.03</v>
      </c>
      <c r="CK164">
        <v>-1</v>
      </c>
      <c r="CL164">
        <v>3.8</v>
      </c>
      <c r="CM164">
        <v>8</v>
      </c>
      <c r="CN164">
        <v>52</v>
      </c>
      <c r="CO164">
        <v>77.8</v>
      </c>
      <c r="CP164">
        <v>-0.2</v>
      </c>
      <c r="CQ164">
        <v>1</v>
      </c>
      <c r="CR164">
        <v>13</v>
      </c>
      <c r="CS164">
        <v>7110</v>
      </c>
      <c r="CT164">
        <v>3</v>
      </c>
      <c r="CU164">
        <v>3</v>
      </c>
      <c r="CV164">
        <v>713</v>
      </c>
    </row>
    <row r="165" spans="1:100" x14ac:dyDescent="0.3">
      <c r="A165" t="s">
        <v>596</v>
      </c>
      <c r="B165" t="s">
        <v>597</v>
      </c>
      <c r="C165" s="1" t="str">
        <f>HYPERLINK("http://geochem.nrcan.gc.ca/cdogs/content/bdl/bdl220010_e.htm", "22:0010")</f>
        <v>22:0010</v>
      </c>
      <c r="D165" s="1" t="str">
        <f>HYPERLINK("http://geochem.nrcan.gc.ca/cdogs/content/svy/svy220008_e.htm", "22:0008")</f>
        <v>22:0008</v>
      </c>
      <c r="E165" t="s">
        <v>559</v>
      </c>
      <c r="F165" t="s">
        <v>598</v>
      </c>
      <c r="H165">
        <v>63.003925099999996</v>
      </c>
      <c r="I165">
        <v>-92.158201899999995</v>
      </c>
      <c r="J165" s="1" t="str">
        <f>HYPERLINK("http://geochem.nrcan.gc.ca/cdogs/content/kwd/kwd020033_e.htm", "Whole")</f>
        <v>Whole</v>
      </c>
      <c r="K165" s="1" t="str">
        <f>HYPERLINK("http://geochem.nrcan.gc.ca/cdogs/content/kwd/kwd080069_e.htm", "Rock crushing (ActLabs RX1)")</f>
        <v>Rock crushing (ActLabs RX1)</v>
      </c>
      <c r="L165">
        <v>622977</v>
      </c>
      <c r="M165">
        <v>2360</v>
      </c>
      <c r="P165">
        <v>2</v>
      </c>
      <c r="Q165">
        <v>1.05</v>
      </c>
      <c r="R165">
        <v>3.73</v>
      </c>
      <c r="S165">
        <v>7.76</v>
      </c>
      <c r="T165">
        <v>12.5</v>
      </c>
      <c r="U165">
        <v>-0.01</v>
      </c>
      <c r="V165">
        <v>15.7</v>
      </c>
      <c r="W165">
        <v>-5</v>
      </c>
      <c r="X165">
        <v>32.58</v>
      </c>
      <c r="Y165">
        <v>1.29</v>
      </c>
      <c r="AA165">
        <v>8.9600000000000009</v>
      </c>
      <c r="AB165">
        <v>2.77</v>
      </c>
      <c r="AC165">
        <v>0.50700000000000001</v>
      </c>
      <c r="AD165">
        <v>8.52</v>
      </c>
      <c r="AE165">
        <v>5.2999999999999999E-2</v>
      </c>
      <c r="AF165">
        <v>0.34</v>
      </c>
      <c r="AG165">
        <v>0.08</v>
      </c>
      <c r="AH165">
        <v>-0.01</v>
      </c>
      <c r="AI165">
        <v>13.57</v>
      </c>
      <c r="AJ165">
        <v>86.13</v>
      </c>
      <c r="AK165">
        <v>8</v>
      </c>
      <c r="AL165">
        <v>-1</v>
      </c>
      <c r="AM165">
        <v>12</v>
      </c>
      <c r="AN165">
        <v>50</v>
      </c>
      <c r="AO165">
        <v>20</v>
      </c>
      <c r="AP165">
        <v>-20</v>
      </c>
      <c r="AQ165">
        <v>230</v>
      </c>
      <c r="AR165">
        <v>3</v>
      </c>
      <c r="AS165">
        <v>0.7</v>
      </c>
      <c r="AT165">
        <v>26300</v>
      </c>
      <c r="AU165">
        <v>2</v>
      </c>
      <c r="AV165">
        <v>167</v>
      </c>
      <c r="AW165">
        <v>9.8000000000000007</v>
      </c>
      <c r="AX165">
        <v>32</v>
      </c>
      <c r="AY165">
        <v>2.1</v>
      </c>
      <c r="AZ165">
        <v>137</v>
      </c>
      <c r="BA165">
        <v>0.9</v>
      </c>
      <c r="BB165">
        <v>-0.1</v>
      </c>
      <c r="BC165">
        <v>2</v>
      </c>
      <c r="BD165">
        <v>19.5</v>
      </c>
      <c r="BE165">
        <v>0.4</v>
      </c>
      <c r="BF165">
        <v>10</v>
      </c>
      <c r="BG165">
        <v>0.5</v>
      </c>
      <c r="BH165">
        <v>5.0599999999999996</v>
      </c>
      <c r="BI165">
        <v>10.3</v>
      </c>
      <c r="BJ165">
        <v>1.32</v>
      </c>
      <c r="BK165">
        <v>5.56</v>
      </c>
      <c r="BL165">
        <v>1.38</v>
      </c>
      <c r="BM165">
        <v>0.72</v>
      </c>
      <c r="BN165">
        <v>1.41</v>
      </c>
      <c r="BO165">
        <v>0.26</v>
      </c>
      <c r="BP165">
        <v>1.6</v>
      </c>
      <c r="BQ165">
        <v>0.31</v>
      </c>
      <c r="BR165">
        <v>0.95</v>
      </c>
      <c r="BS165">
        <v>0.14799999999999999</v>
      </c>
      <c r="BT165">
        <v>0.98</v>
      </c>
      <c r="BU165">
        <v>0.14499999999999999</v>
      </c>
      <c r="BV165">
        <v>0.5</v>
      </c>
      <c r="BW165">
        <v>0.19</v>
      </c>
      <c r="BX165">
        <v>4.5</v>
      </c>
      <c r="BY165">
        <v>0.08</v>
      </c>
      <c r="BZ165">
        <v>36</v>
      </c>
      <c r="CA165">
        <v>2.58</v>
      </c>
      <c r="CB165">
        <v>1.42</v>
      </c>
      <c r="CC165">
        <v>26.42</v>
      </c>
      <c r="CD165">
        <v>11.81</v>
      </c>
      <c r="CE165">
        <v>84.37</v>
      </c>
      <c r="CF165">
        <v>101000</v>
      </c>
      <c r="CG165">
        <v>1.52</v>
      </c>
      <c r="CH165">
        <v>16.100000000000001</v>
      </c>
      <c r="CI165">
        <v>11</v>
      </c>
      <c r="CJ165">
        <v>2.4700000000000002</v>
      </c>
      <c r="CK165">
        <v>-1</v>
      </c>
      <c r="CL165">
        <v>0.2</v>
      </c>
      <c r="CM165">
        <v>22.4</v>
      </c>
      <c r="CN165">
        <v>42</v>
      </c>
      <c r="CO165">
        <v>249</v>
      </c>
      <c r="CP165">
        <v>-0.2</v>
      </c>
      <c r="CQ165">
        <v>2</v>
      </c>
      <c r="CR165">
        <v>17</v>
      </c>
      <c r="CS165">
        <v>3920</v>
      </c>
      <c r="CT165">
        <v>156</v>
      </c>
      <c r="CU165">
        <v>47</v>
      </c>
      <c r="CV165">
        <v>146</v>
      </c>
    </row>
    <row r="166" spans="1:100" x14ac:dyDescent="0.3">
      <c r="A166" t="s">
        <v>599</v>
      </c>
      <c r="B166" t="s">
        <v>600</v>
      </c>
      <c r="C166" s="1" t="str">
        <f>HYPERLINK("http://geochem.nrcan.gc.ca/cdogs/content/bdl/bdl220010_e.htm", "22:0010")</f>
        <v>22:0010</v>
      </c>
      <c r="D166" s="1" t="str">
        <f>HYPERLINK("http://geochem.nrcan.gc.ca/cdogs/content/svy/svy220008_e.htm", "22:0008")</f>
        <v>22:0008</v>
      </c>
      <c r="E166" t="s">
        <v>559</v>
      </c>
      <c r="F166" t="s">
        <v>601</v>
      </c>
      <c r="H166">
        <v>63.003925099999996</v>
      </c>
      <c r="I166">
        <v>-92.158201899999995</v>
      </c>
      <c r="J166" s="1" t="str">
        <f>HYPERLINK("http://geochem.nrcan.gc.ca/cdogs/content/kwd/kwd020033_e.htm", "Whole")</f>
        <v>Whole</v>
      </c>
      <c r="K166" s="1" t="str">
        <f>HYPERLINK("http://geochem.nrcan.gc.ca/cdogs/content/kwd/kwd080069_e.htm", "Rock crushing (ActLabs RX1)")</f>
        <v>Rock crushing (ActLabs RX1)</v>
      </c>
      <c r="L166">
        <v>622978</v>
      </c>
      <c r="M166">
        <v>3000</v>
      </c>
      <c r="N166">
        <v>6.31</v>
      </c>
      <c r="O166">
        <v>3</v>
      </c>
      <c r="P166">
        <v>21</v>
      </c>
      <c r="Q166">
        <v>1.07</v>
      </c>
      <c r="R166">
        <v>1.54</v>
      </c>
      <c r="S166">
        <v>8.4700000000000006</v>
      </c>
      <c r="T166">
        <v>5.46</v>
      </c>
      <c r="U166">
        <v>-0.01</v>
      </c>
      <c r="V166">
        <v>21.5</v>
      </c>
      <c r="W166">
        <v>-5</v>
      </c>
      <c r="X166">
        <v>47.53</v>
      </c>
      <c r="Y166">
        <v>2.2599999999999998</v>
      </c>
      <c r="AA166">
        <v>8.68</v>
      </c>
      <c r="AB166">
        <v>2.4900000000000002</v>
      </c>
      <c r="AC166">
        <v>0.68799999999999994</v>
      </c>
      <c r="AD166">
        <v>3.6</v>
      </c>
      <c r="AE166">
        <v>5.5E-2</v>
      </c>
      <c r="AF166">
        <v>0.02</v>
      </c>
      <c r="AG166">
        <v>0.08</v>
      </c>
      <c r="AH166">
        <v>0.05</v>
      </c>
      <c r="AI166">
        <v>7.99</v>
      </c>
      <c r="AJ166">
        <v>97.36</v>
      </c>
      <c r="AK166">
        <v>2</v>
      </c>
      <c r="AL166">
        <v>-1</v>
      </c>
      <c r="AM166">
        <v>28</v>
      </c>
      <c r="AN166">
        <v>50</v>
      </c>
      <c r="AO166">
        <v>37</v>
      </c>
      <c r="AP166">
        <v>20</v>
      </c>
      <c r="AQ166">
        <v>120</v>
      </c>
      <c r="AR166">
        <v>6</v>
      </c>
      <c r="AS166">
        <v>1.2</v>
      </c>
      <c r="AT166">
        <v>13500</v>
      </c>
      <c r="AU166">
        <v>3</v>
      </c>
      <c r="AV166">
        <v>68</v>
      </c>
      <c r="AW166">
        <v>5.4</v>
      </c>
      <c r="AX166">
        <v>15</v>
      </c>
      <c r="AY166">
        <v>1.3</v>
      </c>
      <c r="AZ166">
        <v>5</v>
      </c>
      <c r="BA166">
        <v>0.8</v>
      </c>
      <c r="BB166">
        <v>-0.1</v>
      </c>
      <c r="BC166">
        <v>2</v>
      </c>
      <c r="BD166">
        <v>8.6999999999999993</v>
      </c>
      <c r="BE166">
        <v>0.5</v>
      </c>
      <c r="BF166">
        <v>25</v>
      </c>
      <c r="BG166">
        <v>0.4</v>
      </c>
      <c r="BH166">
        <v>2.36</v>
      </c>
      <c r="BI166">
        <v>4.42</v>
      </c>
      <c r="BJ166">
        <v>0.53</v>
      </c>
      <c r="BK166">
        <v>2.14</v>
      </c>
      <c r="BL166">
        <v>0.45</v>
      </c>
      <c r="BM166">
        <v>0.42699999999999999</v>
      </c>
      <c r="BN166">
        <v>0.5</v>
      </c>
      <c r="BO166">
        <v>0.1</v>
      </c>
      <c r="BP166">
        <v>0.65</v>
      </c>
      <c r="BQ166">
        <v>0.14000000000000001</v>
      </c>
      <c r="BR166">
        <v>0.46</v>
      </c>
      <c r="BS166">
        <v>7.2999999999999995E-2</v>
      </c>
      <c r="BT166">
        <v>0.52</v>
      </c>
      <c r="BU166">
        <v>8.7999999999999995E-2</v>
      </c>
      <c r="BV166">
        <v>0.3</v>
      </c>
      <c r="BW166">
        <v>0.11</v>
      </c>
      <c r="BX166">
        <v>3.1</v>
      </c>
      <c r="BY166">
        <v>-0.05</v>
      </c>
      <c r="BZ166">
        <v>5</v>
      </c>
      <c r="CA166">
        <v>1.03</v>
      </c>
      <c r="CB166">
        <v>0.25</v>
      </c>
      <c r="CC166">
        <v>32.590000000000003</v>
      </c>
      <c r="CD166">
        <v>5.58</v>
      </c>
      <c r="CE166">
        <v>94.95</v>
      </c>
      <c r="CF166">
        <v>16800</v>
      </c>
      <c r="CG166">
        <v>0.31</v>
      </c>
      <c r="CH166">
        <v>1.77</v>
      </c>
      <c r="CI166">
        <v>2</v>
      </c>
      <c r="CJ166">
        <v>1.44</v>
      </c>
      <c r="CK166">
        <v>3</v>
      </c>
      <c r="CL166">
        <v>0.4</v>
      </c>
      <c r="CM166">
        <v>48</v>
      </c>
      <c r="CN166">
        <v>76</v>
      </c>
      <c r="CO166">
        <v>158</v>
      </c>
      <c r="CP166">
        <v>-0.2</v>
      </c>
      <c r="CQ166">
        <v>3</v>
      </c>
      <c r="CR166">
        <v>23</v>
      </c>
      <c r="CS166">
        <v>6080</v>
      </c>
      <c r="CT166">
        <v>6</v>
      </c>
      <c r="CU166">
        <v>9</v>
      </c>
      <c r="CV166">
        <v>320</v>
      </c>
    </row>
    <row r="167" spans="1:100" x14ac:dyDescent="0.3">
      <c r="A167" t="s">
        <v>602</v>
      </c>
      <c r="B167" t="s">
        <v>603</v>
      </c>
      <c r="C167" s="1" t="str">
        <f>HYPERLINK("http://geochem.nrcan.gc.ca/cdogs/content/bdl/bdl220010_e.htm", "22:0010")</f>
        <v>22:0010</v>
      </c>
      <c r="D167" s="1" t="str">
        <f>HYPERLINK("http://geochem.nrcan.gc.ca/cdogs/content/svy/svy220008_e.htm", "22:0008")</f>
        <v>22:0008</v>
      </c>
      <c r="E167" t="s">
        <v>559</v>
      </c>
      <c r="F167" t="s">
        <v>604</v>
      </c>
      <c r="H167">
        <v>63.003925099999996</v>
      </c>
      <c r="I167">
        <v>-92.158201899999995</v>
      </c>
      <c r="J167" s="1" t="str">
        <f>HYPERLINK("http://geochem.nrcan.gc.ca/cdogs/content/kwd/kwd020033_e.htm", "Whole")</f>
        <v>Whole</v>
      </c>
      <c r="K167" s="1" t="str">
        <f>HYPERLINK("http://geochem.nrcan.gc.ca/cdogs/content/kwd/kwd080069_e.htm", "Rock crushing (ActLabs RX1)")</f>
        <v>Rock crushing (ActLabs RX1)</v>
      </c>
      <c r="L167">
        <v>622979</v>
      </c>
      <c r="M167">
        <v>891</v>
      </c>
      <c r="P167">
        <v>13</v>
      </c>
      <c r="Q167">
        <v>1.07</v>
      </c>
      <c r="R167">
        <v>0.9</v>
      </c>
      <c r="S167">
        <v>4.71</v>
      </c>
      <c r="T167">
        <v>3.23</v>
      </c>
      <c r="U167">
        <v>-0.01</v>
      </c>
      <c r="V167">
        <v>18.8</v>
      </c>
      <c r="W167">
        <v>-5</v>
      </c>
      <c r="X167">
        <v>66.180000000000007</v>
      </c>
      <c r="Y167">
        <v>1.34</v>
      </c>
      <c r="AA167">
        <v>0.13</v>
      </c>
      <c r="AB167">
        <v>1.74</v>
      </c>
      <c r="AC167">
        <v>0.35199999999999998</v>
      </c>
      <c r="AD167">
        <v>2.2000000000000002</v>
      </c>
      <c r="AE167">
        <v>4.2000000000000003E-2</v>
      </c>
      <c r="AF167">
        <v>0.02</v>
      </c>
      <c r="AG167">
        <v>-0.01</v>
      </c>
      <c r="AH167">
        <v>7.0000000000000007E-2</v>
      </c>
      <c r="AI167">
        <v>5.15</v>
      </c>
      <c r="AJ167">
        <v>98.13</v>
      </c>
      <c r="AK167">
        <v>1</v>
      </c>
      <c r="AL167">
        <v>-1</v>
      </c>
      <c r="AM167">
        <v>-5</v>
      </c>
      <c r="AN167">
        <v>50</v>
      </c>
      <c r="AO167">
        <v>7</v>
      </c>
      <c r="AP167">
        <v>-20</v>
      </c>
      <c r="AQ167">
        <v>110</v>
      </c>
      <c r="AR167">
        <v>3</v>
      </c>
      <c r="AS167">
        <v>1.2</v>
      </c>
      <c r="AT167">
        <v>1370</v>
      </c>
      <c r="AU167">
        <v>-1</v>
      </c>
      <c r="AV167">
        <v>40</v>
      </c>
      <c r="AW167">
        <v>9.6</v>
      </c>
      <c r="AX167">
        <v>42</v>
      </c>
      <c r="AY167">
        <v>2.1</v>
      </c>
      <c r="AZ167">
        <v>2</v>
      </c>
      <c r="BA167">
        <v>-0.5</v>
      </c>
      <c r="BB167">
        <v>-0.1</v>
      </c>
      <c r="BC167">
        <v>-1</v>
      </c>
      <c r="BD167">
        <v>0.9</v>
      </c>
      <c r="BE167">
        <v>-0.1</v>
      </c>
      <c r="BF167">
        <v>-3</v>
      </c>
      <c r="BG167">
        <v>-0.1</v>
      </c>
      <c r="BH167">
        <v>10.5</v>
      </c>
      <c r="BI167">
        <v>20.3</v>
      </c>
      <c r="BJ167">
        <v>2.27</v>
      </c>
      <c r="BK167">
        <v>8.08</v>
      </c>
      <c r="BL167">
        <v>1.63</v>
      </c>
      <c r="BM167">
        <v>0.57399999999999995</v>
      </c>
      <c r="BN167">
        <v>1.6</v>
      </c>
      <c r="BO167">
        <v>0.28000000000000003</v>
      </c>
      <c r="BP167">
        <v>1.73</v>
      </c>
      <c r="BQ167">
        <v>0.36</v>
      </c>
      <c r="BR167">
        <v>1.0900000000000001</v>
      </c>
      <c r="BS167">
        <v>0.17799999999999999</v>
      </c>
      <c r="BT167">
        <v>1.17</v>
      </c>
      <c r="BU167">
        <v>0.16300000000000001</v>
      </c>
      <c r="BV167">
        <v>0.9</v>
      </c>
      <c r="BW167">
        <v>0.27</v>
      </c>
      <c r="BX167">
        <v>0.6</v>
      </c>
      <c r="BY167">
        <v>-0.05</v>
      </c>
      <c r="BZ167">
        <v>-5</v>
      </c>
      <c r="CA167">
        <v>2.93</v>
      </c>
      <c r="CB167">
        <v>0.64</v>
      </c>
      <c r="CC167">
        <v>21.04</v>
      </c>
      <c r="CD167">
        <v>3.05</v>
      </c>
      <c r="CE167">
        <v>96.03</v>
      </c>
      <c r="CF167">
        <v>2410</v>
      </c>
      <c r="CG167">
        <v>0.16</v>
      </c>
      <c r="CH167">
        <v>0.38</v>
      </c>
      <c r="CI167">
        <v>1</v>
      </c>
      <c r="CJ167">
        <v>0.19</v>
      </c>
      <c r="CK167">
        <v>-1</v>
      </c>
      <c r="CL167">
        <v>0.2</v>
      </c>
      <c r="CM167">
        <v>10.5</v>
      </c>
      <c r="CN167">
        <v>59</v>
      </c>
      <c r="CO167">
        <v>158</v>
      </c>
      <c r="CP167">
        <v>-0.2</v>
      </c>
      <c r="CQ167">
        <v>1</v>
      </c>
      <c r="CR167">
        <v>14</v>
      </c>
      <c r="CS167">
        <v>2610</v>
      </c>
      <c r="CT167">
        <v>4</v>
      </c>
      <c r="CU167">
        <v>4</v>
      </c>
      <c r="CV167">
        <v>130</v>
      </c>
    </row>
    <row r="168" spans="1:100" x14ac:dyDescent="0.3">
      <c r="A168" t="s">
        <v>605</v>
      </c>
      <c r="B168" t="s">
        <v>606</v>
      </c>
      <c r="C168" s="1" t="str">
        <f>HYPERLINK("http://geochem.nrcan.gc.ca/cdogs/content/bdl/bdl220010_e.htm", "22:0010")</f>
        <v>22:0010</v>
      </c>
      <c r="D168" s="1" t="str">
        <f>HYPERLINK("http://geochem.nrcan.gc.ca/cdogs/content/svy/svy220008_e.htm", "22:0008")</f>
        <v>22:0008</v>
      </c>
      <c r="E168" t="s">
        <v>559</v>
      </c>
      <c r="F168" t="s">
        <v>607</v>
      </c>
      <c r="H168">
        <v>63.003925099999996</v>
      </c>
      <c r="I168">
        <v>-92.158201899999995</v>
      </c>
      <c r="J168" s="1" t="str">
        <f>HYPERLINK("http://geochem.nrcan.gc.ca/cdogs/content/kwd/kwd020033_e.htm", "Whole")</f>
        <v>Whole</v>
      </c>
      <c r="K168" s="1" t="str">
        <f>HYPERLINK("http://geochem.nrcan.gc.ca/cdogs/content/kwd/kwd080069_e.htm", "Rock crushing (ActLabs RX1)")</f>
        <v>Rock crushing (ActLabs RX1)</v>
      </c>
      <c r="L168">
        <v>622980</v>
      </c>
      <c r="M168">
        <v>12</v>
      </c>
      <c r="P168">
        <v>64</v>
      </c>
      <c r="Q168">
        <v>1.03</v>
      </c>
      <c r="R168">
        <v>1.83</v>
      </c>
      <c r="S168">
        <v>0.09</v>
      </c>
      <c r="T168">
        <v>6.84</v>
      </c>
      <c r="U168">
        <v>-0.01</v>
      </c>
      <c r="V168">
        <v>6.4</v>
      </c>
      <c r="W168">
        <v>-5</v>
      </c>
      <c r="X168">
        <v>50.12</v>
      </c>
      <c r="Y168">
        <v>15.6</v>
      </c>
      <c r="AA168">
        <v>0.56000000000000005</v>
      </c>
      <c r="AB168">
        <v>5.08</v>
      </c>
      <c r="AC168">
        <v>0.16900000000000001</v>
      </c>
      <c r="AD168">
        <v>7.48</v>
      </c>
      <c r="AE168">
        <v>0.80100000000000005</v>
      </c>
      <c r="AF168">
        <v>3.49</v>
      </c>
      <c r="AG168">
        <v>1.53</v>
      </c>
      <c r="AH168">
        <v>0.06</v>
      </c>
      <c r="AI168">
        <v>8.51</v>
      </c>
      <c r="AJ168">
        <v>100.5</v>
      </c>
      <c r="AK168">
        <v>40</v>
      </c>
      <c r="AL168">
        <v>-1</v>
      </c>
      <c r="AM168">
        <v>253</v>
      </c>
      <c r="AN168">
        <v>260</v>
      </c>
      <c r="AO168">
        <v>50</v>
      </c>
      <c r="AP168">
        <v>140</v>
      </c>
      <c r="AQ168">
        <v>120</v>
      </c>
      <c r="AR168">
        <v>17</v>
      </c>
      <c r="AS168">
        <v>1.1000000000000001</v>
      </c>
      <c r="AT168">
        <v>236</v>
      </c>
      <c r="AU168">
        <v>39</v>
      </c>
      <c r="AV168">
        <v>136</v>
      </c>
      <c r="AW168">
        <v>14.5</v>
      </c>
      <c r="AX168">
        <v>50</v>
      </c>
      <c r="AY168">
        <v>1.4</v>
      </c>
      <c r="AZ168">
        <v>-2</v>
      </c>
      <c r="BA168">
        <v>-0.5</v>
      </c>
      <c r="BB168">
        <v>-0.1</v>
      </c>
      <c r="BC168">
        <v>-1</v>
      </c>
      <c r="BD168">
        <v>-0.2</v>
      </c>
      <c r="BE168">
        <v>1.6</v>
      </c>
      <c r="BF168">
        <v>149</v>
      </c>
      <c r="BG168">
        <v>-0.1</v>
      </c>
      <c r="BH168">
        <v>2.96</v>
      </c>
      <c r="BI168">
        <v>7.56</v>
      </c>
      <c r="BJ168">
        <v>1.08</v>
      </c>
      <c r="BK168">
        <v>5.15</v>
      </c>
      <c r="BL168">
        <v>1.66</v>
      </c>
      <c r="BM168">
        <v>0.64700000000000002</v>
      </c>
      <c r="BN168">
        <v>2.2200000000000002</v>
      </c>
      <c r="BO168">
        <v>0.4</v>
      </c>
      <c r="BP168">
        <v>2.59</v>
      </c>
      <c r="BQ168">
        <v>0.54</v>
      </c>
      <c r="BR168">
        <v>1.56</v>
      </c>
      <c r="BS168">
        <v>0.23699999999999999</v>
      </c>
      <c r="BT168">
        <v>1.57</v>
      </c>
      <c r="BU168">
        <v>0.26200000000000001</v>
      </c>
      <c r="BV168">
        <v>1.3</v>
      </c>
      <c r="BW168">
        <v>0.1</v>
      </c>
      <c r="BX168">
        <v>10.3</v>
      </c>
      <c r="BY168">
        <v>0.3</v>
      </c>
      <c r="BZ168">
        <v>-5</v>
      </c>
      <c r="CA168">
        <v>0.24</v>
      </c>
      <c r="CB168">
        <v>0.1</v>
      </c>
      <c r="CC168">
        <v>7.67</v>
      </c>
      <c r="CD168">
        <v>7.79</v>
      </c>
      <c r="CE168">
        <v>99.78</v>
      </c>
      <c r="CF168">
        <v>242</v>
      </c>
      <c r="CG168">
        <v>0.08</v>
      </c>
      <c r="CH168">
        <v>0.03</v>
      </c>
      <c r="CI168">
        <v>-1</v>
      </c>
      <c r="CJ168">
        <v>0.05</v>
      </c>
      <c r="CK168">
        <v>-1</v>
      </c>
      <c r="CL168">
        <v>-0.2</v>
      </c>
      <c r="CM168">
        <v>56.7</v>
      </c>
      <c r="CN168">
        <v>150</v>
      </c>
      <c r="CO168">
        <v>118</v>
      </c>
      <c r="CP168">
        <v>-0.2</v>
      </c>
      <c r="CQ168">
        <v>31</v>
      </c>
      <c r="CR168">
        <v>136</v>
      </c>
      <c r="CS168">
        <v>1250</v>
      </c>
      <c r="CT168">
        <v>1</v>
      </c>
      <c r="CU168">
        <v>6</v>
      </c>
      <c r="CV168">
        <v>76.7</v>
      </c>
    </row>
    <row r="169" spans="1:100" x14ac:dyDescent="0.3">
      <c r="A169" t="s">
        <v>608</v>
      </c>
      <c r="B169" t="s">
        <v>609</v>
      </c>
      <c r="C169" s="1" t="str">
        <f>HYPERLINK("http://geochem.nrcan.gc.ca/cdogs/content/bdl/bdl220010_e.htm", "22:0010")</f>
        <v>22:0010</v>
      </c>
      <c r="D169" s="1" t="str">
        <f>HYPERLINK("http://geochem.nrcan.gc.ca/cdogs/content/svy/svy220008_e.htm", "22:0008")</f>
        <v>22:0008</v>
      </c>
      <c r="E169" t="s">
        <v>559</v>
      </c>
      <c r="F169" t="s">
        <v>610</v>
      </c>
      <c r="H169">
        <v>63.003925099999996</v>
      </c>
      <c r="I169">
        <v>-92.158201899999995</v>
      </c>
      <c r="J169" s="1" t="str">
        <f>HYPERLINK("http://geochem.nrcan.gc.ca/cdogs/content/kwd/kwd020033_e.htm", "Whole")</f>
        <v>Whole</v>
      </c>
      <c r="K169" s="1" t="str">
        <f>HYPERLINK("http://geochem.nrcan.gc.ca/cdogs/content/kwd/kwd080069_e.htm", "Rock crushing (ActLabs RX1)")</f>
        <v>Rock crushing (ActLabs RX1)</v>
      </c>
      <c r="L169">
        <v>622981</v>
      </c>
      <c r="M169">
        <v>54</v>
      </c>
      <c r="P169">
        <v>3</v>
      </c>
      <c r="Q169">
        <v>1.01</v>
      </c>
      <c r="R169">
        <v>1.18</v>
      </c>
      <c r="S169">
        <v>2.59</v>
      </c>
      <c r="T169">
        <v>4.38</v>
      </c>
      <c r="U169">
        <v>-0.01</v>
      </c>
      <c r="V169">
        <v>8.6</v>
      </c>
      <c r="W169">
        <v>-5</v>
      </c>
      <c r="X169">
        <v>79.040000000000006</v>
      </c>
      <c r="Y169">
        <v>0.26</v>
      </c>
      <c r="AA169">
        <v>1.85</v>
      </c>
      <c r="AB169">
        <v>0.96</v>
      </c>
      <c r="AC169">
        <v>0.51500000000000001</v>
      </c>
      <c r="AD169">
        <v>3.44</v>
      </c>
      <c r="AE169">
        <v>0.01</v>
      </c>
      <c r="AF169">
        <v>0.02</v>
      </c>
      <c r="AG169">
        <v>-0.01</v>
      </c>
      <c r="AH169">
        <v>0.01</v>
      </c>
      <c r="AI169">
        <v>5.08</v>
      </c>
      <c r="AJ169">
        <v>100.8</v>
      </c>
      <c r="AK169">
        <v>-1</v>
      </c>
      <c r="AL169">
        <v>-1</v>
      </c>
      <c r="AM169">
        <v>-5</v>
      </c>
      <c r="AN169">
        <v>50</v>
      </c>
      <c r="AO169">
        <v>4</v>
      </c>
      <c r="AP169">
        <v>-20</v>
      </c>
      <c r="AQ169">
        <v>40</v>
      </c>
      <c r="AR169">
        <v>1</v>
      </c>
      <c r="AS169">
        <v>1.3</v>
      </c>
      <c r="AT169">
        <v>72</v>
      </c>
      <c r="AU169">
        <v>-1</v>
      </c>
      <c r="AV169">
        <v>13</v>
      </c>
      <c r="AW169">
        <v>3</v>
      </c>
      <c r="AX169">
        <v>4</v>
      </c>
      <c r="AY169">
        <v>-0.2</v>
      </c>
      <c r="AZ169">
        <v>2</v>
      </c>
      <c r="BA169">
        <v>-0.5</v>
      </c>
      <c r="BB169">
        <v>-0.1</v>
      </c>
      <c r="BC169">
        <v>-1</v>
      </c>
      <c r="BD169">
        <v>-0.2</v>
      </c>
      <c r="BE169">
        <v>-0.1</v>
      </c>
      <c r="BF169">
        <v>-3</v>
      </c>
      <c r="BG169">
        <v>-0.1</v>
      </c>
      <c r="BH169">
        <v>1.9</v>
      </c>
      <c r="BI169">
        <v>3.03</v>
      </c>
      <c r="BJ169">
        <v>0.34</v>
      </c>
      <c r="BK169">
        <v>1.29</v>
      </c>
      <c r="BL169">
        <v>0.28000000000000003</v>
      </c>
      <c r="BM169">
        <v>0.248</v>
      </c>
      <c r="BN169">
        <v>0.33</v>
      </c>
      <c r="BO169">
        <v>0.06</v>
      </c>
      <c r="BP169">
        <v>0.39</v>
      </c>
      <c r="BQ169">
        <v>0.09</v>
      </c>
      <c r="BR169">
        <v>0.28000000000000003</v>
      </c>
      <c r="BS169">
        <v>4.9000000000000002E-2</v>
      </c>
      <c r="BT169">
        <v>0.35</v>
      </c>
      <c r="BU169">
        <v>5.0999999999999997E-2</v>
      </c>
      <c r="BV169">
        <v>-0.1</v>
      </c>
      <c r="BW169">
        <v>-0.01</v>
      </c>
      <c r="BX169">
        <v>-0.5</v>
      </c>
      <c r="BY169">
        <v>-0.05</v>
      </c>
      <c r="BZ169">
        <v>-5</v>
      </c>
      <c r="CA169">
        <v>-0.05</v>
      </c>
      <c r="CB169">
        <v>0.09</v>
      </c>
      <c r="CC169">
        <v>11.41</v>
      </c>
      <c r="CD169">
        <v>4.12</v>
      </c>
      <c r="CE169">
        <v>99.79</v>
      </c>
      <c r="CF169">
        <v>122</v>
      </c>
      <c r="CG169">
        <v>0.1</v>
      </c>
      <c r="CH169">
        <v>0.21</v>
      </c>
      <c r="CI169">
        <v>-1</v>
      </c>
      <c r="CJ169">
        <v>0.12</v>
      </c>
      <c r="CK169">
        <v>-1</v>
      </c>
      <c r="CL169">
        <v>-0.2</v>
      </c>
      <c r="CM169">
        <v>5.7</v>
      </c>
      <c r="CN169">
        <v>68</v>
      </c>
      <c r="CO169">
        <v>53.8</v>
      </c>
      <c r="CP169">
        <v>-0.2</v>
      </c>
      <c r="CQ169">
        <v>-1</v>
      </c>
      <c r="CR169">
        <v>7</v>
      </c>
      <c r="CS169">
        <v>3460</v>
      </c>
      <c r="CT169">
        <v>4</v>
      </c>
      <c r="CU169">
        <v>-2</v>
      </c>
      <c r="CV169">
        <v>45.5</v>
      </c>
    </row>
    <row r="170" spans="1:100" x14ac:dyDescent="0.3">
      <c r="A170" t="s">
        <v>611</v>
      </c>
      <c r="B170" t="s">
        <v>612</v>
      </c>
      <c r="C170" s="1" t="str">
        <f>HYPERLINK("http://geochem.nrcan.gc.ca/cdogs/content/bdl/bdl220010_e.htm", "22:0010")</f>
        <v>22:0010</v>
      </c>
      <c r="D170" s="1" t="str">
        <f>HYPERLINK("http://geochem.nrcan.gc.ca/cdogs/content/svy/svy220008_e.htm", "22:0008")</f>
        <v>22:0008</v>
      </c>
      <c r="E170" t="s">
        <v>559</v>
      </c>
      <c r="F170" t="s">
        <v>613</v>
      </c>
      <c r="H170">
        <v>63.003925099999996</v>
      </c>
      <c r="I170">
        <v>-92.158201899999995</v>
      </c>
      <c r="J170" s="1" t="str">
        <f>HYPERLINK("http://geochem.nrcan.gc.ca/cdogs/content/kwd/kwd020033_e.htm", "Whole")</f>
        <v>Whole</v>
      </c>
      <c r="K170" s="1" t="str">
        <f>HYPERLINK("http://geochem.nrcan.gc.ca/cdogs/content/kwd/kwd080069_e.htm", "Rock crushing (ActLabs RX1)")</f>
        <v>Rock crushing (ActLabs RX1)</v>
      </c>
      <c r="L170">
        <v>622982</v>
      </c>
      <c r="M170">
        <v>79</v>
      </c>
      <c r="P170">
        <v>11</v>
      </c>
      <c r="Q170">
        <v>1.05</v>
      </c>
      <c r="R170">
        <v>1.18</v>
      </c>
      <c r="S170">
        <v>4.0599999999999996</v>
      </c>
      <c r="T170">
        <v>4.34</v>
      </c>
      <c r="U170">
        <v>-0.01</v>
      </c>
      <c r="V170">
        <v>11.1</v>
      </c>
      <c r="W170">
        <v>30</v>
      </c>
      <c r="X170">
        <v>76.17</v>
      </c>
      <c r="Y170">
        <v>0.22</v>
      </c>
      <c r="AA170">
        <v>1.91</v>
      </c>
      <c r="AB170">
        <v>1.21</v>
      </c>
      <c r="AC170">
        <v>0.52600000000000002</v>
      </c>
      <c r="AD170">
        <v>2.88</v>
      </c>
      <c r="AE170">
        <v>8.9999999999999993E-3</v>
      </c>
      <c r="AF170">
        <v>0.01</v>
      </c>
      <c r="AG170">
        <v>-0.01</v>
      </c>
      <c r="AH170">
        <v>0.08</v>
      </c>
      <c r="AI170">
        <v>5.5</v>
      </c>
      <c r="AJ170">
        <v>100.9</v>
      </c>
      <c r="AK170">
        <v>-1</v>
      </c>
      <c r="AL170">
        <v>-1</v>
      </c>
      <c r="AM170">
        <v>-5</v>
      </c>
      <c r="AN170">
        <v>70</v>
      </c>
      <c r="AO170">
        <v>9</v>
      </c>
      <c r="AP170">
        <v>-20</v>
      </c>
      <c r="AQ170">
        <v>90</v>
      </c>
      <c r="AR170">
        <v>1</v>
      </c>
      <c r="AS170">
        <v>1</v>
      </c>
      <c r="AT170">
        <v>194</v>
      </c>
      <c r="AU170">
        <v>-1</v>
      </c>
      <c r="AV170">
        <v>30</v>
      </c>
      <c r="AW170">
        <v>2.7</v>
      </c>
      <c r="AX170">
        <v>5</v>
      </c>
      <c r="AY170">
        <v>-0.2</v>
      </c>
      <c r="AZ170">
        <v>3</v>
      </c>
      <c r="BA170">
        <v>-0.5</v>
      </c>
      <c r="BB170">
        <v>-0.1</v>
      </c>
      <c r="BC170">
        <v>-1</v>
      </c>
      <c r="BD170">
        <v>-0.2</v>
      </c>
      <c r="BE170">
        <v>-0.1</v>
      </c>
      <c r="BF170">
        <v>-3</v>
      </c>
      <c r="BG170">
        <v>-0.1</v>
      </c>
      <c r="BH170">
        <v>0.72</v>
      </c>
      <c r="BI170">
        <v>1.27</v>
      </c>
      <c r="BJ170">
        <v>0.15</v>
      </c>
      <c r="BK170">
        <v>0.68</v>
      </c>
      <c r="BL170">
        <v>0.17</v>
      </c>
      <c r="BM170">
        <v>0.21099999999999999</v>
      </c>
      <c r="BN170">
        <v>0.24</v>
      </c>
      <c r="BO170">
        <v>0.04</v>
      </c>
      <c r="BP170">
        <v>0.26</v>
      </c>
      <c r="BQ170">
        <v>0.06</v>
      </c>
      <c r="BR170">
        <v>0.19</v>
      </c>
      <c r="BS170">
        <v>2.8000000000000001E-2</v>
      </c>
      <c r="BT170">
        <v>0.17</v>
      </c>
      <c r="BU170">
        <v>0.03</v>
      </c>
      <c r="BV170">
        <v>-0.1</v>
      </c>
      <c r="BW170">
        <v>-0.01</v>
      </c>
      <c r="BX170">
        <v>-0.5</v>
      </c>
      <c r="BY170">
        <v>-0.05</v>
      </c>
      <c r="BZ170">
        <v>-5</v>
      </c>
      <c r="CA170">
        <v>-0.05</v>
      </c>
      <c r="CB170">
        <v>0.1</v>
      </c>
      <c r="CC170">
        <v>14.26</v>
      </c>
      <c r="CD170">
        <v>4.26</v>
      </c>
      <c r="CE170">
        <v>99.63</v>
      </c>
      <c r="CF170">
        <v>359</v>
      </c>
      <c r="CG170">
        <v>0.11</v>
      </c>
      <c r="CH170">
        <v>0.12</v>
      </c>
      <c r="CI170">
        <v>-1</v>
      </c>
      <c r="CJ170">
        <v>0.28000000000000003</v>
      </c>
      <c r="CK170">
        <v>-1</v>
      </c>
      <c r="CL170">
        <v>11.9</v>
      </c>
      <c r="CM170">
        <v>13.7</v>
      </c>
      <c r="CN170">
        <v>84</v>
      </c>
      <c r="CO170">
        <v>130</v>
      </c>
      <c r="CP170">
        <v>0.5</v>
      </c>
      <c r="CQ170">
        <v>-1</v>
      </c>
      <c r="CR170">
        <v>11</v>
      </c>
      <c r="CS170">
        <v>3880</v>
      </c>
      <c r="CT170">
        <v>5</v>
      </c>
      <c r="CU170">
        <v>3</v>
      </c>
      <c r="CV170">
        <v>2110</v>
      </c>
    </row>
    <row r="171" spans="1:100" x14ac:dyDescent="0.3">
      <c r="A171" t="s">
        <v>614</v>
      </c>
      <c r="B171" t="s">
        <v>615</v>
      </c>
      <c r="C171" s="1" t="str">
        <f>HYPERLINK("http://geochem.nrcan.gc.ca/cdogs/content/bdl/bdl220010_e.htm", "22:0010")</f>
        <v>22:0010</v>
      </c>
      <c r="D171" s="1" t="str">
        <f>HYPERLINK("http://geochem.nrcan.gc.ca/cdogs/content/svy/svy220008_e.htm", "22:0008")</f>
        <v>22:0008</v>
      </c>
      <c r="E171" t="s">
        <v>559</v>
      </c>
      <c r="F171" t="s">
        <v>616</v>
      </c>
      <c r="H171">
        <v>63.003925099999996</v>
      </c>
      <c r="I171">
        <v>-92.158201899999995</v>
      </c>
      <c r="J171" s="1" t="str">
        <f>HYPERLINK("http://geochem.nrcan.gc.ca/cdogs/content/kwd/kwd020033_e.htm", "Whole")</f>
        <v>Whole</v>
      </c>
      <c r="K171" s="1" t="str">
        <f>HYPERLINK("http://geochem.nrcan.gc.ca/cdogs/content/kwd/kwd080069_e.htm", "Rock crushing (ActLabs RX1)")</f>
        <v>Rock crushing (ActLabs RX1)</v>
      </c>
      <c r="L171">
        <v>622983</v>
      </c>
      <c r="M171">
        <v>665</v>
      </c>
      <c r="P171">
        <v>-1</v>
      </c>
      <c r="Q171">
        <v>1.07</v>
      </c>
      <c r="R171">
        <v>0.74</v>
      </c>
      <c r="S171">
        <v>11.4</v>
      </c>
      <c r="T171">
        <v>2.58</v>
      </c>
      <c r="U171">
        <v>-0.01</v>
      </c>
      <c r="V171">
        <v>17.7</v>
      </c>
      <c r="W171">
        <v>13</v>
      </c>
      <c r="X171">
        <v>53.83</v>
      </c>
      <c r="Y171">
        <v>2.78</v>
      </c>
      <c r="AA171">
        <v>12.8</v>
      </c>
      <c r="AB171">
        <v>1.57</v>
      </c>
      <c r="AC171">
        <v>0.21099999999999999</v>
      </c>
      <c r="AD171">
        <v>2.56</v>
      </c>
      <c r="AE171">
        <v>0.14199999999999999</v>
      </c>
      <c r="AF171">
        <v>-0.01</v>
      </c>
      <c r="AG171">
        <v>-0.01</v>
      </c>
      <c r="AH171">
        <v>0.04</v>
      </c>
      <c r="AI171">
        <v>7.31</v>
      </c>
      <c r="AJ171">
        <v>100.9</v>
      </c>
      <c r="AK171">
        <v>4</v>
      </c>
      <c r="AL171">
        <v>-1</v>
      </c>
      <c r="AM171">
        <v>33</v>
      </c>
      <c r="AN171">
        <v>40</v>
      </c>
      <c r="AO171">
        <v>28</v>
      </c>
      <c r="AP171">
        <v>20</v>
      </c>
      <c r="AQ171">
        <v>320</v>
      </c>
      <c r="AR171">
        <v>7</v>
      </c>
      <c r="AS171">
        <v>2.4</v>
      </c>
      <c r="AT171">
        <v>18</v>
      </c>
      <c r="AU171">
        <v>-1</v>
      </c>
      <c r="AV171">
        <v>10</v>
      </c>
      <c r="AW171">
        <v>3.7</v>
      </c>
      <c r="AX171">
        <v>38</v>
      </c>
      <c r="AY171">
        <v>2.2000000000000002</v>
      </c>
      <c r="AZ171">
        <v>4</v>
      </c>
      <c r="BA171">
        <v>1.1000000000000001</v>
      </c>
      <c r="BB171">
        <v>-0.1</v>
      </c>
      <c r="BC171">
        <v>3</v>
      </c>
      <c r="BD171">
        <v>1.2</v>
      </c>
      <c r="BE171">
        <v>0.1</v>
      </c>
      <c r="BF171">
        <v>4</v>
      </c>
      <c r="BG171">
        <v>0.4</v>
      </c>
      <c r="BH171">
        <v>2.91</v>
      </c>
      <c r="BI171">
        <v>5.25</v>
      </c>
      <c r="BJ171">
        <v>0.57999999999999996</v>
      </c>
      <c r="BK171">
        <v>2.2400000000000002</v>
      </c>
      <c r="BL171">
        <v>0.43</v>
      </c>
      <c r="BM171">
        <v>0.24099999999999999</v>
      </c>
      <c r="BN171">
        <v>0.42</v>
      </c>
      <c r="BO171">
        <v>7.0000000000000007E-2</v>
      </c>
      <c r="BP171">
        <v>0.48</v>
      </c>
      <c r="BQ171">
        <v>0.11</v>
      </c>
      <c r="BR171">
        <v>0.4</v>
      </c>
      <c r="BS171">
        <v>7.8E-2</v>
      </c>
      <c r="BT171">
        <v>0.6</v>
      </c>
      <c r="BU171">
        <v>9.8000000000000004E-2</v>
      </c>
      <c r="BV171">
        <v>0.7</v>
      </c>
      <c r="BW171">
        <v>0.16</v>
      </c>
      <c r="BX171">
        <v>-0.5</v>
      </c>
      <c r="BY171">
        <v>-0.05</v>
      </c>
      <c r="BZ171">
        <v>-5</v>
      </c>
      <c r="CA171">
        <v>1.5</v>
      </c>
      <c r="CB171">
        <v>0.53</v>
      </c>
      <c r="CC171">
        <v>32.479999999999997</v>
      </c>
      <c r="CD171">
        <v>5.32</v>
      </c>
      <c r="CE171">
        <v>98.96</v>
      </c>
      <c r="CF171">
        <v>37</v>
      </c>
      <c r="CG171">
        <v>0.38</v>
      </c>
      <c r="CH171">
        <v>0.04</v>
      </c>
      <c r="CI171">
        <v>4</v>
      </c>
      <c r="CJ171">
        <v>1.35</v>
      </c>
      <c r="CK171">
        <v>2</v>
      </c>
      <c r="CL171">
        <v>8.1999999999999993</v>
      </c>
      <c r="CM171">
        <v>32.5</v>
      </c>
      <c r="CN171">
        <v>42</v>
      </c>
      <c r="CO171">
        <v>369</v>
      </c>
      <c r="CP171">
        <v>0.4</v>
      </c>
      <c r="CQ171">
        <v>2</v>
      </c>
      <c r="CR171">
        <v>29</v>
      </c>
      <c r="CS171">
        <v>1580</v>
      </c>
      <c r="CT171">
        <v>4</v>
      </c>
      <c r="CU171">
        <v>4</v>
      </c>
      <c r="CV171">
        <v>1840</v>
      </c>
    </row>
    <row r="172" spans="1:100" x14ac:dyDescent="0.3">
      <c r="A172" t="s">
        <v>617</v>
      </c>
      <c r="B172" t="s">
        <v>618</v>
      </c>
      <c r="C172" s="1" t="str">
        <f>HYPERLINK("http://geochem.nrcan.gc.ca/cdogs/content/bdl/bdl220010_e.htm", "22:0010")</f>
        <v>22:0010</v>
      </c>
      <c r="D172" s="1" t="str">
        <f>HYPERLINK("http://geochem.nrcan.gc.ca/cdogs/content/svy/svy220008_e.htm", "22:0008")</f>
        <v>22:0008</v>
      </c>
      <c r="E172" t="s">
        <v>559</v>
      </c>
      <c r="F172" t="s">
        <v>619</v>
      </c>
      <c r="H172">
        <v>63.003925099999996</v>
      </c>
      <c r="I172">
        <v>-92.158201899999995</v>
      </c>
      <c r="J172" s="1" t="str">
        <f>HYPERLINK("http://geochem.nrcan.gc.ca/cdogs/content/kwd/kwd020033_e.htm", "Whole")</f>
        <v>Whole</v>
      </c>
      <c r="K172" s="1" t="str">
        <f>HYPERLINK("http://geochem.nrcan.gc.ca/cdogs/content/kwd/kwd080069_e.htm", "Rock crushing (ActLabs RX1)")</f>
        <v>Rock crushing (ActLabs RX1)</v>
      </c>
      <c r="L172">
        <v>622984</v>
      </c>
      <c r="M172">
        <v>7</v>
      </c>
      <c r="P172">
        <v>12</v>
      </c>
      <c r="Q172">
        <v>1.02</v>
      </c>
      <c r="R172">
        <v>2.12</v>
      </c>
      <c r="S172">
        <v>0.05</v>
      </c>
      <c r="T172">
        <v>7.7</v>
      </c>
      <c r="U172">
        <v>-0.01</v>
      </c>
      <c r="V172">
        <v>8.6</v>
      </c>
      <c r="W172">
        <v>-5</v>
      </c>
      <c r="X172">
        <v>44.3</v>
      </c>
      <c r="Y172">
        <v>13.71</v>
      </c>
      <c r="AA172">
        <v>0.73</v>
      </c>
      <c r="AB172">
        <v>7.42</v>
      </c>
      <c r="AC172">
        <v>0.29599999999999999</v>
      </c>
      <c r="AD172">
        <v>10.99</v>
      </c>
      <c r="AE172">
        <v>0.83499999999999996</v>
      </c>
      <c r="AF172">
        <v>1</v>
      </c>
      <c r="AG172">
        <v>0.6</v>
      </c>
      <c r="AH172">
        <v>0.08</v>
      </c>
      <c r="AI172">
        <v>10.74</v>
      </c>
      <c r="AJ172">
        <v>100.3</v>
      </c>
      <c r="AK172">
        <v>40</v>
      </c>
      <c r="AL172">
        <v>1</v>
      </c>
      <c r="AM172">
        <v>262</v>
      </c>
      <c r="AN172">
        <v>260</v>
      </c>
      <c r="AO172">
        <v>51</v>
      </c>
      <c r="AP172">
        <v>110</v>
      </c>
      <c r="AQ172">
        <v>110</v>
      </c>
      <c r="AR172">
        <v>16</v>
      </c>
      <c r="AS172">
        <v>1.8</v>
      </c>
      <c r="AT172">
        <v>63</v>
      </c>
      <c r="AU172">
        <v>15</v>
      </c>
      <c r="AV172">
        <v>127</v>
      </c>
      <c r="AW172">
        <v>18.7</v>
      </c>
      <c r="AX172">
        <v>51</v>
      </c>
      <c r="AY172">
        <v>2.7</v>
      </c>
      <c r="AZ172">
        <v>-2</v>
      </c>
      <c r="BA172">
        <v>3.2</v>
      </c>
      <c r="BB172">
        <v>-0.1</v>
      </c>
      <c r="BC172">
        <v>2</v>
      </c>
      <c r="BD172">
        <v>1.2</v>
      </c>
      <c r="BE172">
        <v>2.4</v>
      </c>
      <c r="BF172">
        <v>344</v>
      </c>
      <c r="BG172">
        <v>-0.1</v>
      </c>
      <c r="BH172">
        <v>3.34</v>
      </c>
      <c r="BI172">
        <v>8.2100000000000009</v>
      </c>
      <c r="BJ172">
        <v>1.25</v>
      </c>
      <c r="BK172">
        <v>6.55</v>
      </c>
      <c r="BL172">
        <v>2.0699999999999998</v>
      </c>
      <c r="BM172">
        <v>0.71299999999999997</v>
      </c>
      <c r="BN172">
        <v>2.8</v>
      </c>
      <c r="BO172">
        <v>0.54</v>
      </c>
      <c r="BP172">
        <v>3.36</v>
      </c>
      <c r="BQ172">
        <v>0.67</v>
      </c>
      <c r="BR172">
        <v>2</v>
      </c>
      <c r="BS172">
        <v>0.29799999999999999</v>
      </c>
      <c r="BT172">
        <v>1.97</v>
      </c>
      <c r="BU172">
        <v>0.30399999999999999</v>
      </c>
      <c r="BV172">
        <v>1.3</v>
      </c>
      <c r="BW172">
        <v>0.35</v>
      </c>
      <c r="BX172">
        <v>13.8</v>
      </c>
      <c r="BY172">
        <v>0.31</v>
      </c>
      <c r="BZ172">
        <v>8</v>
      </c>
      <c r="CA172">
        <v>0.27</v>
      </c>
      <c r="CB172">
        <v>0.09</v>
      </c>
      <c r="CC172">
        <v>10.3</v>
      </c>
      <c r="CD172">
        <v>9.77</v>
      </c>
      <c r="CE172">
        <v>99.3</v>
      </c>
      <c r="CF172">
        <v>69</v>
      </c>
      <c r="CG172">
        <v>-0.05</v>
      </c>
      <c r="CH172">
        <v>-0.02</v>
      </c>
      <c r="CI172">
        <v>-1</v>
      </c>
      <c r="CJ172">
        <v>0.09</v>
      </c>
      <c r="CK172">
        <v>-1</v>
      </c>
      <c r="CL172">
        <v>-0.2</v>
      </c>
      <c r="CM172">
        <v>54.3</v>
      </c>
      <c r="CN172">
        <v>151</v>
      </c>
      <c r="CO172">
        <v>118</v>
      </c>
      <c r="CP172">
        <v>-0.2</v>
      </c>
      <c r="CQ172">
        <v>60</v>
      </c>
      <c r="CR172">
        <v>113</v>
      </c>
      <c r="CS172">
        <v>2260</v>
      </c>
      <c r="CT172">
        <v>-1</v>
      </c>
      <c r="CU172">
        <v>10</v>
      </c>
      <c r="CV172">
        <v>129</v>
      </c>
    </row>
    <row r="173" spans="1:100" x14ac:dyDescent="0.3">
      <c r="A173" t="s">
        <v>620</v>
      </c>
      <c r="B173" t="s">
        <v>621</v>
      </c>
      <c r="C173" s="1" t="str">
        <f>HYPERLINK("http://geochem.nrcan.gc.ca/cdogs/content/bdl/bdl220010_e.htm", "22:0010")</f>
        <v>22:0010</v>
      </c>
      <c r="D173" s="1" t="str">
        <f>HYPERLINK("http://geochem.nrcan.gc.ca/cdogs/content/svy/svy220008_e.htm", "22:0008")</f>
        <v>22:0008</v>
      </c>
      <c r="E173" t="s">
        <v>559</v>
      </c>
      <c r="F173" t="s">
        <v>622</v>
      </c>
      <c r="H173">
        <v>63.003925099999996</v>
      </c>
      <c r="I173">
        <v>-92.158201899999995</v>
      </c>
      <c r="J173" s="1" t="str">
        <f>HYPERLINK("http://geochem.nrcan.gc.ca/cdogs/content/kwd/kwd020033_e.htm", "Whole")</f>
        <v>Whole</v>
      </c>
      <c r="K173" s="1" t="str">
        <f>HYPERLINK("http://geochem.nrcan.gc.ca/cdogs/content/kwd/kwd080069_e.htm", "Rock crushing (ActLabs RX1)")</f>
        <v>Rock crushing (ActLabs RX1)</v>
      </c>
      <c r="L173">
        <v>622985</v>
      </c>
      <c r="M173">
        <v>64</v>
      </c>
      <c r="P173">
        <v>19</v>
      </c>
      <c r="Q173">
        <v>1.06</v>
      </c>
      <c r="R173">
        <v>2.58</v>
      </c>
      <c r="S173">
        <v>0.03</v>
      </c>
      <c r="T173">
        <v>9.25</v>
      </c>
      <c r="U173">
        <v>-0.01</v>
      </c>
      <c r="V173">
        <v>8.1</v>
      </c>
      <c r="W173">
        <v>-5</v>
      </c>
      <c r="X173">
        <v>42.31</v>
      </c>
      <c r="Y173">
        <v>12.77</v>
      </c>
      <c r="AA173">
        <v>1.48</v>
      </c>
      <c r="AB173">
        <v>6.79</v>
      </c>
      <c r="AC173">
        <v>0.30099999999999999</v>
      </c>
      <c r="AD173">
        <v>12.55</v>
      </c>
      <c r="AE173">
        <v>0.8</v>
      </c>
      <c r="AF173">
        <v>1.21</v>
      </c>
      <c r="AG173">
        <v>1.21</v>
      </c>
      <c r="AH173">
        <v>0.09</v>
      </c>
      <c r="AI173">
        <v>11.41</v>
      </c>
      <c r="AJ173">
        <v>99.93</v>
      </c>
      <c r="AK173">
        <v>38</v>
      </c>
      <c r="AL173">
        <v>-1</v>
      </c>
      <c r="AM173">
        <v>251</v>
      </c>
      <c r="AN173">
        <v>230</v>
      </c>
      <c r="AO173">
        <v>35</v>
      </c>
      <c r="AP173">
        <v>100</v>
      </c>
      <c r="AQ173">
        <v>170</v>
      </c>
      <c r="AR173">
        <v>14</v>
      </c>
      <c r="AS173">
        <v>1.7</v>
      </c>
      <c r="AT173">
        <v>64</v>
      </c>
      <c r="AU173">
        <v>24</v>
      </c>
      <c r="AV173">
        <v>119</v>
      </c>
      <c r="AW173">
        <v>18.399999999999999</v>
      </c>
      <c r="AX173">
        <v>49</v>
      </c>
      <c r="AY173">
        <v>2.2999999999999998</v>
      </c>
      <c r="AZ173">
        <v>-2</v>
      </c>
      <c r="BA173">
        <v>3.1</v>
      </c>
      <c r="BB173">
        <v>-0.1</v>
      </c>
      <c r="BC173">
        <v>2</v>
      </c>
      <c r="BD173">
        <v>1.1000000000000001</v>
      </c>
      <c r="BE173">
        <v>2.4</v>
      </c>
      <c r="BF173">
        <v>233</v>
      </c>
      <c r="BG173">
        <v>-0.1</v>
      </c>
      <c r="BH173">
        <v>24.2</v>
      </c>
      <c r="BI173">
        <v>36</v>
      </c>
      <c r="BJ173">
        <v>3.65</v>
      </c>
      <c r="BK173">
        <v>12.3</v>
      </c>
      <c r="BL173">
        <v>2.4900000000000002</v>
      </c>
      <c r="BM173">
        <v>0.747</v>
      </c>
      <c r="BN173">
        <v>2.92</v>
      </c>
      <c r="BO173">
        <v>0.56000000000000005</v>
      </c>
      <c r="BP173">
        <v>3.2</v>
      </c>
      <c r="BQ173">
        <v>0.65</v>
      </c>
      <c r="BR173">
        <v>1.99</v>
      </c>
      <c r="BS173">
        <v>0.30599999999999999</v>
      </c>
      <c r="BT173">
        <v>2.04</v>
      </c>
      <c r="BU173">
        <v>0.31</v>
      </c>
      <c r="BV173">
        <v>1.2</v>
      </c>
      <c r="BW173">
        <v>0.25</v>
      </c>
      <c r="BX173">
        <v>7.6</v>
      </c>
      <c r="BY173">
        <v>0.37</v>
      </c>
      <c r="BZ173">
        <v>9</v>
      </c>
      <c r="CA173">
        <v>1.17</v>
      </c>
      <c r="CB173">
        <v>0.13</v>
      </c>
      <c r="CC173">
        <v>10.48</v>
      </c>
      <c r="CD173">
        <v>10.5</v>
      </c>
      <c r="CE173">
        <v>99.02</v>
      </c>
      <c r="CF173">
        <v>114</v>
      </c>
      <c r="CG173">
        <v>-0.05</v>
      </c>
      <c r="CH173">
        <v>-0.02</v>
      </c>
      <c r="CI173">
        <v>-1</v>
      </c>
      <c r="CJ173">
        <v>0.08</v>
      </c>
      <c r="CK173">
        <v>-1</v>
      </c>
      <c r="CL173">
        <v>-0.2</v>
      </c>
      <c r="CM173">
        <v>57.8</v>
      </c>
      <c r="CN173">
        <v>200</v>
      </c>
      <c r="CO173">
        <v>166</v>
      </c>
      <c r="CP173">
        <v>-0.2</v>
      </c>
      <c r="CQ173">
        <v>57</v>
      </c>
      <c r="CR173">
        <v>107</v>
      </c>
      <c r="CS173">
        <v>2230</v>
      </c>
      <c r="CT173">
        <v>-1</v>
      </c>
      <c r="CU173">
        <v>8</v>
      </c>
      <c r="CV173">
        <v>113</v>
      </c>
    </row>
    <row r="174" spans="1:100" x14ac:dyDescent="0.3">
      <c r="A174" t="s">
        <v>623</v>
      </c>
      <c r="B174" t="s">
        <v>624</v>
      </c>
      <c r="C174" s="1" t="str">
        <f>HYPERLINK("http://geochem.nrcan.gc.ca/cdogs/content/bdl/bdl220010_e.htm", "22:0010")</f>
        <v>22:0010</v>
      </c>
      <c r="D174" s="1" t="str">
        <f>HYPERLINK("http://geochem.nrcan.gc.ca/cdogs/content/svy/svy220008_e.htm", "22:0008")</f>
        <v>22:0008</v>
      </c>
      <c r="E174" t="s">
        <v>559</v>
      </c>
      <c r="F174" t="s">
        <v>625</v>
      </c>
      <c r="H174">
        <v>63.003925099999996</v>
      </c>
      <c r="I174">
        <v>-92.158201899999995</v>
      </c>
      <c r="J174" s="1" t="str">
        <f>HYPERLINK("http://geochem.nrcan.gc.ca/cdogs/content/kwd/kwd020033_e.htm", "Whole")</f>
        <v>Whole</v>
      </c>
      <c r="K174" s="1" t="str">
        <f>HYPERLINK("http://geochem.nrcan.gc.ca/cdogs/content/kwd/kwd080069_e.htm", "Rock crushing (ActLabs RX1)")</f>
        <v>Rock crushing (ActLabs RX1)</v>
      </c>
      <c r="L174">
        <v>622986</v>
      </c>
      <c r="M174">
        <v>9</v>
      </c>
      <c r="P174">
        <v>19</v>
      </c>
      <c r="Q174">
        <v>1.03</v>
      </c>
      <c r="R174">
        <v>1.89</v>
      </c>
      <c r="S174">
        <v>0.03</v>
      </c>
      <c r="T174">
        <v>6.98</v>
      </c>
      <c r="U174">
        <v>-0.01</v>
      </c>
      <c r="V174">
        <v>8.9</v>
      </c>
      <c r="W174">
        <v>-5</v>
      </c>
      <c r="X174">
        <v>44.04</v>
      </c>
      <c r="Y174">
        <v>14.13</v>
      </c>
      <c r="AA174">
        <v>1.03</v>
      </c>
      <c r="AB174">
        <v>7.05</v>
      </c>
      <c r="AC174">
        <v>0.27100000000000002</v>
      </c>
      <c r="AD174">
        <v>9.85</v>
      </c>
      <c r="AE174">
        <v>0.90100000000000002</v>
      </c>
      <c r="AF174">
        <v>0.85</v>
      </c>
      <c r="AG174">
        <v>1.72</v>
      </c>
      <c r="AH174">
        <v>0.08</v>
      </c>
      <c r="AI174">
        <v>10.61</v>
      </c>
      <c r="AJ174">
        <v>100.4</v>
      </c>
      <c r="AK174">
        <v>42</v>
      </c>
      <c r="AL174">
        <v>-1</v>
      </c>
      <c r="AM174">
        <v>283</v>
      </c>
      <c r="AN174">
        <v>260</v>
      </c>
      <c r="AO174">
        <v>65</v>
      </c>
      <c r="AP174">
        <v>120</v>
      </c>
      <c r="AQ174">
        <v>130</v>
      </c>
      <c r="AR174">
        <v>16</v>
      </c>
      <c r="AS174">
        <v>2.1</v>
      </c>
      <c r="AT174">
        <v>97</v>
      </c>
      <c r="AU174">
        <v>36</v>
      </c>
      <c r="AV174">
        <v>82</v>
      </c>
      <c r="AW174">
        <v>17.3</v>
      </c>
      <c r="AX174">
        <v>54</v>
      </c>
      <c r="AY174">
        <v>2.6</v>
      </c>
      <c r="AZ174">
        <v>-2</v>
      </c>
      <c r="BA174">
        <v>3</v>
      </c>
      <c r="BB174">
        <v>-0.1</v>
      </c>
      <c r="BC174">
        <v>1</v>
      </c>
      <c r="BD174">
        <v>1</v>
      </c>
      <c r="BE174">
        <v>2.5</v>
      </c>
      <c r="BF174">
        <v>355</v>
      </c>
      <c r="BG174">
        <v>-0.1</v>
      </c>
      <c r="BH174">
        <v>2.82</v>
      </c>
      <c r="BI174">
        <v>7.4</v>
      </c>
      <c r="BJ174">
        <v>1.1399999999999999</v>
      </c>
      <c r="BK174">
        <v>5.84</v>
      </c>
      <c r="BL174">
        <v>1.83</v>
      </c>
      <c r="BM174">
        <v>0.65600000000000003</v>
      </c>
      <c r="BN174">
        <v>2.57</v>
      </c>
      <c r="BO174">
        <v>0.51</v>
      </c>
      <c r="BP174">
        <v>3.04</v>
      </c>
      <c r="BQ174">
        <v>0.61</v>
      </c>
      <c r="BR174">
        <v>1.79</v>
      </c>
      <c r="BS174">
        <v>0.28299999999999997</v>
      </c>
      <c r="BT174">
        <v>1.83</v>
      </c>
      <c r="BU174">
        <v>0.29099999999999998</v>
      </c>
      <c r="BV174">
        <v>1.4</v>
      </c>
      <c r="BW174">
        <v>0.27</v>
      </c>
      <c r="BX174">
        <v>7.9</v>
      </c>
      <c r="BY174">
        <v>0.52</v>
      </c>
      <c r="BZ174">
        <v>6</v>
      </c>
      <c r="CA174">
        <v>0.16</v>
      </c>
      <c r="CB174">
        <v>0.08</v>
      </c>
      <c r="CC174">
        <v>10.93</v>
      </c>
      <c r="CD174">
        <v>9.61</v>
      </c>
      <c r="CE174">
        <v>99.43</v>
      </c>
      <c r="CF174">
        <v>98</v>
      </c>
      <c r="CG174">
        <v>-0.05</v>
      </c>
      <c r="CH174">
        <v>-0.02</v>
      </c>
      <c r="CI174">
        <v>-1</v>
      </c>
      <c r="CJ174">
        <v>0.02</v>
      </c>
      <c r="CK174">
        <v>-1</v>
      </c>
      <c r="CL174">
        <v>-0.2</v>
      </c>
      <c r="CM174">
        <v>53.3</v>
      </c>
      <c r="CN174">
        <v>202</v>
      </c>
      <c r="CO174">
        <v>107</v>
      </c>
      <c r="CP174">
        <v>-0.2</v>
      </c>
      <c r="CQ174">
        <v>66</v>
      </c>
      <c r="CR174">
        <v>115</v>
      </c>
      <c r="CS174">
        <v>2060</v>
      </c>
      <c r="CT174">
        <v>-1</v>
      </c>
      <c r="CU174">
        <v>8</v>
      </c>
      <c r="CV174">
        <v>96.8</v>
      </c>
    </row>
    <row r="175" spans="1:100" x14ac:dyDescent="0.3">
      <c r="A175" t="s">
        <v>626</v>
      </c>
      <c r="B175" t="s">
        <v>627</v>
      </c>
      <c r="C175" s="1" t="str">
        <f>HYPERLINK("http://geochem.nrcan.gc.ca/cdogs/content/bdl/bdl220010_e.htm", "22:0010")</f>
        <v>22:0010</v>
      </c>
      <c r="D175" s="1" t="str">
        <f>HYPERLINK("http://geochem.nrcan.gc.ca/cdogs/content/svy/svy220008_e.htm", "22:0008")</f>
        <v>22:0008</v>
      </c>
      <c r="E175" t="s">
        <v>559</v>
      </c>
      <c r="F175" t="s">
        <v>628</v>
      </c>
      <c r="H175">
        <v>63.003925099999996</v>
      </c>
      <c r="I175">
        <v>-92.158201899999995</v>
      </c>
      <c r="J175" s="1" t="str">
        <f>HYPERLINK("http://geochem.nrcan.gc.ca/cdogs/content/kwd/kwd020033_e.htm", "Whole")</f>
        <v>Whole</v>
      </c>
      <c r="K175" s="1" t="str">
        <f>HYPERLINK("http://geochem.nrcan.gc.ca/cdogs/content/kwd/kwd080069_e.htm", "Rock crushing (ActLabs RX1)")</f>
        <v>Rock crushing (ActLabs RX1)</v>
      </c>
      <c r="L175">
        <v>622987</v>
      </c>
      <c r="M175">
        <v>46</v>
      </c>
      <c r="P175">
        <v>26</v>
      </c>
      <c r="Q175">
        <v>1.04</v>
      </c>
      <c r="R175">
        <v>1.21</v>
      </c>
      <c r="S175">
        <v>6.26</v>
      </c>
      <c r="T175">
        <v>4.3099999999999996</v>
      </c>
      <c r="U175">
        <v>-0.01</v>
      </c>
      <c r="V175">
        <v>16.399999999999999</v>
      </c>
      <c r="W175">
        <v>-5</v>
      </c>
      <c r="X175">
        <v>68.349999999999994</v>
      </c>
      <c r="Y175">
        <v>0.94</v>
      </c>
      <c r="AA175">
        <v>0.03</v>
      </c>
      <c r="AB175">
        <v>1.32</v>
      </c>
      <c r="AC175">
        <v>0.52800000000000002</v>
      </c>
      <c r="AD175">
        <v>2.91</v>
      </c>
      <c r="AE175">
        <v>4.1000000000000002E-2</v>
      </c>
      <c r="AF175">
        <v>0.02</v>
      </c>
      <c r="AG175">
        <v>0.02</v>
      </c>
      <c r="AH175">
        <v>0.02</v>
      </c>
      <c r="AI175">
        <v>6.65</v>
      </c>
      <c r="AJ175">
        <v>99.07</v>
      </c>
      <c r="AK175">
        <v>2</v>
      </c>
      <c r="AL175">
        <v>-1</v>
      </c>
      <c r="AM175">
        <v>10</v>
      </c>
      <c r="AN175">
        <v>40</v>
      </c>
      <c r="AO175">
        <v>12</v>
      </c>
      <c r="AP175">
        <v>-20</v>
      </c>
      <c r="AQ175">
        <v>310</v>
      </c>
      <c r="AR175">
        <v>3</v>
      </c>
      <c r="AS175">
        <v>1.2</v>
      </c>
      <c r="AT175">
        <v>22</v>
      </c>
      <c r="AU175">
        <v>-1</v>
      </c>
      <c r="AV175">
        <v>23</v>
      </c>
      <c r="AW175">
        <v>5.8</v>
      </c>
      <c r="AX175">
        <v>15</v>
      </c>
      <c r="AY175">
        <v>-0.2</v>
      </c>
      <c r="AZ175">
        <v>3</v>
      </c>
      <c r="BA175">
        <v>2.8</v>
      </c>
      <c r="BB175">
        <v>-0.1</v>
      </c>
      <c r="BC175">
        <v>1</v>
      </c>
      <c r="BD175">
        <v>0.8</v>
      </c>
      <c r="BE175">
        <v>0.2</v>
      </c>
      <c r="BF175">
        <v>5</v>
      </c>
      <c r="BG175">
        <v>-0.1</v>
      </c>
      <c r="BH175">
        <v>2.98</v>
      </c>
      <c r="BI175">
        <v>5.79</v>
      </c>
      <c r="BJ175">
        <v>0.69</v>
      </c>
      <c r="BK175">
        <v>2.78</v>
      </c>
      <c r="BL175">
        <v>0.57999999999999996</v>
      </c>
      <c r="BM175">
        <v>0.443</v>
      </c>
      <c r="BN175">
        <v>0.68</v>
      </c>
      <c r="BO175">
        <v>0.12</v>
      </c>
      <c r="BP175">
        <v>0.73</v>
      </c>
      <c r="BQ175">
        <v>0.16</v>
      </c>
      <c r="BR175">
        <v>0.48</v>
      </c>
      <c r="BS175">
        <v>7.6999999999999999E-2</v>
      </c>
      <c r="BT175">
        <v>0.56000000000000005</v>
      </c>
      <c r="BU175">
        <v>9.0999999999999998E-2</v>
      </c>
      <c r="BV175">
        <v>0.2</v>
      </c>
      <c r="BW175">
        <v>0.18</v>
      </c>
      <c r="BX175">
        <v>5.5</v>
      </c>
      <c r="BY175">
        <v>0.09</v>
      </c>
      <c r="BZ175">
        <v>-5</v>
      </c>
      <c r="CA175">
        <v>0.35</v>
      </c>
      <c r="CB175">
        <v>0.27</v>
      </c>
      <c r="CC175">
        <v>18.27</v>
      </c>
      <c r="CD175">
        <v>4.8099999999999996</v>
      </c>
      <c r="CE175">
        <v>97.23</v>
      </c>
      <c r="CF175">
        <v>25</v>
      </c>
      <c r="CG175">
        <v>0.49</v>
      </c>
      <c r="CH175">
        <v>0.05</v>
      </c>
      <c r="CI175">
        <v>2</v>
      </c>
      <c r="CJ175">
        <v>0.41</v>
      </c>
      <c r="CK175">
        <v>-1</v>
      </c>
      <c r="CL175">
        <v>1.8</v>
      </c>
      <c r="CM175">
        <v>17</v>
      </c>
      <c r="CN175">
        <v>53</v>
      </c>
      <c r="CO175">
        <v>396</v>
      </c>
      <c r="CP175">
        <v>-0.2</v>
      </c>
      <c r="CQ175">
        <v>1</v>
      </c>
      <c r="CR175">
        <v>21</v>
      </c>
      <c r="CS175">
        <v>3680</v>
      </c>
      <c r="CT175">
        <v>3</v>
      </c>
      <c r="CU175">
        <v>3</v>
      </c>
      <c r="CV175">
        <v>567</v>
      </c>
    </row>
    <row r="176" spans="1:100" x14ac:dyDescent="0.3">
      <c r="A176" t="s">
        <v>629</v>
      </c>
      <c r="B176" t="s">
        <v>630</v>
      </c>
      <c r="C176" s="1" t="str">
        <f>HYPERLINK("http://geochem.nrcan.gc.ca/cdogs/content/bdl/bdl220010_e.htm", "22:0010")</f>
        <v>22:0010</v>
      </c>
      <c r="D176" s="1" t="str">
        <f>HYPERLINK("http://geochem.nrcan.gc.ca/cdogs/content/svy/svy220008_e.htm", "22:0008")</f>
        <v>22:0008</v>
      </c>
      <c r="E176" t="s">
        <v>559</v>
      </c>
      <c r="F176" t="s">
        <v>631</v>
      </c>
      <c r="H176">
        <v>63.003925099999996</v>
      </c>
      <c r="I176">
        <v>-92.158201899999995</v>
      </c>
      <c r="J176" s="1" t="str">
        <f>HYPERLINK("http://geochem.nrcan.gc.ca/cdogs/content/kwd/kwd020033_e.htm", "Whole")</f>
        <v>Whole</v>
      </c>
      <c r="K176" s="1" t="str">
        <f>HYPERLINK("http://geochem.nrcan.gc.ca/cdogs/content/kwd/kwd080069_e.htm", "Rock crushing (ActLabs RX1)")</f>
        <v>Rock crushing (ActLabs RX1)</v>
      </c>
      <c r="L176">
        <v>622988</v>
      </c>
      <c r="M176">
        <v>30</v>
      </c>
      <c r="P176">
        <v>2</v>
      </c>
      <c r="Q176">
        <v>1.03</v>
      </c>
      <c r="R176">
        <v>0.5</v>
      </c>
      <c r="S176">
        <v>5.14</v>
      </c>
      <c r="T176">
        <v>1.74</v>
      </c>
      <c r="U176">
        <v>-0.01</v>
      </c>
      <c r="V176">
        <v>12.6</v>
      </c>
      <c r="W176">
        <v>-5</v>
      </c>
      <c r="X176">
        <v>73.13</v>
      </c>
      <c r="Y176">
        <v>0.22</v>
      </c>
      <c r="AA176">
        <v>5.38</v>
      </c>
      <c r="AB176">
        <v>1.33</v>
      </c>
      <c r="AC176">
        <v>0.56299999999999994</v>
      </c>
      <c r="AD176">
        <v>1.48</v>
      </c>
      <c r="AE176">
        <v>8.9999999999999993E-3</v>
      </c>
      <c r="AF176">
        <v>0.01</v>
      </c>
      <c r="AG176">
        <v>0.02</v>
      </c>
      <c r="AH176">
        <v>0.18</v>
      </c>
      <c r="AI176">
        <v>3.15</v>
      </c>
      <c r="AJ176">
        <v>99.47</v>
      </c>
      <c r="AK176">
        <v>-1</v>
      </c>
      <c r="AL176">
        <v>-1</v>
      </c>
      <c r="AM176">
        <v>-5</v>
      </c>
      <c r="AN176">
        <v>60</v>
      </c>
      <c r="AO176">
        <v>12</v>
      </c>
      <c r="AP176">
        <v>-20</v>
      </c>
      <c r="AQ176">
        <v>100</v>
      </c>
      <c r="AR176">
        <v>1</v>
      </c>
      <c r="AS176">
        <v>1.3</v>
      </c>
      <c r="AT176">
        <v>145</v>
      </c>
      <c r="AU176">
        <v>-1</v>
      </c>
      <c r="AV176">
        <v>10</v>
      </c>
      <c r="AW176">
        <v>6</v>
      </c>
      <c r="AX176">
        <v>7</v>
      </c>
      <c r="AY176">
        <v>-0.2</v>
      </c>
      <c r="AZ176">
        <v>3</v>
      </c>
      <c r="BA176">
        <v>2.2999999999999998</v>
      </c>
      <c r="BB176">
        <v>-0.1</v>
      </c>
      <c r="BC176">
        <v>2</v>
      </c>
      <c r="BD176">
        <v>1</v>
      </c>
      <c r="BE176">
        <v>0.1</v>
      </c>
      <c r="BF176">
        <v>5</v>
      </c>
      <c r="BG176">
        <v>-0.1</v>
      </c>
      <c r="BH176">
        <v>2.0099999999999998</v>
      </c>
      <c r="BI176">
        <v>3.29</v>
      </c>
      <c r="BJ176">
        <v>0.36</v>
      </c>
      <c r="BK176">
        <v>1.58</v>
      </c>
      <c r="BL176">
        <v>0.38</v>
      </c>
      <c r="BM176">
        <v>0.35599999999999998</v>
      </c>
      <c r="BN176">
        <v>0.52</v>
      </c>
      <c r="BO176">
        <v>0.09</v>
      </c>
      <c r="BP176">
        <v>0.62</v>
      </c>
      <c r="BQ176">
        <v>0.14000000000000001</v>
      </c>
      <c r="BR176">
        <v>0.43</v>
      </c>
      <c r="BS176">
        <v>6.5000000000000002E-2</v>
      </c>
      <c r="BT176">
        <v>0.43</v>
      </c>
      <c r="BU176">
        <v>7.1999999999999995E-2</v>
      </c>
      <c r="BV176">
        <v>-0.1</v>
      </c>
      <c r="BW176">
        <v>0.08</v>
      </c>
      <c r="BX176">
        <v>4.5</v>
      </c>
      <c r="BY176">
        <v>-0.05</v>
      </c>
      <c r="BZ176">
        <v>-5</v>
      </c>
      <c r="CA176">
        <v>-0.05</v>
      </c>
      <c r="CB176">
        <v>0.1</v>
      </c>
      <c r="CC176">
        <v>19.39</v>
      </c>
      <c r="CD176">
        <v>1.74</v>
      </c>
      <c r="CE176">
        <v>98.06</v>
      </c>
      <c r="CF176">
        <v>239</v>
      </c>
      <c r="CG176">
        <v>0.4</v>
      </c>
      <c r="CH176">
        <v>0.08</v>
      </c>
      <c r="CI176">
        <v>1</v>
      </c>
      <c r="CJ176">
        <v>0.3</v>
      </c>
      <c r="CK176">
        <v>-1</v>
      </c>
      <c r="CL176">
        <v>-0.2</v>
      </c>
      <c r="CM176">
        <v>17</v>
      </c>
      <c r="CN176">
        <v>64</v>
      </c>
      <c r="CO176">
        <v>139</v>
      </c>
      <c r="CP176">
        <v>-0.2</v>
      </c>
      <c r="CQ176">
        <v>-1</v>
      </c>
      <c r="CR176">
        <v>19</v>
      </c>
      <c r="CS176">
        <v>4100</v>
      </c>
      <c r="CT176">
        <v>4</v>
      </c>
      <c r="CU176">
        <v>5</v>
      </c>
      <c r="CV176">
        <v>203</v>
      </c>
    </row>
    <row r="177" spans="1:100" x14ac:dyDescent="0.3">
      <c r="A177" t="s">
        <v>632</v>
      </c>
      <c r="B177" t="s">
        <v>633</v>
      </c>
      <c r="C177" s="1" t="str">
        <f>HYPERLINK("http://geochem.nrcan.gc.ca/cdogs/content/bdl/bdl220010_e.htm", "22:0010")</f>
        <v>22:0010</v>
      </c>
      <c r="D177" s="1" t="str">
        <f>HYPERLINK("http://geochem.nrcan.gc.ca/cdogs/content/svy/svy220008_e.htm", "22:0008")</f>
        <v>22:0008</v>
      </c>
      <c r="E177" t="s">
        <v>559</v>
      </c>
      <c r="F177" t="s">
        <v>634</v>
      </c>
      <c r="H177">
        <v>63.003925099999996</v>
      </c>
      <c r="I177">
        <v>-92.158201899999995</v>
      </c>
      <c r="J177" s="1" t="str">
        <f>HYPERLINK("http://geochem.nrcan.gc.ca/cdogs/content/kwd/kwd020033_e.htm", "Whole")</f>
        <v>Whole</v>
      </c>
      <c r="K177" s="1" t="str">
        <f>HYPERLINK("http://geochem.nrcan.gc.ca/cdogs/content/kwd/kwd080069_e.htm", "Rock crushing (ActLabs RX1)")</f>
        <v>Rock crushing (ActLabs RX1)</v>
      </c>
      <c r="L177">
        <v>622989</v>
      </c>
      <c r="M177">
        <v>7</v>
      </c>
      <c r="P177">
        <v>1</v>
      </c>
      <c r="Q177">
        <v>1.03</v>
      </c>
      <c r="R177">
        <v>2.3199999999999998</v>
      </c>
      <c r="S177">
        <v>0.35</v>
      </c>
      <c r="T177">
        <v>8.2200000000000006</v>
      </c>
      <c r="U177">
        <v>-0.01</v>
      </c>
      <c r="V177">
        <v>7.6</v>
      </c>
      <c r="W177">
        <v>-5</v>
      </c>
      <c r="X177">
        <v>43.54</v>
      </c>
      <c r="Y177">
        <v>12.65</v>
      </c>
      <c r="AA177">
        <v>2.83</v>
      </c>
      <c r="AB177">
        <v>6.81</v>
      </c>
      <c r="AC177">
        <v>0.218</v>
      </c>
      <c r="AD177">
        <v>9.06</v>
      </c>
      <c r="AE177">
        <v>0.78900000000000003</v>
      </c>
      <c r="AF177">
        <v>2.36</v>
      </c>
      <c r="AG177">
        <v>0.15</v>
      </c>
      <c r="AH177">
        <v>0.06</v>
      </c>
      <c r="AI177">
        <v>11.41</v>
      </c>
      <c r="AJ177">
        <v>98.33</v>
      </c>
      <c r="AK177">
        <v>37</v>
      </c>
      <c r="AL177">
        <v>-1</v>
      </c>
      <c r="AM177">
        <v>248</v>
      </c>
      <c r="AN177">
        <v>250</v>
      </c>
      <c r="AO177">
        <v>52</v>
      </c>
      <c r="AP177">
        <v>110</v>
      </c>
      <c r="AQ177">
        <v>140</v>
      </c>
      <c r="AR177">
        <v>15</v>
      </c>
      <c r="AS177">
        <v>1.3</v>
      </c>
      <c r="AT177">
        <v>8</v>
      </c>
      <c r="AU177">
        <v>4</v>
      </c>
      <c r="AV177">
        <v>91</v>
      </c>
      <c r="AW177">
        <v>16.2</v>
      </c>
      <c r="AX177">
        <v>46</v>
      </c>
      <c r="AY177">
        <v>1.8</v>
      </c>
      <c r="AZ177">
        <v>-2</v>
      </c>
      <c r="BA177">
        <v>2.5</v>
      </c>
      <c r="BB177">
        <v>-0.1</v>
      </c>
      <c r="BC177">
        <v>1</v>
      </c>
      <c r="BD177">
        <v>0.9</v>
      </c>
      <c r="BE177">
        <v>0.4</v>
      </c>
      <c r="BF177">
        <v>14</v>
      </c>
      <c r="BG177">
        <v>-0.1</v>
      </c>
      <c r="BH177">
        <v>3.67</v>
      </c>
      <c r="BI177">
        <v>9.25</v>
      </c>
      <c r="BJ177">
        <v>1.39</v>
      </c>
      <c r="BK177">
        <v>7.11</v>
      </c>
      <c r="BL177">
        <v>2.2000000000000002</v>
      </c>
      <c r="BM177">
        <v>0.78700000000000003</v>
      </c>
      <c r="BN177">
        <v>2.77</v>
      </c>
      <c r="BO177">
        <v>0.49</v>
      </c>
      <c r="BP177">
        <v>3.01</v>
      </c>
      <c r="BQ177">
        <v>0.59</v>
      </c>
      <c r="BR177">
        <v>1.7</v>
      </c>
      <c r="BS177">
        <v>0.26</v>
      </c>
      <c r="BT177">
        <v>1.73</v>
      </c>
      <c r="BU177">
        <v>0.27800000000000002</v>
      </c>
      <c r="BV177">
        <v>1.2</v>
      </c>
      <c r="BW177">
        <v>0.17</v>
      </c>
      <c r="BX177">
        <v>5.4</v>
      </c>
      <c r="BY177">
        <v>-0.05</v>
      </c>
      <c r="BZ177">
        <v>-5</v>
      </c>
      <c r="CA177">
        <v>0.51</v>
      </c>
      <c r="CB177">
        <v>0.17</v>
      </c>
      <c r="CC177">
        <v>11.28</v>
      </c>
      <c r="CD177">
        <v>10.56</v>
      </c>
      <c r="CE177">
        <v>97.48</v>
      </c>
      <c r="CF177">
        <v>6</v>
      </c>
      <c r="CG177">
        <v>-0.05</v>
      </c>
      <c r="CH177">
        <v>0.03</v>
      </c>
      <c r="CI177">
        <v>-1</v>
      </c>
      <c r="CJ177">
        <v>0.04</v>
      </c>
      <c r="CK177">
        <v>-1</v>
      </c>
      <c r="CL177">
        <v>-0.2</v>
      </c>
      <c r="CM177">
        <v>56.3</v>
      </c>
      <c r="CN177">
        <v>206</v>
      </c>
      <c r="CO177">
        <v>153</v>
      </c>
      <c r="CP177">
        <v>-0.2</v>
      </c>
      <c r="CQ177">
        <v>47</v>
      </c>
      <c r="CR177">
        <v>106</v>
      </c>
      <c r="CS177">
        <v>1670</v>
      </c>
      <c r="CT177">
        <v>-1</v>
      </c>
      <c r="CU177">
        <v>7</v>
      </c>
      <c r="CV177">
        <v>82.9</v>
      </c>
    </row>
    <row r="178" spans="1:100" x14ac:dyDescent="0.3">
      <c r="A178" t="s">
        <v>635</v>
      </c>
      <c r="B178" t="s">
        <v>636</v>
      </c>
      <c r="C178" s="1" t="str">
        <f>HYPERLINK("http://geochem.nrcan.gc.ca/cdogs/content/bdl/bdl220010_e.htm", "22:0010")</f>
        <v>22:0010</v>
      </c>
      <c r="D178" s="1" t="str">
        <f>HYPERLINK("http://geochem.nrcan.gc.ca/cdogs/content/svy/svy220008_e.htm", "22:0008")</f>
        <v>22:0008</v>
      </c>
      <c r="E178" t="s">
        <v>559</v>
      </c>
      <c r="F178" t="s">
        <v>637</v>
      </c>
      <c r="H178">
        <v>63.003925099999996</v>
      </c>
      <c r="I178">
        <v>-92.158201899999995</v>
      </c>
      <c r="J178" s="1" t="str">
        <f>HYPERLINK("http://geochem.nrcan.gc.ca/cdogs/content/kwd/kwd020033_e.htm", "Whole")</f>
        <v>Whole</v>
      </c>
      <c r="K178" s="1" t="str">
        <f>HYPERLINK("http://geochem.nrcan.gc.ca/cdogs/content/kwd/kwd080069_e.htm", "Rock crushing (ActLabs RX1)")</f>
        <v>Rock crushing (ActLabs RX1)</v>
      </c>
      <c r="L178">
        <v>622990</v>
      </c>
      <c r="M178">
        <v>9</v>
      </c>
      <c r="P178">
        <v>14</v>
      </c>
      <c r="Q178">
        <v>1</v>
      </c>
      <c r="R178">
        <v>3.01</v>
      </c>
      <c r="S178">
        <v>0.18</v>
      </c>
      <c r="T178">
        <v>10.7</v>
      </c>
      <c r="U178">
        <v>-0.01</v>
      </c>
      <c r="V178">
        <v>7.4</v>
      </c>
      <c r="W178">
        <v>-5</v>
      </c>
      <c r="X178">
        <v>43.05</v>
      </c>
      <c r="Y178">
        <v>12.82</v>
      </c>
      <c r="AA178">
        <v>1.66</v>
      </c>
      <c r="AB178">
        <v>6.75</v>
      </c>
      <c r="AC178">
        <v>0.23400000000000001</v>
      </c>
      <c r="AD178">
        <v>10.31</v>
      </c>
      <c r="AE178">
        <v>0.79800000000000004</v>
      </c>
      <c r="AF178">
        <v>2.33</v>
      </c>
      <c r="AG178">
        <v>0.3</v>
      </c>
      <c r="AH178">
        <v>7.0000000000000007E-2</v>
      </c>
      <c r="AI178">
        <v>12.39</v>
      </c>
      <c r="AJ178">
        <v>98.94</v>
      </c>
      <c r="AK178">
        <v>37</v>
      </c>
      <c r="AL178">
        <v>-1</v>
      </c>
      <c r="AM178">
        <v>250</v>
      </c>
      <c r="AN178">
        <v>250</v>
      </c>
      <c r="AO178">
        <v>47</v>
      </c>
      <c r="AP178">
        <v>110</v>
      </c>
      <c r="AQ178">
        <v>110</v>
      </c>
      <c r="AR178">
        <v>15</v>
      </c>
      <c r="AS178">
        <v>1.4</v>
      </c>
      <c r="AT178">
        <v>24</v>
      </c>
      <c r="AU178">
        <v>8</v>
      </c>
      <c r="AV178">
        <v>194</v>
      </c>
      <c r="AW178">
        <v>17.3</v>
      </c>
      <c r="AX178">
        <v>48</v>
      </c>
      <c r="AY178">
        <v>1.5</v>
      </c>
      <c r="AZ178">
        <v>-2</v>
      </c>
      <c r="BA178">
        <v>2.4</v>
      </c>
      <c r="BB178">
        <v>-0.1</v>
      </c>
      <c r="BC178">
        <v>1</v>
      </c>
      <c r="BD178">
        <v>0.7</v>
      </c>
      <c r="BE178">
        <v>0.4</v>
      </c>
      <c r="BF178">
        <v>37</v>
      </c>
      <c r="BG178">
        <v>-0.1</v>
      </c>
      <c r="BH178">
        <v>2.86</v>
      </c>
      <c r="BI178">
        <v>7.54</v>
      </c>
      <c r="BJ178">
        <v>1.17</v>
      </c>
      <c r="BK178">
        <v>5.86</v>
      </c>
      <c r="BL178">
        <v>1.88</v>
      </c>
      <c r="BM178">
        <v>0.71599999999999997</v>
      </c>
      <c r="BN178">
        <v>2.6</v>
      </c>
      <c r="BO178">
        <v>0.48</v>
      </c>
      <c r="BP178">
        <v>2.98</v>
      </c>
      <c r="BQ178">
        <v>0.64</v>
      </c>
      <c r="BR178">
        <v>1.86</v>
      </c>
      <c r="BS178">
        <v>0.27500000000000002</v>
      </c>
      <c r="BT178">
        <v>1.74</v>
      </c>
      <c r="BU178">
        <v>0.27600000000000002</v>
      </c>
      <c r="BV178">
        <v>1.2</v>
      </c>
      <c r="BW178">
        <v>0.2</v>
      </c>
      <c r="BX178">
        <v>8.1</v>
      </c>
      <c r="BY178">
        <v>0.06</v>
      </c>
      <c r="BZ178">
        <v>6</v>
      </c>
      <c r="CA178">
        <v>0.1</v>
      </c>
      <c r="CB178">
        <v>0.08</v>
      </c>
      <c r="CC178">
        <v>9.89</v>
      </c>
      <c r="CD178">
        <v>11.56</v>
      </c>
      <c r="CE178">
        <v>98.12</v>
      </c>
      <c r="CF178">
        <v>27</v>
      </c>
      <c r="CG178">
        <v>0.19</v>
      </c>
      <c r="CH178">
        <v>0.02</v>
      </c>
      <c r="CI178">
        <v>-1</v>
      </c>
      <c r="CJ178">
        <v>0.06</v>
      </c>
      <c r="CK178">
        <v>-1</v>
      </c>
      <c r="CL178">
        <v>-0.2</v>
      </c>
      <c r="CM178">
        <v>59</v>
      </c>
      <c r="CN178">
        <v>178</v>
      </c>
      <c r="CO178">
        <v>114</v>
      </c>
      <c r="CP178">
        <v>-0.2</v>
      </c>
      <c r="CQ178">
        <v>44</v>
      </c>
      <c r="CR178">
        <v>115</v>
      </c>
      <c r="CS178">
        <v>1850</v>
      </c>
      <c r="CT178">
        <v>-1</v>
      </c>
      <c r="CU178">
        <v>8</v>
      </c>
      <c r="CV178">
        <v>78</v>
      </c>
    </row>
    <row r="179" spans="1:100" x14ac:dyDescent="0.3">
      <c r="A179" t="s">
        <v>638</v>
      </c>
      <c r="B179" t="s">
        <v>639</v>
      </c>
      <c r="C179" s="1" t="str">
        <f>HYPERLINK("http://geochem.nrcan.gc.ca/cdogs/content/bdl/bdl220010_e.htm", "22:0010")</f>
        <v>22:0010</v>
      </c>
      <c r="D179" s="1" t="str">
        <f>HYPERLINK("http://geochem.nrcan.gc.ca/cdogs/content/svy/svy220008_e.htm", "22:0008")</f>
        <v>22:0008</v>
      </c>
      <c r="E179" t="s">
        <v>559</v>
      </c>
      <c r="F179" t="s">
        <v>640</v>
      </c>
      <c r="H179">
        <v>63.003925099999996</v>
      </c>
      <c r="I179">
        <v>-92.158201899999995</v>
      </c>
      <c r="J179" s="1" t="str">
        <f>HYPERLINK("http://geochem.nrcan.gc.ca/cdogs/content/kwd/kwd020033_e.htm", "Whole")</f>
        <v>Whole</v>
      </c>
      <c r="K179" s="1" t="str">
        <f>HYPERLINK("http://geochem.nrcan.gc.ca/cdogs/content/kwd/kwd080069_e.htm", "Rock crushing (ActLabs RX1)")</f>
        <v>Rock crushing (ActLabs RX1)</v>
      </c>
      <c r="L179">
        <v>622991</v>
      </c>
      <c r="M179">
        <v>8</v>
      </c>
      <c r="P179">
        <v>12</v>
      </c>
      <c r="Q179">
        <v>1.01</v>
      </c>
      <c r="R179">
        <v>3.29</v>
      </c>
      <c r="S179">
        <v>0.03</v>
      </c>
      <c r="T179">
        <v>11.3</v>
      </c>
      <c r="U179">
        <v>-0.01</v>
      </c>
      <c r="V179">
        <v>8.1</v>
      </c>
      <c r="W179">
        <v>-5</v>
      </c>
      <c r="X179">
        <v>41.97</v>
      </c>
      <c r="Y179">
        <v>11.87</v>
      </c>
      <c r="AA179">
        <v>0.8</v>
      </c>
      <c r="AB179">
        <v>7.49</v>
      </c>
      <c r="AC179">
        <v>0.16600000000000001</v>
      </c>
      <c r="AD179">
        <v>10.36</v>
      </c>
      <c r="AE179">
        <v>0.53300000000000003</v>
      </c>
      <c r="AF179">
        <v>1.9</v>
      </c>
      <c r="AG179">
        <v>0.73</v>
      </c>
      <c r="AH179">
        <v>0.03</v>
      </c>
      <c r="AI179">
        <v>13.61</v>
      </c>
      <c r="AJ179">
        <v>98.47</v>
      </c>
      <c r="AK179">
        <v>35</v>
      </c>
      <c r="AL179">
        <v>-1</v>
      </c>
      <c r="AM179">
        <v>211</v>
      </c>
      <c r="AN179">
        <v>440</v>
      </c>
      <c r="AO179">
        <v>50</v>
      </c>
      <c r="AP179">
        <v>130</v>
      </c>
      <c r="AQ179">
        <v>90</v>
      </c>
      <c r="AR179">
        <v>12</v>
      </c>
      <c r="AS179">
        <v>1.7</v>
      </c>
      <c r="AT179">
        <v>96</v>
      </c>
      <c r="AU179">
        <v>21</v>
      </c>
      <c r="AV179">
        <v>184</v>
      </c>
      <c r="AW179">
        <v>10.7</v>
      </c>
      <c r="AX179">
        <v>27</v>
      </c>
      <c r="AY179">
        <v>0.5</v>
      </c>
      <c r="AZ179">
        <v>-2</v>
      </c>
      <c r="BA179">
        <v>2.2999999999999998</v>
      </c>
      <c r="BB179">
        <v>-0.1</v>
      </c>
      <c r="BC179">
        <v>-1</v>
      </c>
      <c r="BD179">
        <v>0.8</v>
      </c>
      <c r="BE179">
        <v>0.8</v>
      </c>
      <c r="BF179">
        <v>50</v>
      </c>
      <c r="BG179">
        <v>-0.1</v>
      </c>
      <c r="BH179">
        <v>1.39</v>
      </c>
      <c r="BI179">
        <v>3.74</v>
      </c>
      <c r="BJ179">
        <v>0.61</v>
      </c>
      <c r="BK179">
        <v>2.99</v>
      </c>
      <c r="BL179">
        <v>1.02</v>
      </c>
      <c r="BM179">
        <v>0.40200000000000002</v>
      </c>
      <c r="BN179">
        <v>1.48</v>
      </c>
      <c r="BO179">
        <v>0.28999999999999998</v>
      </c>
      <c r="BP179">
        <v>1.83</v>
      </c>
      <c r="BQ179">
        <v>0.4</v>
      </c>
      <c r="BR179">
        <v>1.22</v>
      </c>
      <c r="BS179">
        <v>0.191</v>
      </c>
      <c r="BT179">
        <v>1.28</v>
      </c>
      <c r="BU179">
        <v>0.192</v>
      </c>
      <c r="BV179">
        <v>0.6</v>
      </c>
      <c r="BW179">
        <v>0.13</v>
      </c>
      <c r="BX179">
        <v>6.6</v>
      </c>
      <c r="BY179">
        <v>0.14000000000000001</v>
      </c>
      <c r="BZ179">
        <v>-5</v>
      </c>
      <c r="CA179">
        <v>-0.05</v>
      </c>
      <c r="CB179">
        <v>0.04</v>
      </c>
      <c r="CC179">
        <v>9.81</v>
      </c>
      <c r="CD179">
        <v>12.71</v>
      </c>
      <c r="CE179">
        <v>97.57</v>
      </c>
      <c r="CF179">
        <v>117</v>
      </c>
      <c r="CG179">
        <v>0.08</v>
      </c>
      <c r="CH179">
        <v>-0.02</v>
      </c>
      <c r="CI179">
        <v>-1</v>
      </c>
      <c r="CJ179">
        <v>0.05</v>
      </c>
      <c r="CK179">
        <v>-1</v>
      </c>
      <c r="CL179">
        <v>-0.2</v>
      </c>
      <c r="CM179">
        <v>48.3</v>
      </c>
      <c r="CN179">
        <v>265</v>
      </c>
      <c r="CO179">
        <v>85</v>
      </c>
      <c r="CP179">
        <v>-0.2</v>
      </c>
      <c r="CQ179">
        <v>55</v>
      </c>
      <c r="CR179">
        <v>129</v>
      </c>
      <c r="CS179">
        <v>1260</v>
      </c>
      <c r="CT179">
        <v>-1</v>
      </c>
      <c r="CU179">
        <v>4</v>
      </c>
      <c r="CV179">
        <v>73.8</v>
      </c>
    </row>
    <row r="180" spans="1:100" x14ac:dyDescent="0.3">
      <c r="A180" t="s">
        <v>641</v>
      </c>
      <c r="B180" t="s">
        <v>642</v>
      </c>
      <c r="C180" s="1" t="str">
        <f>HYPERLINK("http://geochem.nrcan.gc.ca/cdogs/content/bdl/bdl220010_e.htm", "22:0010")</f>
        <v>22:0010</v>
      </c>
      <c r="D180" s="1" t="str">
        <f>HYPERLINK("http://geochem.nrcan.gc.ca/cdogs/content/svy/svy220008_e.htm", "22:0008")</f>
        <v>22:0008</v>
      </c>
      <c r="E180" t="s">
        <v>559</v>
      </c>
      <c r="F180" t="s">
        <v>643</v>
      </c>
      <c r="H180">
        <v>63.003925099999996</v>
      </c>
      <c r="I180">
        <v>-92.158201899999995</v>
      </c>
      <c r="J180" s="1" t="str">
        <f>HYPERLINK("http://geochem.nrcan.gc.ca/cdogs/content/kwd/kwd020033_e.htm", "Whole")</f>
        <v>Whole</v>
      </c>
      <c r="K180" s="1" t="str">
        <f>HYPERLINK("http://geochem.nrcan.gc.ca/cdogs/content/kwd/kwd080069_e.htm", "Rock crushing (ActLabs RX1)")</f>
        <v>Rock crushing (ActLabs RX1)</v>
      </c>
      <c r="L180">
        <v>622992</v>
      </c>
      <c r="M180">
        <v>-5</v>
      </c>
      <c r="P180">
        <v>4</v>
      </c>
      <c r="Q180">
        <v>1.05</v>
      </c>
      <c r="R180">
        <v>0.01</v>
      </c>
      <c r="S180">
        <v>0.03</v>
      </c>
      <c r="T180">
        <v>0.05</v>
      </c>
      <c r="U180">
        <v>-0.01</v>
      </c>
      <c r="V180">
        <v>10.199999999999999</v>
      </c>
      <c r="W180">
        <v>-5</v>
      </c>
      <c r="X180">
        <v>44.88</v>
      </c>
      <c r="Y180">
        <v>16.21</v>
      </c>
      <c r="AA180">
        <v>2.0499999999999998</v>
      </c>
      <c r="AB180">
        <v>7.99</v>
      </c>
      <c r="AC180">
        <v>0.19</v>
      </c>
      <c r="AD180">
        <v>11.39</v>
      </c>
      <c r="AE180">
        <v>0.94299999999999995</v>
      </c>
      <c r="AF180">
        <v>1.27</v>
      </c>
      <c r="AG180">
        <v>0.06</v>
      </c>
      <c r="AH180">
        <v>7.0000000000000007E-2</v>
      </c>
      <c r="AI180">
        <v>2.9</v>
      </c>
      <c r="AJ180">
        <v>99.31</v>
      </c>
      <c r="AK180">
        <v>44</v>
      </c>
      <c r="AL180">
        <v>-1</v>
      </c>
      <c r="AM180">
        <v>305</v>
      </c>
      <c r="AN180">
        <v>210</v>
      </c>
      <c r="AO180">
        <v>55</v>
      </c>
      <c r="AP180">
        <v>160</v>
      </c>
      <c r="AQ180">
        <v>100</v>
      </c>
      <c r="AR180">
        <v>20</v>
      </c>
      <c r="AS180">
        <v>2.2999999999999998</v>
      </c>
      <c r="AT180">
        <v>8</v>
      </c>
      <c r="AU180">
        <v>-1</v>
      </c>
      <c r="AV180">
        <v>151</v>
      </c>
      <c r="AW180">
        <v>21.2</v>
      </c>
      <c r="AX180">
        <v>51</v>
      </c>
      <c r="AY180">
        <v>1.1000000000000001</v>
      </c>
      <c r="AZ180">
        <v>-2</v>
      </c>
      <c r="BA180">
        <v>2.6</v>
      </c>
      <c r="BB180">
        <v>-0.1</v>
      </c>
      <c r="BC180">
        <v>1</v>
      </c>
      <c r="BD180">
        <v>1.6</v>
      </c>
      <c r="BE180">
        <v>0.1</v>
      </c>
      <c r="BF180">
        <v>6</v>
      </c>
      <c r="BG180">
        <v>-0.1</v>
      </c>
      <c r="BH180">
        <v>2.74</v>
      </c>
      <c r="BI180">
        <v>6.91</v>
      </c>
      <c r="BJ180">
        <v>1.1299999999999999</v>
      </c>
      <c r="BK180">
        <v>5.98</v>
      </c>
      <c r="BL180">
        <v>1.99</v>
      </c>
      <c r="BM180">
        <v>0.878</v>
      </c>
      <c r="BN180">
        <v>2.98</v>
      </c>
      <c r="BO180">
        <v>0.56000000000000005</v>
      </c>
      <c r="BP180">
        <v>3.42</v>
      </c>
      <c r="BQ180">
        <v>0.73</v>
      </c>
      <c r="BR180">
        <v>2.27</v>
      </c>
      <c r="BS180">
        <v>0.34300000000000003</v>
      </c>
      <c r="BT180">
        <v>2.36</v>
      </c>
      <c r="BU180">
        <v>0.379</v>
      </c>
      <c r="BV180">
        <v>1.3</v>
      </c>
      <c r="BW180">
        <v>0.25</v>
      </c>
      <c r="BX180">
        <v>4.9000000000000004</v>
      </c>
      <c r="BY180">
        <v>-0.05</v>
      </c>
      <c r="BZ180">
        <v>-5</v>
      </c>
      <c r="CA180">
        <v>7.0000000000000007E-2</v>
      </c>
      <c r="CB180">
        <v>0.06</v>
      </c>
      <c r="CC180">
        <v>13.4</v>
      </c>
      <c r="CD180">
        <v>1.76</v>
      </c>
      <c r="CE180">
        <v>98.16</v>
      </c>
      <c r="CF180">
        <v>2</v>
      </c>
      <c r="CG180">
        <v>-0.05</v>
      </c>
      <c r="CH180">
        <v>0.08</v>
      </c>
      <c r="CI180">
        <v>-1</v>
      </c>
      <c r="CJ180">
        <v>0.02</v>
      </c>
      <c r="CK180">
        <v>-1</v>
      </c>
      <c r="CL180">
        <v>-0.2</v>
      </c>
      <c r="CM180">
        <v>59.4</v>
      </c>
      <c r="CN180">
        <v>132</v>
      </c>
      <c r="CO180">
        <v>102</v>
      </c>
      <c r="CP180">
        <v>-0.2</v>
      </c>
      <c r="CQ180">
        <v>34</v>
      </c>
      <c r="CR180">
        <v>158</v>
      </c>
      <c r="CS180">
        <v>1510</v>
      </c>
      <c r="CT180">
        <v>-1</v>
      </c>
      <c r="CU180">
        <v>2</v>
      </c>
      <c r="CV180">
        <v>86.5</v>
      </c>
    </row>
    <row r="181" spans="1:100" x14ac:dyDescent="0.3">
      <c r="A181" t="s">
        <v>644</v>
      </c>
      <c r="B181" t="s">
        <v>645</v>
      </c>
      <c r="C181" s="1" t="str">
        <f>HYPERLINK("http://geochem.nrcan.gc.ca/cdogs/content/bdl/bdl220010_e.htm", "22:0010")</f>
        <v>22:0010</v>
      </c>
      <c r="D181" s="1" t="str">
        <f>HYPERLINK("http://geochem.nrcan.gc.ca/cdogs/content/svy/svy220008_e.htm", "22:0008")</f>
        <v>22:0008</v>
      </c>
      <c r="E181" t="s">
        <v>559</v>
      </c>
      <c r="F181" t="s">
        <v>646</v>
      </c>
      <c r="H181">
        <v>63.003925099999996</v>
      </c>
      <c r="I181">
        <v>-92.158201899999995</v>
      </c>
      <c r="J181" s="1" t="str">
        <f>HYPERLINK("http://geochem.nrcan.gc.ca/cdogs/content/kwd/kwd020033_e.htm", "Whole")</f>
        <v>Whole</v>
      </c>
      <c r="K181" s="1" t="str">
        <f>HYPERLINK("http://geochem.nrcan.gc.ca/cdogs/content/kwd/kwd080069_e.htm", "Rock crushing (ActLabs RX1)")</f>
        <v>Rock crushing (ActLabs RX1)</v>
      </c>
      <c r="L181">
        <v>622993</v>
      </c>
      <c r="M181">
        <v>-5</v>
      </c>
      <c r="P181">
        <v>3</v>
      </c>
      <c r="Q181">
        <v>1.03</v>
      </c>
      <c r="R181">
        <v>7.0000000000000007E-2</v>
      </c>
      <c r="S181">
        <v>0.17</v>
      </c>
      <c r="T181">
        <v>0.28000000000000003</v>
      </c>
      <c r="U181">
        <v>0.02</v>
      </c>
      <c r="V181">
        <v>10.5</v>
      </c>
      <c r="W181">
        <v>-5</v>
      </c>
      <c r="X181">
        <v>56.25</v>
      </c>
      <c r="Y181">
        <v>12.72</v>
      </c>
      <c r="AA181">
        <v>4.28</v>
      </c>
      <c r="AB181">
        <v>2.69</v>
      </c>
      <c r="AC181">
        <v>0.188</v>
      </c>
      <c r="AD181">
        <v>6.34</v>
      </c>
      <c r="AE181">
        <v>1.91</v>
      </c>
      <c r="AF181">
        <v>1.97</v>
      </c>
      <c r="AG181">
        <v>1.68</v>
      </c>
      <c r="AH181">
        <v>0.27</v>
      </c>
      <c r="AI181">
        <v>0.81</v>
      </c>
      <c r="AJ181">
        <v>100.8</v>
      </c>
      <c r="AK181">
        <v>31</v>
      </c>
      <c r="AL181">
        <v>1</v>
      </c>
      <c r="AM181">
        <v>248</v>
      </c>
      <c r="AN181">
        <v>-20</v>
      </c>
      <c r="AO181">
        <v>49</v>
      </c>
      <c r="AP181">
        <v>-20</v>
      </c>
      <c r="AQ181">
        <v>80</v>
      </c>
      <c r="AR181">
        <v>23</v>
      </c>
      <c r="AS181">
        <v>1.8</v>
      </c>
      <c r="AT181">
        <v>8</v>
      </c>
      <c r="AU181">
        <v>57</v>
      </c>
      <c r="AV181">
        <v>226</v>
      </c>
      <c r="AW181">
        <v>30.5</v>
      </c>
      <c r="AX181">
        <v>209</v>
      </c>
      <c r="AY181">
        <v>8.5</v>
      </c>
      <c r="AZ181">
        <v>2</v>
      </c>
      <c r="BA181">
        <v>3.6</v>
      </c>
      <c r="BB181">
        <v>-0.1</v>
      </c>
      <c r="BC181">
        <v>2</v>
      </c>
      <c r="BD181">
        <v>1</v>
      </c>
      <c r="BE181">
        <v>13.3</v>
      </c>
      <c r="BF181">
        <v>912</v>
      </c>
      <c r="BG181">
        <v>-0.1</v>
      </c>
      <c r="BH181">
        <v>34.299999999999997</v>
      </c>
      <c r="BI181">
        <v>67.5</v>
      </c>
      <c r="BJ181">
        <v>8.1300000000000008</v>
      </c>
      <c r="BK181">
        <v>32.6</v>
      </c>
      <c r="BL181">
        <v>6.61</v>
      </c>
      <c r="BM181">
        <v>1.73</v>
      </c>
      <c r="BN181">
        <v>6.07</v>
      </c>
      <c r="BO181">
        <v>1.02</v>
      </c>
      <c r="BP181">
        <v>5.73</v>
      </c>
      <c r="BQ181">
        <v>1.1000000000000001</v>
      </c>
      <c r="BR181">
        <v>3.18</v>
      </c>
      <c r="BS181">
        <v>0.46800000000000003</v>
      </c>
      <c r="BT181">
        <v>3.08</v>
      </c>
      <c r="BU181">
        <v>0.46800000000000003</v>
      </c>
      <c r="BV181">
        <v>4.9000000000000004</v>
      </c>
      <c r="BW181">
        <v>0.72</v>
      </c>
      <c r="BX181">
        <v>5.8</v>
      </c>
      <c r="BY181">
        <v>0.38</v>
      </c>
      <c r="BZ181">
        <v>8</v>
      </c>
      <c r="CA181">
        <v>8.1</v>
      </c>
      <c r="CB181">
        <v>1.78</v>
      </c>
      <c r="CC181">
        <v>15.96</v>
      </c>
      <c r="CD181">
        <v>-0.37</v>
      </c>
      <c r="CE181">
        <v>99.63</v>
      </c>
      <c r="CF181">
        <v>12</v>
      </c>
      <c r="CG181">
        <v>-0.05</v>
      </c>
      <c r="CH181">
        <v>0.03</v>
      </c>
      <c r="CI181">
        <v>-1</v>
      </c>
      <c r="CJ181">
        <v>0.02</v>
      </c>
      <c r="CK181">
        <v>-1</v>
      </c>
      <c r="CL181">
        <v>-0.2</v>
      </c>
      <c r="CM181">
        <v>53</v>
      </c>
      <c r="CN181">
        <v>18</v>
      </c>
      <c r="CO181">
        <v>81.900000000000006</v>
      </c>
      <c r="CP181">
        <v>-0.2</v>
      </c>
      <c r="CQ181">
        <v>56</v>
      </c>
      <c r="CR181">
        <v>33</v>
      </c>
      <c r="CS181">
        <v>1410</v>
      </c>
      <c r="CT181">
        <v>1</v>
      </c>
      <c r="CU181">
        <v>10</v>
      </c>
      <c r="CV181">
        <v>150</v>
      </c>
    </row>
    <row r="182" spans="1:100" x14ac:dyDescent="0.3">
      <c r="A182" t="s">
        <v>647</v>
      </c>
      <c r="B182" t="s">
        <v>648</v>
      </c>
      <c r="C182" s="1" t="str">
        <f>HYPERLINK("http://geochem.nrcan.gc.ca/cdogs/content/bdl/bdl220010_e.htm", "22:0010")</f>
        <v>22:0010</v>
      </c>
      <c r="D182" s="1" t="str">
        <f>HYPERLINK("http://geochem.nrcan.gc.ca/cdogs/content/svy/svy220008_e.htm", "22:0008")</f>
        <v>22:0008</v>
      </c>
      <c r="E182" t="s">
        <v>559</v>
      </c>
      <c r="F182" t="s">
        <v>649</v>
      </c>
      <c r="H182">
        <v>63.003925099999996</v>
      </c>
      <c r="I182">
        <v>-92.158201899999995</v>
      </c>
      <c r="J182" s="1" t="str">
        <f>HYPERLINK("http://geochem.nrcan.gc.ca/cdogs/content/kwd/kwd020033_e.htm", "Whole")</f>
        <v>Whole</v>
      </c>
      <c r="K182" s="1" t="str">
        <f>HYPERLINK("http://geochem.nrcan.gc.ca/cdogs/content/kwd/kwd080069_e.htm", "Rock crushing (ActLabs RX1)")</f>
        <v>Rock crushing (ActLabs RX1)</v>
      </c>
      <c r="L182">
        <v>622994</v>
      </c>
      <c r="M182">
        <v>9</v>
      </c>
      <c r="P182">
        <v>3</v>
      </c>
      <c r="Q182">
        <v>1</v>
      </c>
      <c r="R182">
        <v>1.94</v>
      </c>
      <c r="S182">
        <v>0.38</v>
      </c>
      <c r="T182">
        <v>7.32</v>
      </c>
      <c r="U182">
        <v>-0.01</v>
      </c>
      <c r="V182">
        <v>8.1999999999999993</v>
      </c>
      <c r="W182">
        <v>-5</v>
      </c>
      <c r="X182">
        <v>45.49</v>
      </c>
      <c r="Y182">
        <v>13.13</v>
      </c>
      <c r="AA182">
        <v>2.3199999999999998</v>
      </c>
      <c r="AB182">
        <v>5.17</v>
      </c>
      <c r="AC182">
        <v>0.23899999999999999</v>
      </c>
      <c r="AD182">
        <v>10.28</v>
      </c>
      <c r="AE182">
        <v>0.83399999999999996</v>
      </c>
      <c r="AF182">
        <v>2.2999999999999998</v>
      </c>
      <c r="AG182">
        <v>0.28999999999999998</v>
      </c>
      <c r="AH182">
        <v>7.0000000000000007E-2</v>
      </c>
      <c r="AI182">
        <v>10.199999999999999</v>
      </c>
      <c r="AJ182">
        <v>99.44</v>
      </c>
      <c r="AK182">
        <v>38</v>
      </c>
      <c r="AL182">
        <v>-1</v>
      </c>
      <c r="AM182">
        <v>255</v>
      </c>
      <c r="AN182">
        <v>200</v>
      </c>
      <c r="AO182">
        <v>42</v>
      </c>
      <c r="AP182">
        <v>100</v>
      </c>
      <c r="AQ182">
        <v>100</v>
      </c>
      <c r="AR182">
        <v>15</v>
      </c>
      <c r="AS182">
        <v>1.3</v>
      </c>
      <c r="AT182">
        <v>20</v>
      </c>
      <c r="AU182">
        <v>6</v>
      </c>
      <c r="AV182">
        <v>94</v>
      </c>
      <c r="AW182">
        <v>14.6</v>
      </c>
      <c r="AX182">
        <v>50</v>
      </c>
      <c r="AY182">
        <v>1.2</v>
      </c>
      <c r="AZ182">
        <v>-2</v>
      </c>
      <c r="BA182">
        <v>2.4</v>
      </c>
      <c r="BB182">
        <v>-0.1</v>
      </c>
      <c r="BC182">
        <v>1</v>
      </c>
      <c r="BD182">
        <v>1.1000000000000001</v>
      </c>
      <c r="BE182">
        <v>0.2</v>
      </c>
      <c r="BF182">
        <v>37</v>
      </c>
      <c r="BG182">
        <v>-0.1</v>
      </c>
      <c r="BH182">
        <v>2.4500000000000002</v>
      </c>
      <c r="BI182">
        <v>6.36</v>
      </c>
      <c r="BJ182">
        <v>0.99</v>
      </c>
      <c r="BK182">
        <v>4.91</v>
      </c>
      <c r="BL182">
        <v>1.6</v>
      </c>
      <c r="BM182">
        <v>0.55400000000000005</v>
      </c>
      <c r="BN182">
        <v>2.2599999999999998</v>
      </c>
      <c r="BO182">
        <v>0.42</v>
      </c>
      <c r="BP182">
        <v>2.4700000000000002</v>
      </c>
      <c r="BQ182">
        <v>0.51</v>
      </c>
      <c r="BR182">
        <v>1.61</v>
      </c>
      <c r="BS182">
        <v>0.26300000000000001</v>
      </c>
      <c r="BT182">
        <v>1.85</v>
      </c>
      <c r="BU182">
        <v>0.28899999999999998</v>
      </c>
      <c r="BV182">
        <v>1.2</v>
      </c>
      <c r="BW182">
        <v>0.17</v>
      </c>
      <c r="BX182">
        <v>13.3</v>
      </c>
      <c r="BY182">
        <v>0.06</v>
      </c>
      <c r="BZ182">
        <v>-5</v>
      </c>
      <c r="CA182">
        <v>0.2</v>
      </c>
      <c r="CB182">
        <v>0.22</v>
      </c>
      <c r="CC182">
        <v>11.44</v>
      </c>
      <c r="CD182">
        <v>9.2899999999999991</v>
      </c>
      <c r="CE182">
        <v>98.53</v>
      </c>
      <c r="CF182">
        <v>28</v>
      </c>
      <c r="CG182">
        <v>-0.05</v>
      </c>
      <c r="CH182">
        <v>0.06</v>
      </c>
      <c r="CI182">
        <v>-1</v>
      </c>
      <c r="CJ182">
        <v>0.08</v>
      </c>
      <c r="CK182">
        <v>-1</v>
      </c>
      <c r="CL182">
        <v>-0.2</v>
      </c>
      <c r="CM182">
        <v>47.4</v>
      </c>
      <c r="CN182">
        <v>161</v>
      </c>
      <c r="CO182">
        <v>98.6</v>
      </c>
      <c r="CP182">
        <v>-0.2</v>
      </c>
      <c r="CQ182">
        <v>34</v>
      </c>
      <c r="CR182">
        <v>102</v>
      </c>
      <c r="CS182">
        <v>1690</v>
      </c>
      <c r="CT182">
        <v>-1</v>
      </c>
      <c r="CU182">
        <v>2</v>
      </c>
      <c r="CV182">
        <v>90.5</v>
      </c>
    </row>
    <row r="183" spans="1:100" x14ac:dyDescent="0.3">
      <c r="A183" t="s">
        <v>650</v>
      </c>
      <c r="B183" t="s">
        <v>651</v>
      </c>
      <c r="C183" s="1" t="str">
        <f>HYPERLINK("http://geochem.nrcan.gc.ca/cdogs/content/bdl/bdl220010_e.htm", "22:0010")</f>
        <v>22:0010</v>
      </c>
      <c r="D183" s="1" t="str">
        <f>HYPERLINK("http://geochem.nrcan.gc.ca/cdogs/content/svy/svy220008_e.htm", "22:0008")</f>
        <v>22:0008</v>
      </c>
      <c r="E183" t="s">
        <v>652</v>
      </c>
      <c r="F183" t="s">
        <v>653</v>
      </c>
      <c r="H183">
        <v>63.024131699999998</v>
      </c>
      <c r="I183">
        <v>-92.210731699999997</v>
      </c>
      <c r="J183" s="1" t="str">
        <f>HYPERLINK("http://geochem.nrcan.gc.ca/cdogs/content/kwd/kwd020033_e.htm", "Whole")</f>
        <v>Whole</v>
      </c>
      <c r="K183" s="1" t="str">
        <f>HYPERLINK("http://geochem.nrcan.gc.ca/cdogs/content/kwd/kwd080069_e.htm", "Rock crushing (ActLabs RX1)")</f>
        <v>Rock crushing (ActLabs RX1)</v>
      </c>
      <c r="L183">
        <v>622995</v>
      </c>
      <c r="M183">
        <v>13</v>
      </c>
      <c r="P183">
        <v>14</v>
      </c>
      <c r="Q183">
        <v>1.05</v>
      </c>
      <c r="R183">
        <v>3.35</v>
      </c>
      <c r="S183">
        <v>0.44</v>
      </c>
      <c r="T183">
        <v>11.8</v>
      </c>
      <c r="U183">
        <v>0.03</v>
      </c>
      <c r="V183">
        <v>4</v>
      </c>
      <c r="W183">
        <v>-5</v>
      </c>
      <c r="X183">
        <v>51.92</v>
      </c>
      <c r="Y183">
        <v>12.99</v>
      </c>
      <c r="AA183">
        <v>-0.01</v>
      </c>
      <c r="AB183">
        <v>4.1399999999999997</v>
      </c>
      <c r="AC183">
        <v>0.10199999999999999</v>
      </c>
      <c r="AD183">
        <v>8.6</v>
      </c>
      <c r="AE183">
        <v>0.72099999999999997</v>
      </c>
      <c r="AF183">
        <v>1.65</v>
      </c>
      <c r="AG183">
        <v>2.9</v>
      </c>
      <c r="AH183">
        <v>0.42</v>
      </c>
      <c r="AI183">
        <v>11.74</v>
      </c>
      <c r="AJ183">
        <v>99.51</v>
      </c>
      <c r="AK183">
        <v>8</v>
      </c>
      <c r="AL183">
        <v>2</v>
      </c>
      <c r="AM183">
        <v>74</v>
      </c>
      <c r="AN183">
        <v>100</v>
      </c>
      <c r="AO183">
        <v>18</v>
      </c>
      <c r="AP183">
        <v>130</v>
      </c>
      <c r="AQ183">
        <v>90</v>
      </c>
      <c r="AR183">
        <v>19</v>
      </c>
      <c r="AS183">
        <v>1.1000000000000001</v>
      </c>
      <c r="AT183">
        <v>127</v>
      </c>
      <c r="AU183">
        <v>98</v>
      </c>
      <c r="AV183">
        <v>678</v>
      </c>
      <c r="AW183">
        <v>12</v>
      </c>
      <c r="AX183">
        <v>179</v>
      </c>
      <c r="AY183">
        <v>9.3000000000000007</v>
      </c>
      <c r="AZ183">
        <v>-2</v>
      </c>
      <c r="BA183">
        <v>2</v>
      </c>
      <c r="BB183">
        <v>-0.1</v>
      </c>
      <c r="BC183">
        <v>1</v>
      </c>
      <c r="BD183">
        <v>1.2</v>
      </c>
      <c r="BE183">
        <v>2.9</v>
      </c>
      <c r="BF183">
        <v>989</v>
      </c>
      <c r="BG183">
        <v>0.1</v>
      </c>
      <c r="BH183">
        <v>54</v>
      </c>
      <c r="BI183">
        <v>112</v>
      </c>
      <c r="BJ183">
        <v>14</v>
      </c>
      <c r="BK183">
        <v>53.8</v>
      </c>
      <c r="BL183">
        <v>7.98</v>
      </c>
      <c r="BM183">
        <v>2.02</v>
      </c>
      <c r="BN183">
        <v>4.3600000000000003</v>
      </c>
      <c r="BO183">
        <v>0.5</v>
      </c>
      <c r="BP183">
        <v>2.42</v>
      </c>
      <c r="BQ183">
        <v>0.4</v>
      </c>
      <c r="BR183">
        <v>1.06</v>
      </c>
      <c r="BS183">
        <v>0.13900000000000001</v>
      </c>
      <c r="BT183">
        <v>0.84</v>
      </c>
      <c r="BU183">
        <v>0.127</v>
      </c>
      <c r="BV183">
        <v>4.3</v>
      </c>
      <c r="BW183">
        <v>0.52</v>
      </c>
      <c r="BX183">
        <v>2.5</v>
      </c>
      <c r="BY183">
        <v>0.06</v>
      </c>
      <c r="BZ183">
        <v>14</v>
      </c>
      <c r="CA183">
        <v>8.35</v>
      </c>
      <c r="CB183">
        <v>1.84</v>
      </c>
      <c r="CC183">
        <v>4.33</v>
      </c>
      <c r="CD183">
        <v>11.3</v>
      </c>
      <c r="CE183">
        <v>99.06</v>
      </c>
      <c r="CF183">
        <v>199</v>
      </c>
      <c r="CG183">
        <v>0.13</v>
      </c>
      <c r="CH183">
        <v>-0.02</v>
      </c>
      <c r="CI183">
        <v>-1</v>
      </c>
      <c r="CJ183">
        <v>0.09</v>
      </c>
      <c r="CK183">
        <v>-1</v>
      </c>
      <c r="CL183">
        <v>0.3</v>
      </c>
      <c r="CM183">
        <v>20.2</v>
      </c>
      <c r="CN183">
        <v>74</v>
      </c>
      <c r="CO183">
        <v>86.3</v>
      </c>
      <c r="CP183">
        <v>-0.2</v>
      </c>
      <c r="CQ183">
        <v>12</v>
      </c>
      <c r="CR183">
        <v>125</v>
      </c>
      <c r="CS183">
        <v>757</v>
      </c>
      <c r="CT183">
        <v>1</v>
      </c>
      <c r="CU183">
        <v>20</v>
      </c>
      <c r="CV183">
        <v>26.7</v>
      </c>
    </row>
    <row r="184" spans="1:100" x14ac:dyDescent="0.3">
      <c r="A184" t="s">
        <v>654</v>
      </c>
      <c r="B184" t="s">
        <v>655</v>
      </c>
      <c r="C184" s="1" t="str">
        <f>HYPERLINK("http://geochem.nrcan.gc.ca/cdogs/content/bdl/bdl220010_e.htm", "22:0010")</f>
        <v>22:0010</v>
      </c>
      <c r="D184" s="1" t="str">
        <f>HYPERLINK("http://geochem.nrcan.gc.ca/cdogs/content/svy/svy220008_e.htm", "22:0008")</f>
        <v>22:0008</v>
      </c>
      <c r="E184" t="s">
        <v>652</v>
      </c>
      <c r="F184" t="s">
        <v>656</v>
      </c>
      <c r="H184">
        <v>63.024131699999998</v>
      </c>
      <c r="I184">
        <v>-92.210731699999997</v>
      </c>
      <c r="J184" s="1" t="str">
        <f>HYPERLINK("http://geochem.nrcan.gc.ca/cdogs/content/kwd/kwd020033_e.htm", "Whole")</f>
        <v>Whole</v>
      </c>
      <c r="K184" s="1" t="str">
        <f>HYPERLINK("http://geochem.nrcan.gc.ca/cdogs/content/kwd/kwd080069_e.htm", "Rock crushing (ActLabs RX1)")</f>
        <v>Rock crushing (ActLabs RX1)</v>
      </c>
      <c r="L184">
        <v>622996</v>
      </c>
      <c r="M184">
        <v>-5</v>
      </c>
      <c r="P184">
        <v>1</v>
      </c>
      <c r="Q184">
        <v>1.0900000000000001</v>
      </c>
      <c r="R184">
        <v>0.47</v>
      </c>
      <c r="S184">
        <v>0.12</v>
      </c>
      <c r="T184">
        <v>1.63</v>
      </c>
      <c r="U184">
        <v>-0.01</v>
      </c>
      <c r="V184">
        <v>9.1</v>
      </c>
      <c r="W184">
        <v>-5</v>
      </c>
      <c r="X184">
        <v>51.76</v>
      </c>
      <c r="Y184">
        <v>12.7</v>
      </c>
      <c r="AA184">
        <v>3.75</v>
      </c>
      <c r="AB184">
        <v>5.16</v>
      </c>
      <c r="AC184">
        <v>0.185</v>
      </c>
      <c r="AD184">
        <v>8.6999999999999993</v>
      </c>
      <c r="AE184">
        <v>1.212</v>
      </c>
      <c r="AF184">
        <v>1.1499999999999999</v>
      </c>
      <c r="AG184">
        <v>1.4</v>
      </c>
      <c r="AH184">
        <v>0.12</v>
      </c>
      <c r="AI184">
        <v>3.78</v>
      </c>
      <c r="AJ184">
        <v>100</v>
      </c>
      <c r="AK184">
        <v>40</v>
      </c>
      <c r="AL184">
        <v>1</v>
      </c>
      <c r="AM184">
        <v>317</v>
      </c>
      <c r="AN184">
        <v>50</v>
      </c>
      <c r="AO184">
        <v>48</v>
      </c>
      <c r="AP184">
        <v>40</v>
      </c>
      <c r="AQ184">
        <v>100</v>
      </c>
      <c r="AR184">
        <v>19</v>
      </c>
      <c r="AS184">
        <v>1.8</v>
      </c>
      <c r="AT184">
        <v>22</v>
      </c>
      <c r="AU184">
        <v>61</v>
      </c>
      <c r="AV184">
        <v>351</v>
      </c>
      <c r="AW184">
        <v>23.9</v>
      </c>
      <c r="AX184">
        <v>102</v>
      </c>
      <c r="AY184">
        <v>3.7</v>
      </c>
      <c r="AZ184">
        <v>-2</v>
      </c>
      <c r="BA184">
        <v>2.2000000000000002</v>
      </c>
      <c r="BB184">
        <v>-0.1</v>
      </c>
      <c r="BC184">
        <v>1</v>
      </c>
      <c r="BD184">
        <v>1.1000000000000001</v>
      </c>
      <c r="BE184">
        <v>13.3</v>
      </c>
      <c r="BF184">
        <v>397</v>
      </c>
      <c r="BG184">
        <v>-0.1</v>
      </c>
      <c r="BH184">
        <v>9.99</v>
      </c>
      <c r="BI184">
        <v>21.5</v>
      </c>
      <c r="BJ184">
        <v>2.87</v>
      </c>
      <c r="BK184">
        <v>12.6</v>
      </c>
      <c r="BL184">
        <v>3.28</v>
      </c>
      <c r="BM184">
        <v>1.06</v>
      </c>
      <c r="BN184">
        <v>3.85</v>
      </c>
      <c r="BO184">
        <v>0.7</v>
      </c>
      <c r="BP184">
        <v>4.3499999999999996</v>
      </c>
      <c r="BQ184">
        <v>0.87</v>
      </c>
      <c r="BR184">
        <v>2.54</v>
      </c>
      <c r="BS184">
        <v>0.40200000000000002</v>
      </c>
      <c r="BT184">
        <v>2.67</v>
      </c>
      <c r="BU184">
        <v>0.41799999999999998</v>
      </c>
      <c r="BV184">
        <v>2.4</v>
      </c>
      <c r="BW184">
        <v>0.32</v>
      </c>
      <c r="BX184">
        <v>4.2</v>
      </c>
      <c r="BY184">
        <v>0.42</v>
      </c>
      <c r="BZ184">
        <v>8</v>
      </c>
      <c r="CA184">
        <v>0.86</v>
      </c>
      <c r="CB184">
        <v>0.18</v>
      </c>
      <c r="CC184">
        <v>13.87</v>
      </c>
      <c r="CD184">
        <v>2.76</v>
      </c>
      <c r="CE184">
        <v>99</v>
      </c>
      <c r="CF184">
        <v>21</v>
      </c>
      <c r="CG184">
        <v>-0.05</v>
      </c>
      <c r="CH184">
        <v>0.04</v>
      </c>
      <c r="CI184">
        <v>-1</v>
      </c>
      <c r="CJ184">
        <v>0.08</v>
      </c>
      <c r="CK184">
        <v>-1</v>
      </c>
      <c r="CL184">
        <v>-0.2</v>
      </c>
      <c r="CM184">
        <v>58.9</v>
      </c>
      <c r="CN184">
        <v>46</v>
      </c>
      <c r="CO184">
        <v>102</v>
      </c>
      <c r="CP184">
        <v>-0.2</v>
      </c>
      <c r="CQ184">
        <v>69</v>
      </c>
      <c r="CR184">
        <v>56</v>
      </c>
      <c r="CS184">
        <v>1400</v>
      </c>
      <c r="CT184">
        <v>-1</v>
      </c>
      <c r="CU184">
        <v>10</v>
      </c>
      <c r="CV184">
        <v>102</v>
      </c>
    </row>
    <row r="185" spans="1:100" x14ac:dyDescent="0.3">
      <c r="A185" t="s">
        <v>657</v>
      </c>
      <c r="B185" t="s">
        <v>658</v>
      </c>
      <c r="C185" s="1" t="str">
        <f>HYPERLINK("http://geochem.nrcan.gc.ca/cdogs/content/bdl/bdl220010_e.htm", "22:0010")</f>
        <v>22:0010</v>
      </c>
      <c r="D185" s="1" t="str">
        <f>HYPERLINK("http://geochem.nrcan.gc.ca/cdogs/content/svy/svy220008_e.htm", "22:0008")</f>
        <v>22:0008</v>
      </c>
      <c r="E185" t="s">
        <v>652</v>
      </c>
      <c r="F185" t="s">
        <v>659</v>
      </c>
      <c r="H185">
        <v>63.024131699999998</v>
      </c>
      <c r="I185">
        <v>-92.210731699999997</v>
      </c>
      <c r="J185" s="1" t="str">
        <f>HYPERLINK("http://geochem.nrcan.gc.ca/cdogs/content/kwd/kwd020033_e.htm", "Whole")</f>
        <v>Whole</v>
      </c>
      <c r="K185" s="1" t="str">
        <f>HYPERLINK("http://geochem.nrcan.gc.ca/cdogs/content/kwd/kwd080069_e.htm", "Rock crushing (ActLabs RX1)")</f>
        <v>Rock crushing (ActLabs RX1)</v>
      </c>
      <c r="L185">
        <v>622997</v>
      </c>
      <c r="M185">
        <v>-5</v>
      </c>
      <c r="P185">
        <v>41</v>
      </c>
      <c r="Q185">
        <v>1.02</v>
      </c>
      <c r="R185">
        <v>0.09</v>
      </c>
      <c r="S185">
        <v>0.12</v>
      </c>
      <c r="T185">
        <v>0.3</v>
      </c>
      <c r="U185">
        <v>0.01</v>
      </c>
      <c r="V185">
        <v>3.3</v>
      </c>
      <c r="W185">
        <v>-5</v>
      </c>
      <c r="X185">
        <v>67.75</v>
      </c>
      <c r="Y185">
        <v>15.28</v>
      </c>
      <c r="AA185">
        <v>1.1299999999999999</v>
      </c>
      <c r="AB185">
        <v>2.15</v>
      </c>
      <c r="AC185">
        <v>3.5000000000000003E-2</v>
      </c>
      <c r="AD185">
        <v>0.74</v>
      </c>
      <c r="AE185">
        <v>0.53700000000000003</v>
      </c>
      <c r="AF185">
        <v>3.84</v>
      </c>
      <c r="AG185">
        <v>2.2000000000000002</v>
      </c>
      <c r="AH185">
        <v>0.1</v>
      </c>
      <c r="AI185">
        <v>2.2799999999999998</v>
      </c>
      <c r="AJ185">
        <v>99.72</v>
      </c>
      <c r="AK185">
        <v>11</v>
      </c>
      <c r="AL185">
        <v>1</v>
      </c>
      <c r="AM185">
        <v>94</v>
      </c>
      <c r="AN185">
        <v>120</v>
      </c>
      <c r="AO185">
        <v>18</v>
      </c>
      <c r="AP185">
        <v>60</v>
      </c>
      <c r="AQ185">
        <v>30</v>
      </c>
      <c r="AR185">
        <v>19</v>
      </c>
      <c r="AS185">
        <v>1.2</v>
      </c>
      <c r="AT185">
        <v>30</v>
      </c>
      <c r="AU185">
        <v>54</v>
      </c>
      <c r="AV185">
        <v>176</v>
      </c>
      <c r="AW185">
        <v>11.6</v>
      </c>
      <c r="AX185">
        <v>141</v>
      </c>
      <c r="AY185">
        <v>3.7</v>
      </c>
      <c r="AZ185">
        <v>-2</v>
      </c>
      <c r="BA185">
        <v>2.9</v>
      </c>
      <c r="BB185">
        <v>-0.1</v>
      </c>
      <c r="BC185">
        <v>1</v>
      </c>
      <c r="BD185">
        <v>0.5</v>
      </c>
      <c r="BE185">
        <v>2.2999999999999998</v>
      </c>
      <c r="BF185">
        <v>1225</v>
      </c>
      <c r="BG185">
        <v>-0.1</v>
      </c>
      <c r="BH185">
        <v>26</v>
      </c>
      <c r="BI185">
        <v>51.5</v>
      </c>
      <c r="BJ185">
        <v>6.01</v>
      </c>
      <c r="BK185">
        <v>23.2</v>
      </c>
      <c r="BL185">
        <v>4.03</v>
      </c>
      <c r="BM185">
        <v>1.01</v>
      </c>
      <c r="BN185">
        <v>2.82</v>
      </c>
      <c r="BO185">
        <v>0.43</v>
      </c>
      <c r="BP185">
        <v>2.2999999999999998</v>
      </c>
      <c r="BQ185">
        <v>0.43</v>
      </c>
      <c r="BR185">
        <v>1.21</v>
      </c>
      <c r="BS185">
        <v>0.18</v>
      </c>
      <c r="BT185">
        <v>1.19</v>
      </c>
      <c r="BU185">
        <v>0.187</v>
      </c>
      <c r="BV185">
        <v>3.2</v>
      </c>
      <c r="BW185">
        <v>0.48</v>
      </c>
      <c r="BX185">
        <v>7.1</v>
      </c>
      <c r="BY185">
        <v>0.28000000000000003</v>
      </c>
      <c r="BZ185">
        <v>-5</v>
      </c>
      <c r="CA185">
        <v>5.23</v>
      </c>
      <c r="CB185">
        <v>1.64</v>
      </c>
      <c r="CC185">
        <v>4.8</v>
      </c>
      <c r="CD185">
        <v>1.91</v>
      </c>
      <c r="CE185">
        <v>99.35</v>
      </c>
      <c r="CF185">
        <v>21</v>
      </c>
      <c r="CG185">
        <v>0.09</v>
      </c>
      <c r="CH185">
        <v>0.03</v>
      </c>
      <c r="CI185">
        <v>-1</v>
      </c>
      <c r="CJ185">
        <v>0.03</v>
      </c>
      <c r="CK185">
        <v>-1</v>
      </c>
      <c r="CL185">
        <v>-0.2</v>
      </c>
      <c r="CM185">
        <v>20.9</v>
      </c>
      <c r="CN185">
        <v>72</v>
      </c>
      <c r="CO185">
        <v>28.8</v>
      </c>
      <c r="CP185">
        <v>-0.2</v>
      </c>
      <c r="CQ185">
        <v>53</v>
      </c>
      <c r="CR185">
        <v>61</v>
      </c>
      <c r="CS185">
        <v>237</v>
      </c>
      <c r="CT185">
        <v>1</v>
      </c>
      <c r="CU185">
        <v>5</v>
      </c>
      <c r="CV185">
        <v>57.6</v>
      </c>
    </row>
    <row r="186" spans="1:100" x14ac:dyDescent="0.3">
      <c r="A186" t="s">
        <v>660</v>
      </c>
      <c r="B186" t="s">
        <v>661</v>
      </c>
      <c r="C186" s="1" t="str">
        <f>HYPERLINK("http://geochem.nrcan.gc.ca/cdogs/content/bdl/bdl220010_e.htm", "22:0010")</f>
        <v>22:0010</v>
      </c>
      <c r="D186" s="1" t="str">
        <f>HYPERLINK("http://geochem.nrcan.gc.ca/cdogs/content/svy/svy220008_e.htm", "22:0008")</f>
        <v>22:0008</v>
      </c>
      <c r="E186" t="s">
        <v>652</v>
      </c>
      <c r="F186" t="s">
        <v>662</v>
      </c>
      <c r="H186">
        <v>63.024131699999998</v>
      </c>
      <c r="I186">
        <v>-92.210731699999997</v>
      </c>
      <c r="J186" s="1" t="str">
        <f>HYPERLINK("http://geochem.nrcan.gc.ca/cdogs/content/kwd/kwd020033_e.htm", "Whole")</f>
        <v>Whole</v>
      </c>
      <c r="K186" s="1" t="str">
        <f>HYPERLINK("http://geochem.nrcan.gc.ca/cdogs/content/kwd/kwd080069_e.htm", "Rock crushing (ActLabs RX1)")</f>
        <v>Rock crushing (ActLabs RX1)</v>
      </c>
      <c r="L186">
        <v>622998</v>
      </c>
      <c r="M186">
        <v>-5</v>
      </c>
      <c r="P186">
        <v>48</v>
      </c>
      <c r="Q186">
        <v>1.08</v>
      </c>
      <c r="R186">
        <v>0.47</v>
      </c>
      <c r="S186">
        <v>0.16</v>
      </c>
      <c r="T186">
        <v>1.77</v>
      </c>
      <c r="U186">
        <v>-0.01</v>
      </c>
      <c r="V186">
        <v>3.6</v>
      </c>
      <c r="W186">
        <v>-5</v>
      </c>
      <c r="X186">
        <v>65.260000000000005</v>
      </c>
      <c r="Y186">
        <v>15.55</v>
      </c>
      <c r="AA186">
        <v>1.1200000000000001</v>
      </c>
      <c r="AB186">
        <v>2.2799999999999998</v>
      </c>
      <c r="AC186">
        <v>4.3999999999999997E-2</v>
      </c>
      <c r="AD186">
        <v>1.52</v>
      </c>
      <c r="AE186">
        <v>0.57099999999999995</v>
      </c>
      <c r="AF186">
        <v>3.44</v>
      </c>
      <c r="AG186">
        <v>1.97</v>
      </c>
      <c r="AH186">
        <v>0.12</v>
      </c>
      <c r="AI186">
        <v>3.86</v>
      </c>
      <c r="AJ186">
        <v>99.74</v>
      </c>
      <c r="AK186">
        <v>13</v>
      </c>
      <c r="AL186">
        <v>1</v>
      </c>
      <c r="AM186">
        <v>102</v>
      </c>
      <c r="AN186">
        <v>140</v>
      </c>
      <c r="AO186">
        <v>20</v>
      </c>
      <c r="AP186">
        <v>60</v>
      </c>
      <c r="AQ186">
        <v>40</v>
      </c>
      <c r="AR186">
        <v>20</v>
      </c>
      <c r="AS186">
        <v>1.3</v>
      </c>
      <c r="AT186">
        <v>34</v>
      </c>
      <c r="AU186">
        <v>62</v>
      </c>
      <c r="AV186">
        <v>371</v>
      </c>
      <c r="AW186">
        <v>12.2</v>
      </c>
      <c r="AX186">
        <v>149</v>
      </c>
      <c r="AY186">
        <v>4</v>
      </c>
      <c r="AZ186">
        <v>-2</v>
      </c>
      <c r="BA186">
        <v>2.9</v>
      </c>
      <c r="BB186">
        <v>-0.1</v>
      </c>
      <c r="BC186">
        <v>1</v>
      </c>
      <c r="BD186">
        <v>0.4</v>
      </c>
      <c r="BE186">
        <v>2.1</v>
      </c>
      <c r="BF186">
        <v>661</v>
      </c>
      <c r="BG186">
        <v>-0.1</v>
      </c>
      <c r="BH186">
        <v>26.6</v>
      </c>
      <c r="BI186">
        <v>53</v>
      </c>
      <c r="BJ186">
        <v>6.18</v>
      </c>
      <c r="BK186">
        <v>23.2</v>
      </c>
      <c r="BL186">
        <v>3.96</v>
      </c>
      <c r="BM186">
        <v>1.0900000000000001</v>
      </c>
      <c r="BN186">
        <v>2.98</v>
      </c>
      <c r="BO186">
        <v>0.43</v>
      </c>
      <c r="BP186">
        <v>2.25</v>
      </c>
      <c r="BQ186">
        <v>0.43</v>
      </c>
      <c r="BR186">
        <v>1.22</v>
      </c>
      <c r="BS186">
        <v>0.185</v>
      </c>
      <c r="BT186">
        <v>1.22</v>
      </c>
      <c r="BU186">
        <v>0.189</v>
      </c>
      <c r="BV186">
        <v>3.2</v>
      </c>
      <c r="BW186">
        <v>0.43</v>
      </c>
      <c r="BX186">
        <v>4.8</v>
      </c>
      <c r="BY186">
        <v>0.31</v>
      </c>
      <c r="BZ186">
        <v>10</v>
      </c>
      <c r="CA186">
        <v>5.85</v>
      </c>
      <c r="CB186">
        <v>1.94</v>
      </c>
      <c r="CC186">
        <v>5.12</v>
      </c>
      <c r="CD186">
        <v>3.46</v>
      </c>
      <c r="CE186">
        <v>99.34</v>
      </c>
      <c r="CF186">
        <v>29</v>
      </c>
      <c r="CG186">
        <v>0.14000000000000001</v>
      </c>
      <c r="CH186">
        <v>-0.02</v>
      </c>
      <c r="CI186">
        <v>-1</v>
      </c>
      <c r="CJ186">
        <v>0.03</v>
      </c>
      <c r="CK186">
        <v>-1</v>
      </c>
      <c r="CL186">
        <v>-0.2</v>
      </c>
      <c r="CM186">
        <v>22.4</v>
      </c>
      <c r="CN186">
        <v>88</v>
      </c>
      <c r="CO186">
        <v>38.299999999999997</v>
      </c>
      <c r="CP186">
        <v>-0.2</v>
      </c>
      <c r="CQ186">
        <v>46</v>
      </c>
      <c r="CR186">
        <v>67</v>
      </c>
      <c r="CS186">
        <v>327</v>
      </c>
      <c r="CT186">
        <v>2</v>
      </c>
      <c r="CU186">
        <v>14</v>
      </c>
      <c r="CV186">
        <v>83.2</v>
      </c>
    </row>
    <row r="187" spans="1:100" x14ac:dyDescent="0.3">
      <c r="A187" t="s">
        <v>663</v>
      </c>
      <c r="B187" t="s">
        <v>664</v>
      </c>
      <c r="C187" s="1" t="str">
        <f>HYPERLINK("http://geochem.nrcan.gc.ca/cdogs/content/bdl/bdl220010_e.htm", "22:0010")</f>
        <v>22:0010</v>
      </c>
      <c r="D187" s="1" t="str">
        <f>HYPERLINK("http://geochem.nrcan.gc.ca/cdogs/content/svy/svy220008_e.htm", "22:0008")</f>
        <v>22:0008</v>
      </c>
      <c r="E187" t="s">
        <v>652</v>
      </c>
      <c r="F187" t="s">
        <v>665</v>
      </c>
      <c r="H187">
        <v>63.024131699999998</v>
      </c>
      <c r="I187">
        <v>-92.210731699999997</v>
      </c>
      <c r="J187" s="1" t="str">
        <f>HYPERLINK("http://geochem.nrcan.gc.ca/cdogs/content/kwd/kwd020033_e.htm", "Whole")</f>
        <v>Whole</v>
      </c>
      <c r="K187" s="1" t="str">
        <f>HYPERLINK("http://geochem.nrcan.gc.ca/cdogs/content/kwd/kwd080069_e.htm", "Rock crushing (ActLabs RX1)")</f>
        <v>Rock crushing (ActLabs RX1)</v>
      </c>
      <c r="L187">
        <v>622999</v>
      </c>
      <c r="M187">
        <v>-5</v>
      </c>
      <c r="P187">
        <v>54</v>
      </c>
      <c r="Q187">
        <v>1.05</v>
      </c>
      <c r="R187">
        <v>0.61</v>
      </c>
      <c r="S187">
        <v>0.17</v>
      </c>
      <c r="T187">
        <v>2.14</v>
      </c>
      <c r="U187">
        <v>-0.01</v>
      </c>
      <c r="V187">
        <v>3.6</v>
      </c>
      <c r="W187">
        <v>-5</v>
      </c>
      <c r="X187">
        <v>66.58</v>
      </c>
      <c r="Y187">
        <v>14.69</v>
      </c>
      <c r="AA187">
        <v>0.75</v>
      </c>
      <c r="AB187">
        <v>1.94</v>
      </c>
      <c r="AC187">
        <v>3.5999999999999997E-2</v>
      </c>
      <c r="AD187">
        <v>1.88</v>
      </c>
      <c r="AE187">
        <v>0.52300000000000002</v>
      </c>
      <c r="AF187">
        <v>2.62</v>
      </c>
      <c r="AG187">
        <v>2.2799999999999998</v>
      </c>
      <c r="AH187">
        <v>0.11</v>
      </c>
      <c r="AI187">
        <v>4.04</v>
      </c>
      <c r="AJ187">
        <v>99.46</v>
      </c>
      <c r="AK187">
        <v>11</v>
      </c>
      <c r="AL187">
        <v>1</v>
      </c>
      <c r="AM187">
        <v>94</v>
      </c>
      <c r="AN187">
        <v>120</v>
      </c>
      <c r="AO187">
        <v>18</v>
      </c>
      <c r="AP187">
        <v>50</v>
      </c>
      <c r="AQ187">
        <v>40</v>
      </c>
      <c r="AR187">
        <v>18</v>
      </c>
      <c r="AS187">
        <v>1.3</v>
      </c>
      <c r="AT187">
        <v>32</v>
      </c>
      <c r="AU187">
        <v>75</v>
      </c>
      <c r="AV187">
        <v>338</v>
      </c>
      <c r="AW187">
        <v>10.9</v>
      </c>
      <c r="AX187">
        <v>124</v>
      </c>
      <c r="AY187">
        <v>3.4</v>
      </c>
      <c r="AZ187">
        <v>-2</v>
      </c>
      <c r="BA187">
        <v>2.4</v>
      </c>
      <c r="BB187">
        <v>-0.1</v>
      </c>
      <c r="BC187">
        <v>1</v>
      </c>
      <c r="BD187">
        <v>0.3</v>
      </c>
      <c r="BE187">
        <v>2.4</v>
      </c>
      <c r="BF187">
        <v>530</v>
      </c>
      <c r="BG187">
        <v>-0.1</v>
      </c>
      <c r="BH187">
        <v>21.8</v>
      </c>
      <c r="BI187">
        <v>43.9</v>
      </c>
      <c r="BJ187">
        <v>5.23</v>
      </c>
      <c r="BK187">
        <v>19.7</v>
      </c>
      <c r="BL187">
        <v>3.43</v>
      </c>
      <c r="BM187">
        <v>0.93400000000000005</v>
      </c>
      <c r="BN187">
        <v>2.5499999999999998</v>
      </c>
      <c r="BO187">
        <v>0.38</v>
      </c>
      <c r="BP187">
        <v>2</v>
      </c>
      <c r="BQ187">
        <v>0.39</v>
      </c>
      <c r="BR187">
        <v>1.08</v>
      </c>
      <c r="BS187">
        <v>0.17299999999999999</v>
      </c>
      <c r="BT187">
        <v>1.08</v>
      </c>
      <c r="BU187">
        <v>0.16500000000000001</v>
      </c>
      <c r="BV187">
        <v>2.7</v>
      </c>
      <c r="BW187">
        <v>0.41</v>
      </c>
      <c r="BX187">
        <v>4.5</v>
      </c>
      <c r="BY187">
        <v>0.37</v>
      </c>
      <c r="BZ187">
        <v>9</v>
      </c>
      <c r="CA187">
        <v>4.63</v>
      </c>
      <c r="CB187">
        <v>1.55</v>
      </c>
      <c r="CC187">
        <v>4.76</v>
      </c>
      <c r="CD187">
        <v>3.64</v>
      </c>
      <c r="CE187">
        <v>99.06</v>
      </c>
      <c r="CF187">
        <v>19</v>
      </c>
      <c r="CG187">
        <v>0.14000000000000001</v>
      </c>
      <c r="CH187">
        <v>-0.02</v>
      </c>
      <c r="CI187">
        <v>-1</v>
      </c>
      <c r="CJ187">
        <v>7.0000000000000007E-2</v>
      </c>
      <c r="CK187">
        <v>-1</v>
      </c>
      <c r="CL187">
        <v>-0.2</v>
      </c>
      <c r="CM187">
        <v>19.100000000000001</v>
      </c>
      <c r="CN187">
        <v>80</v>
      </c>
      <c r="CO187">
        <v>39</v>
      </c>
      <c r="CP187">
        <v>-0.2</v>
      </c>
      <c r="CQ187">
        <v>36</v>
      </c>
      <c r="CR187">
        <v>59</v>
      </c>
      <c r="CS187">
        <v>237</v>
      </c>
      <c r="CT187">
        <v>1</v>
      </c>
      <c r="CU187">
        <v>11</v>
      </c>
      <c r="CV187">
        <v>58.5</v>
      </c>
    </row>
    <row r="188" spans="1:100" x14ac:dyDescent="0.3">
      <c r="A188" t="s">
        <v>666</v>
      </c>
      <c r="B188" t="s">
        <v>667</v>
      </c>
      <c r="C188" s="1" t="str">
        <f>HYPERLINK("http://geochem.nrcan.gc.ca/cdogs/content/bdl/bdl220010_e.htm", "22:0010")</f>
        <v>22:0010</v>
      </c>
      <c r="D188" s="1" t="str">
        <f>HYPERLINK("http://geochem.nrcan.gc.ca/cdogs/content/svy/svy220008_e.htm", "22:0008")</f>
        <v>22:0008</v>
      </c>
      <c r="E188" t="s">
        <v>652</v>
      </c>
      <c r="F188" t="s">
        <v>668</v>
      </c>
      <c r="H188">
        <v>63.024131699999998</v>
      </c>
      <c r="I188">
        <v>-92.210731699999997</v>
      </c>
      <c r="J188" s="1" t="str">
        <f>HYPERLINK("http://geochem.nrcan.gc.ca/cdogs/content/kwd/kwd020033_e.htm", "Whole")</f>
        <v>Whole</v>
      </c>
      <c r="K188" s="1" t="str">
        <f>HYPERLINK("http://geochem.nrcan.gc.ca/cdogs/content/kwd/kwd080069_e.htm", "Rock crushing (ActLabs RX1)")</f>
        <v>Rock crushing (ActLabs RX1)</v>
      </c>
      <c r="L188">
        <v>623000</v>
      </c>
      <c r="M188">
        <v>13</v>
      </c>
      <c r="P188">
        <v>36</v>
      </c>
      <c r="Q188">
        <v>1.01</v>
      </c>
      <c r="R188">
        <v>0.5</v>
      </c>
      <c r="S188">
        <v>0.23</v>
      </c>
      <c r="T188">
        <v>1.84</v>
      </c>
      <c r="U188">
        <v>-0.01</v>
      </c>
      <c r="V188">
        <v>3</v>
      </c>
      <c r="W188">
        <v>-5</v>
      </c>
      <c r="X188">
        <v>67.17</v>
      </c>
      <c r="Y188">
        <v>14.67</v>
      </c>
      <c r="AA188">
        <v>1</v>
      </c>
      <c r="AB188">
        <v>1.79</v>
      </c>
      <c r="AC188">
        <v>4.2999999999999997E-2</v>
      </c>
      <c r="AD188">
        <v>1.58</v>
      </c>
      <c r="AE188">
        <v>0.52400000000000002</v>
      </c>
      <c r="AF188">
        <v>3.82</v>
      </c>
      <c r="AG188">
        <v>1.79</v>
      </c>
      <c r="AH188">
        <v>0.1</v>
      </c>
      <c r="AI188">
        <v>3.16</v>
      </c>
      <c r="AJ188">
        <v>98.98</v>
      </c>
      <c r="AK188">
        <v>10</v>
      </c>
      <c r="AL188">
        <v>1</v>
      </c>
      <c r="AM188">
        <v>85</v>
      </c>
      <c r="AN188">
        <v>130</v>
      </c>
      <c r="AO188">
        <v>18</v>
      </c>
      <c r="AP188">
        <v>50</v>
      </c>
      <c r="AQ188">
        <v>40</v>
      </c>
      <c r="AR188">
        <v>18</v>
      </c>
      <c r="AS188">
        <v>1.3</v>
      </c>
      <c r="AT188">
        <v>48</v>
      </c>
      <c r="AU188">
        <v>57</v>
      </c>
      <c r="AV188">
        <v>375</v>
      </c>
      <c r="AW188">
        <v>10.3</v>
      </c>
      <c r="AX188">
        <v>147</v>
      </c>
      <c r="AY188">
        <v>2.9</v>
      </c>
      <c r="AZ188">
        <v>-2</v>
      </c>
      <c r="BA188">
        <v>2.2000000000000002</v>
      </c>
      <c r="BB188">
        <v>-0.1</v>
      </c>
      <c r="BC188">
        <v>1</v>
      </c>
      <c r="BD188">
        <v>0.3</v>
      </c>
      <c r="BE188">
        <v>1.9</v>
      </c>
      <c r="BF188">
        <v>561</v>
      </c>
      <c r="BG188">
        <v>-0.1</v>
      </c>
      <c r="BH188">
        <v>25.3</v>
      </c>
      <c r="BI188">
        <v>49.7</v>
      </c>
      <c r="BJ188">
        <v>5.62</v>
      </c>
      <c r="BK188">
        <v>20.8</v>
      </c>
      <c r="BL188">
        <v>3.69</v>
      </c>
      <c r="BM188">
        <v>1.02</v>
      </c>
      <c r="BN188">
        <v>2.63</v>
      </c>
      <c r="BO188">
        <v>0.38</v>
      </c>
      <c r="BP188">
        <v>1.95</v>
      </c>
      <c r="BQ188">
        <v>0.37</v>
      </c>
      <c r="BR188">
        <v>1.05</v>
      </c>
      <c r="BS188">
        <v>0.161</v>
      </c>
      <c r="BT188">
        <v>1.07</v>
      </c>
      <c r="BU188">
        <v>0.14899999999999999</v>
      </c>
      <c r="BV188">
        <v>3.1</v>
      </c>
      <c r="BW188">
        <v>0.4</v>
      </c>
      <c r="BX188">
        <v>4.2</v>
      </c>
      <c r="BY188">
        <v>0.34</v>
      </c>
      <c r="BZ188">
        <v>13</v>
      </c>
      <c r="CA188">
        <v>5.24</v>
      </c>
      <c r="CB188">
        <v>1.63</v>
      </c>
      <c r="CC188">
        <v>4.33</v>
      </c>
      <c r="CD188">
        <v>2.83</v>
      </c>
      <c r="CE188">
        <v>98.65</v>
      </c>
      <c r="CF188">
        <v>39</v>
      </c>
      <c r="CG188">
        <v>0.11</v>
      </c>
      <c r="CH188">
        <v>-0.02</v>
      </c>
      <c r="CI188">
        <v>-1</v>
      </c>
      <c r="CJ188">
        <v>0.01</v>
      </c>
      <c r="CK188">
        <v>-1</v>
      </c>
      <c r="CL188">
        <v>-0.2</v>
      </c>
      <c r="CM188">
        <v>20</v>
      </c>
      <c r="CN188">
        <v>81</v>
      </c>
      <c r="CO188">
        <v>56.3</v>
      </c>
      <c r="CP188">
        <v>-0.2</v>
      </c>
      <c r="CQ188">
        <v>34</v>
      </c>
      <c r="CR188">
        <v>57</v>
      </c>
      <c r="CS188">
        <v>315</v>
      </c>
      <c r="CT188">
        <v>1</v>
      </c>
      <c r="CU188">
        <v>16</v>
      </c>
      <c r="CV188">
        <v>75.400000000000006</v>
      </c>
    </row>
    <row r="189" spans="1:100" x14ac:dyDescent="0.3">
      <c r="A189" t="s">
        <v>669</v>
      </c>
      <c r="B189" t="s">
        <v>670</v>
      </c>
      <c r="C189" s="1" t="str">
        <f>HYPERLINK("http://geochem.nrcan.gc.ca/cdogs/content/bdl/bdl220010_e.htm", "22:0010")</f>
        <v>22:0010</v>
      </c>
      <c r="D189" s="1" t="str">
        <f>HYPERLINK("http://geochem.nrcan.gc.ca/cdogs/content/svy/svy220008_e.htm", "22:0008")</f>
        <v>22:0008</v>
      </c>
      <c r="E189" t="s">
        <v>652</v>
      </c>
      <c r="F189" t="s">
        <v>671</v>
      </c>
      <c r="H189">
        <v>63.024131699999998</v>
      </c>
      <c r="I189">
        <v>-92.210731699999997</v>
      </c>
      <c r="J189" s="1" t="str">
        <f>HYPERLINK("http://geochem.nrcan.gc.ca/cdogs/content/kwd/kwd020033_e.htm", "Whole")</f>
        <v>Whole</v>
      </c>
      <c r="K189" s="1" t="str">
        <f>HYPERLINK("http://geochem.nrcan.gc.ca/cdogs/content/kwd/kwd080069_e.htm", "Rock crushing (ActLabs RX1)")</f>
        <v>Rock crushing (ActLabs RX1)</v>
      </c>
      <c r="L189">
        <v>623001</v>
      </c>
      <c r="M189">
        <v>-5</v>
      </c>
      <c r="P189">
        <v>106</v>
      </c>
      <c r="Q189">
        <v>1.02</v>
      </c>
      <c r="R189">
        <v>0.45</v>
      </c>
      <c r="S189">
        <v>0.04</v>
      </c>
      <c r="T189">
        <v>1.51</v>
      </c>
      <c r="U189">
        <v>0.02</v>
      </c>
      <c r="V189">
        <v>4.8</v>
      </c>
      <c r="W189">
        <v>-5</v>
      </c>
      <c r="X189">
        <v>58.38</v>
      </c>
      <c r="Y189">
        <v>18.100000000000001</v>
      </c>
      <c r="AA189">
        <v>1.65</v>
      </c>
      <c r="AB189">
        <v>3.11</v>
      </c>
      <c r="AC189">
        <v>4.3999999999999997E-2</v>
      </c>
      <c r="AD189">
        <v>1.2</v>
      </c>
      <c r="AE189">
        <v>0.69299999999999995</v>
      </c>
      <c r="AF189">
        <v>1.5</v>
      </c>
      <c r="AG189">
        <v>3.46</v>
      </c>
      <c r="AH189">
        <v>0.11</v>
      </c>
      <c r="AI189">
        <v>4.24</v>
      </c>
      <c r="AJ189">
        <v>97.85</v>
      </c>
      <c r="AK189">
        <v>19</v>
      </c>
      <c r="AL189">
        <v>2</v>
      </c>
      <c r="AM189">
        <v>145</v>
      </c>
      <c r="AN189">
        <v>150</v>
      </c>
      <c r="AO189">
        <v>25</v>
      </c>
      <c r="AP189">
        <v>80</v>
      </c>
      <c r="AQ189">
        <v>30</v>
      </c>
      <c r="AR189">
        <v>26</v>
      </c>
      <c r="AS189">
        <v>1.7</v>
      </c>
      <c r="AT189">
        <v>200</v>
      </c>
      <c r="AU189">
        <v>117</v>
      </c>
      <c r="AV189">
        <v>212</v>
      </c>
      <c r="AW189">
        <v>14.9</v>
      </c>
      <c r="AX189">
        <v>131</v>
      </c>
      <c r="AY189">
        <v>4.7</v>
      </c>
      <c r="AZ189">
        <v>-2</v>
      </c>
      <c r="BA189">
        <v>2.2999999999999998</v>
      </c>
      <c r="BB189">
        <v>-0.1</v>
      </c>
      <c r="BC189">
        <v>2</v>
      </c>
      <c r="BD189">
        <v>0.2</v>
      </c>
      <c r="BE189">
        <v>3.6</v>
      </c>
      <c r="BF189">
        <v>807</v>
      </c>
      <c r="BG189">
        <v>-0.1</v>
      </c>
      <c r="BH189">
        <v>27.3</v>
      </c>
      <c r="BI189">
        <v>56.8</v>
      </c>
      <c r="BJ189">
        <v>6.87</v>
      </c>
      <c r="BK189">
        <v>26.8</v>
      </c>
      <c r="BL189">
        <v>4.99</v>
      </c>
      <c r="BM189">
        <v>1.28</v>
      </c>
      <c r="BN189">
        <v>3.75</v>
      </c>
      <c r="BO189">
        <v>0.54</v>
      </c>
      <c r="BP189">
        <v>2.76</v>
      </c>
      <c r="BQ189">
        <v>0.52</v>
      </c>
      <c r="BR189">
        <v>1.58</v>
      </c>
      <c r="BS189">
        <v>0.22600000000000001</v>
      </c>
      <c r="BT189">
        <v>1.47</v>
      </c>
      <c r="BU189">
        <v>0.222</v>
      </c>
      <c r="BV189">
        <v>3</v>
      </c>
      <c r="BW189">
        <v>0.55000000000000004</v>
      </c>
      <c r="BX189">
        <v>4.7</v>
      </c>
      <c r="BY189">
        <v>0.53</v>
      </c>
      <c r="BZ189">
        <v>8</v>
      </c>
      <c r="CA189">
        <v>5.86</v>
      </c>
      <c r="CB189">
        <v>1.76</v>
      </c>
      <c r="CC189">
        <v>6.98</v>
      </c>
      <c r="CD189">
        <v>3.71</v>
      </c>
      <c r="CE189">
        <v>97.31</v>
      </c>
      <c r="CF189">
        <v>164</v>
      </c>
      <c r="CG189">
        <v>0.14000000000000001</v>
      </c>
      <c r="CH189">
        <v>-0.02</v>
      </c>
      <c r="CI189">
        <v>-1</v>
      </c>
      <c r="CJ189">
        <v>7.0000000000000007E-2</v>
      </c>
      <c r="CK189">
        <v>-1</v>
      </c>
      <c r="CL189">
        <v>-0.2</v>
      </c>
      <c r="CM189">
        <v>25.2</v>
      </c>
      <c r="CN189">
        <v>95</v>
      </c>
      <c r="CO189">
        <v>32.700000000000003</v>
      </c>
      <c r="CP189">
        <v>-0.2</v>
      </c>
      <c r="CQ189">
        <v>64</v>
      </c>
      <c r="CR189">
        <v>86</v>
      </c>
      <c r="CS189">
        <v>330</v>
      </c>
      <c r="CT189">
        <v>1</v>
      </c>
      <c r="CU189">
        <v>10</v>
      </c>
      <c r="CV189">
        <v>93.4</v>
      </c>
    </row>
    <row r="190" spans="1:100" x14ac:dyDescent="0.3">
      <c r="A190" t="s">
        <v>672</v>
      </c>
      <c r="B190" t="s">
        <v>673</v>
      </c>
      <c r="C190" s="1" t="str">
        <f>HYPERLINK("http://geochem.nrcan.gc.ca/cdogs/content/bdl/bdl220010_e.htm", "22:0010")</f>
        <v>22:0010</v>
      </c>
      <c r="D190" s="1" t="str">
        <f>HYPERLINK("http://geochem.nrcan.gc.ca/cdogs/content/svy/svy220008_e.htm", "22:0008")</f>
        <v>22:0008</v>
      </c>
      <c r="E190" t="s">
        <v>652</v>
      </c>
      <c r="F190" t="s">
        <v>674</v>
      </c>
      <c r="H190">
        <v>63.024131699999998</v>
      </c>
      <c r="I190">
        <v>-92.210731699999997</v>
      </c>
      <c r="J190" s="1" t="str">
        <f>HYPERLINK("http://geochem.nrcan.gc.ca/cdogs/content/kwd/kwd020033_e.htm", "Whole")</f>
        <v>Whole</v>
      </c>
      <c r="K190" s="1" t="str">
        <f>HYPERLINK("http://geochem.nrcan.gc.ca/cdogs/content/kwd/kwd080069_e.htm", "Rock crushing (ActLabs RX1)")</f>
        <v>Rock crushing (ActLabs RX1)</v>
      </c>
      <c r="L190">
        <v>623002</v>
      </c>
      <c r="M190">
        <v>-5</v>
      </c>
      <c r="P190">
        <v>47</v>
      </c>
      <c r="Q190">
        <v>1.08</v>
      </c>
      <c r="R190">
        <v>0.75</v>
      </c>
      <c r="S190">
        <v>0.23</v>
      </c>
      <c r="T190">
        <v>2.68</v>
      </c>
      <c r="U190">
        <v>-0.01</v>
      </c>
      <c r="V190">
        <v>3.6</v>
      </c>
      <c r="W190">
        <v>-5</v>
      </c>
      <c r="X190">
        <v>63.5</v>
      </c>
      <c r="Y190">
        <v>14.92</v>
      </c>
      <c r="AA190">
        <v>0.99</v>
      </c>
      <c r="AB190">
        <v>1.97</v>
      </c>
      <c r="AC190">
        <v>4.2000000000000003E-2</v>
      </c>
      <c r="AD190">
        <v>2.06</v>
      </c>
      <c r="AE190">
        <v>0.55600000000000005</v>
      </c>
      <c r="AF190">
        <v>2.95</v>
      </c>
      <c r="AG190">
        <v>2.54</v>
      </c>
      <c r="AH190">
        <v>0.13</v>
      </c>
      <c r="AI190">
        <v>4.37</v>
      </c>
      <c r="AJ190">
        <v>98.02</v>
      </c>
      <c r="AK190">
        <v>12</v>
      </c>
      <c r="AL190">
        <v>1</v>
      </c>
      <c r="AM190">
        <v>98</v>
      </c>
      <c r="AN190">
        <v>130</v>
      </c>
      <c r="AO190">
        <v>20</v>
      </c>
      <c r="AP190">
        <v>60</v>
      </c>
      <c r="AQ190">
        <v>50</v>
      </c>
      <c r="AR190">
        <v>18</v>
      </c>
      <c r="AS190">
        <v>1.2</v>
      </c>
      <c r="AT190">
        <v>82</v>
      </c>
      <c r="AU190">
        <v>84</v>
      </c>
      <c r="AV190">
        <v>252</v>
      </c>
      <c r="AW190">
        <v>11</v>
      </c>
      <c r="AX190">
        <v>145</v>
      </c>
      <c r="AY190">
        <v>3.1</v>
      </c>
      <c r="AZ190">
        <v>-2</v>
      </c>
      <c r="BA190">
        <v>2.4</v>
      </c>
      <c r="BB190">
        <v>-0.1</v>
      </c>
      <c r="BC190">
        <v>1</v>
      </c>
      <c r="BD190">
        <v>-0.2</v>
      </c>
      <c r="BE190">
        <v>2.5</v>
      </c>
      <c r="BF190">
        <v>566</v>
      </c>
      <c r="BG190">
        <v>-0.1</v>
      </c>
      <c r="BH190">
        <v>23.9</v>
      </c>
      <c r="BI190">
        <v>46.6</v>
      </c>
      <c r="BJ190">
        <v>5.56</v>
      </c>
      <c r="BK190">
        <v>20.9</v>
      </c>
      <c r="BL190">
        <v>3.56</v>
      </c>
      <c r="BM190">
        <v>1.02</v>
      </c>
      <c r="BN190">
        <v>2.72</v>
      </c>
      <c r="BO190">
        <v>0.38</v>
      </c>
      <c r="BP190">
        <v>2.0499999999999998</v>
      </c>
      <c r="BQ190">
        <v>0.4</v>
      </c>
      <c r="BR190">
        <v>1.1200000000000001</v>
      </c>
      <c r="BS190">
        <v>0.16500000000000001</v>
      </c>
      <c r="BT190">
        <v>1.0900000000000001</v>
      </c>
      <c r="BU190">
        <v>0.18</v>
      </c>
      <c r="BV190">
        <v>2.8</v>
      </c>
      <c r="BW190">
        <v>0.44</v>
      </c>
      <c r="BX190">
        <v>4.0999999999999996</v>
      </c>
      <c r="BY190">
        <v>0.44</v>
      </c>
      <c r="BZ190">
        <v>7</v>
      </c>
      <c r="CA190">
        <v>5.08</v>
      </c>
      <c r="CB190">
        <v>1.63</v>
      </c>
      <c r="CC190">
        <v>4.99</v>
      </c>
      <c r="CD190">
        <v>3.96</v>
      </c>
      <c r="CE190">
        <v>97.61</v>
      </c>
      <c r="CF190">
        <v>83</v>
      </c>
      <c r="CG190">
        <v>0.11</v>
      </c>
      <c r="CH190">
        <v>-0.02</v>
      </c>
      <c r="CI190">
        <v>-1</v>
      </c>
      <c r="CJ190">
        <v>0.05</v>
      </c>
      <c r="CK190">
        <v>-1</v>
      </c>
      <c r="CL190">
        <v>-0.2</v>
      </c>
      <c r="CM190">
        <v>21</v>
      </c>
      <c r="CN190">
        <v>94</v>
      </c>
      <c r="CO190">
        <v>59.8</v>
      </c>
      <c r="CP190">
        <v>-0.2</v>
      </c>
      <c r="CQ190">
        <v>31</v>
      </c>
      <c r="CR190">
        <v>66</v>
      </c>
      <c r="CS190">
        <v>318</v>
      </c>
      <c r="CT190">
        <v>1</v>
      </c>
      <c r="CU190">
        <v>9</v>
      </c>
      <c r="CV190">
        <v>53.8</v>
      </c>
    </row>
    <row r="191" spans="1:100" x14ac:dyDescent="0.3">
      <c r="A191" t="s">
        <v>675</v>
      </c>
      <c r="B191" t="s">
        <v>676</v>
      </c>
      <c r="C191" s="1" t="str">
        <f>HYPERLINK("http://geochem.nrcan.gc.ca/cdogs/content/bdl/bdl220010_e.htm", "22:0010")</f>
        <v>22:0010</v>
      </c>
      <c r="D191" s="1" t="str">
        <f>HYPERLINK("http://geochem.nrcan.gc.ca/cdogs/content/svy/svy220008_e.htm", "22:0008")</f>
        <v>22:0008</v>
      </c>
      <c r="E191" t="s">
        <v>652</v>
      </c>
      <c r="F191" t="s">
        <v>677</v>
      </c>
      <c r="H191">
        <v>63.024131699999998</v>
      </c>
      <c r="I191">
        <v>-92.210731699999997</v>
      </c>
      <c r="J191" s="1" t="str">
        <f>HYPERLINK("http://geochem.nrcan.gc.ca/cdogs/content/kwd/kwd020033_e.htm", "Whole")</f>
        <v>Whole</v>
      </c>
      <c r="K191" s="1" t="str">
        <f>HYPERLINK("http://geochem.nrcan.gc.ca/cdogs/content/kwd/kwd080069_e.htm", "Rock crushing (ActLabs RX1)")</f>
        <v>Rock crushing (ActLabs RX1)</v>
      </c>
      <c r="L191">
        <v>623003</v>
      </c>
      <c r="M191">
        <v>-5</v>
      </c>
      <c r="P191">
        <v>50</v>
      </c>
      <c r="Q191">
        <v>1.06</v>
      </c>
      <c r="R191">
        <v>0.51</v>
      </c>
      <c r="S191">
        <v>0.16</v>
      </c>
      <c r="T191">
        <v>1.84</v>
      </c>
      <c r="U191">
        <v>-0.01</v>
      </c>
      <c r="V191">
        <v>3.7</v>
      </c>
      <c r="W191">
        <v>-5</v>
      </c>
      <c r="X191">
        <v>65.260000000000005</v>
      </c>
      <c r="Y191">
        <v>15.56</v>
      </c>
      <c r="AA191">
        <v>0.83</v>
      </c>
      <c r="AB191">
        <v>2.16</v>
      </c>
      <c r="AC191">
        <v>4.5999999999999999E-2</v>
      </c>
      <c r="AD191">
        <v>1.46</v>
      </c>
      <c r="AE191">
        <v>0.54200000000000004</v>
      </c>
      <c r="AF191">
        <v>3.15</v>
      </c>
      <c r="AG191">
        <v>2.56</v>
      </c>
      <c r="AH191">
        <v>0.12</v>
      </c>
      <c r="AI191">
        <v>3.78</v>
      </c>
      <c r="AJ191">
        <v>99.57</v>
      </c>
      <c r="AK191">
        <v>12</v>
      </c>
      <c r="AL191">
        <v>1</v>
      </c>
      <c r="AM191">
        <v>95</v>
      </c>
      <c r="AN191">
        <v>120</v>
      </c>
      <c r="AO191">
        <v>18</v>
      </c>
      <c r="AP191">
        <v>60</v>
      </c>
      <c r="AQ191">
        <v>40</v>
      </c>
      <c r="AR191">
        <v>20</v>
      </c>
      <c r="AS191">
        <v>1.2</v>
      </c>
      <c r="AT191">
        <v>176</v>
      </c>
      <c r="AU191">
        <v>84</v>
      </c>
      <c r="AV191">
        <v>329</v>
      </c>
      <c r="AW191">
        <v>11.5</v>
      </c>
      <c r="AX191">
        <v>148</v>
      </c>
      <c r="AY191">
        <v>3.7</v>
      </c>
      <c r="AZ191">
        <v>-2</v>
      </c>
      <c r="BA191">
        <v>2.7</v>
      </c>
      <c r="BB191">
        <v>-0.1</v>
      </c>
      <c r="BC191">
        <v>1</v>
      </c>
      <c r="BD191">
        <v>0.4</v>
      </c>
      <c r="BE191">
        <v>2.7</v>
      </c>
      <c r="BF191">
        <v>646</v>
      </c>
      <c r="BG191">
        <v>-0.1</v>
      </c>
      <c r="BH191">
        <v>25.1</v>
      </c>
      <c r="BI191">
        <v>49.5</v>
      </c>
      <c r="BJ191">
        <v>5.72</v>
      </c>
      <c r="BK191">
        <v>21.3</v>
      </c>
      <c r="BL191">
        <v>3.69</v>
      </c>
      <c r="BM191">
        <v>1.02</v>
      </c>
      <c r="BN191">
        <v>2.83</v>
      </c>
      <c r="BO191">
        <v>0.4</v>
      </c>
      <c r="BP191">
        <v>2.13</v>
      </c>
      <c r="BQ191">
        <v>0.42</v>
      </c>
      <c r="BR191">
        <v>1.21</v>
      </c>
      <c r="BS191">
        <v>0.182</v>
      </c>
      <c r="BT191">
        <v>1.18</v>
      </c>
      <c r="BU191">
        <v>0.17199999999999999</v>
      </c>
      <c r="BV191">
        <v>3.2</v>
      </c>
      <c r="BW191">
        <v>0.46</v>
      </c>
      <c r="BX191">
        <v>4.2</v>
      </c>
      <c r="BY191">
        <v>0.35</v>
      </c>
      <c r="BZ191">
        <v>6</v>
      </c>
      <c r="CA191">
        <v>5.04</v>
      </c>
      <c r="CB191">
        <v>1.59</v>
      </c>
      <c r="CC191">
        <v>4.95</v>
      </c>
      <c r="CD191">
        <v>3.36</v>
      </c>
      <c r="CE191">
        <v>99.15</v>
      </c>
      <c r="CF191">
        <v>199</v>
      </c>
      <c r="CG191">
        <v>0.15</v>
      </c>
      <c r="CH191">
        <v>-0.02</v>
      </c>
      <c r="CI191">
        <v>-1</v>
      </c>
      <c r="CJ191">
        <v>0.06</v>
      </c>
      <c r="CK191">
        <v>-1</v>
      </c>
      <c r="CL191">
        <v>-0.2</v>
      </c>
      <c r="CM191">
        <v>21.1</v>
      </c>
      <c r="CN191">
        <v>82</v>
      </c>
      <c r="CO191">
        <v>47.2</v>
      </c>
      <c r="CP191">
        <v>-0.2</v>
      </c>
      <c r="CQ191">
        <v>37</v>
      </c>
      <c r="CR191">
        <v>64</v>
      </c>
      <c r="CS191">
        <v>345</v>
      </c>
      <c r="CT191">
        <v>1</v>
      </c>
      <c r="CU191">
        <v>7</v>
      </c>
      <c r="CV191">
        <v>69.599999999999994</v>
      </c>
    </row>
    <row r="192" spans="1:100" x14ac:dyDescent="0.3">
      <c r="A192" t="s">
        <v>678</v>
      </c>
      <c r="B192" t="s">
        <v>679</v>
      </c>
      <c r="C192" s="1" t="str">
        <f>HYPERLINK("http://geochem.nrcan.gc.ca/cdogs/content/bdl/bdl220010_e.htm", "22:0010")</f>
        <v>22:0010</v>
      </c>
      <c r="D192" s="1" t="str">
        <f>HYPERLINK("http://geochem.nrcan.gc.ca/cdogs/content/svy/svy220008_e.htm", "22:0008")</f>
        <v>22:0008</v>
      </c>
      <c r="E192" t="s">
        <v>652</v>
      </c>
      <c r="F192" t="s">
        <v>680</v>
      </c>
      <c r="H192">
        <v>63.024131699999998</v>
      </c>
      <c r="I192">
        <v>-92.210731699999997</v>
      </c>
      <c r="J192" s="1" t="str">
        <f>HYPERLINK("http://geochem.nrcan.gc.ca/cdogs/content/kwd/kwd020033_e.htm", "Whole")</f>
        <v>Whole</v>
      </c>
      <c r="K192" s="1" t="str">
        <f>HYPERLINK("http://geochem.nrcan.gc.ca/cdogs/content/kwd/kwd080069_e.htm", "Rock crushing (ActLabs RX1)")</f>
        <v>Rock crushing (ActLabs RX1)</v>
      </c>
      <c r="L192">
        <v>623004</v>
      </c>
      <c r="M192">
        <v>-5</v>
      </c>
      <c r="P192">
        <v>60</v>
      </c>
      <c r="Q192">
        <v>1.06</v>
      </c>
      <c r="R192">
        <v>0.56999999999999995</v>
      </c>
      <c r="S192">
        <v>0.01</v>
      </c>
      <c r="T192">
        <v>2.0499999999999998</v>
      </c>
      <c r="U192">
        <v>0.02</v>
      </c>
      <c r="V192">
        <v>4.0999999999999996</v>
      </c>
      <c r="W192">
        <v>-5</v>
      </c>
      <c r="X192">
        <v>65.92</v>
      </c>
      <c r="Y192">
        <v>14.77</v>
      </c>
      <c r="AA192">
        <v>1.08</v>
      </c>
      <c r="AB192">
        <v>1.96</v>
      </c>
      <c r="AC192">
        <v>3.6999999999999998E-2</v>
      </c>
      <c r="AD192">
        <v>1.6</v>
      </c>
      <c r="AE192">
        <v>0.52500000000000002</v>
      </c>
      <c r="AF192">
        <v>0.75</v>
      </c>
      <c r="AG192">
        <v>4.68</v>
      </c>
      <c r="AH192">
        <v>0.1</v>
      </c>
      <c r="AI192">
        <v>3.99</v>
      </c>
      <c r="AJ192">
        <v>99.99</v>
      </c>
      <c r="AK192">
        <v>12</v>
      </c>
      <c r="AL192">
        <v>2</v>
      </c>
      <c r="AM192">
        <v>92</v>
      </c>
      <c r="AN192">
        <v>120</v>
      </c>
      <c r="AO192">
        <v>17</v>
      </c>
      <c r="AP192">
        <v>50</v>
      </c>
      <c r="AQ192">
        <v>20</v>
      </c>
      <c r="AR192">
        <v>18</v>
      </c>
      <c r="AS192">
        <v>1.8</v>
      </c>
      <c r="AT192">
        <v>46</v>
      </c>
      <c r="AU192">
        <v>188</v>
      </c>
      <c r="AV192">
        <v>265</v>
      </c>
      <c r="AW192">
        <v>11.3</v>
      </c>
      <c r="AX192">
        <v>135</v>
      </c>
      <c r="AY192">
        <v>3.3</v>
      </c>
      <c r="AZ192">
        <v>2</v>
      </c>
      <c r="BA192">
        <v>2.5</v>
      </c>
      <c r="BB192">
        <v>-0.1</v>
      </c>
      <c r="BC192">
        <v>1</v>
      </c>
      <c r="BD192">
        <v>-0.2</v>
      </c>
      <c r="BE192">
        <v>14.2</v>
      </c>
      <c r="BF192">
        <v>1143</v>
      </c>
      <c r="BG192">
        <v>-0.1</v>
      </c>
      <c r="BH192">
        <v>25.6</v>
      </c>
      <c r="BI192">
        <v>50.5</v>
      </c>
      <c r="BJ192">
        <v>5.92</v>
      </c>
      <c r="BK192">
        <v>22.1</v>
      </c>
      <c r="BL192">
        <v>3.74</v>
      </c>
      <c r="BM192">
        <v>1.01</v>
      </c>
      <c r="BN192">
        <v>2.94</v>
      </c>
      <c r="BO192">
        <v>0.4</v>
      </c>
      <c r="BP192">
        <v>2.16</v>
      </c>
      <c r="BQ192">
        <v>0.42</v>
      </c>
      <c r="BR192">
        <v>1.19</v>
      </c>
      <c r="BS192">
        <v>0.17699999999999999</v>
      </c>
      <c r="BT192">
        <v>1.1599999999999999</v>
      </c>
      <c r="BU192">
        <v>0.17599999999999999</v>
      </c>
      <c r="BV192">
        <v>2.8</v>
      </c>
      <c r="BW192">
        <v>0.42</v>
      </c>
      <c r="BX192">
        <v>5</v>
      </c>
      <c r="BY192">
        <v>1.21</v>
      </c>
      <c r="BZ192">
        <v>7</v>
      </c>
      <c r="CA192">
        <v>4.84</v>
      </c>
      <c r="CB192">
        <v>1.47</v>
      </c>
      <c r="CC192">
        <v>5.64</v>
      </c>
      <c r="CD192">
        <v>3.53</v>
      </c>
      <c r="CE192">
        <v>99.53</v>
      </c>
      <c r="CF192">
        <v>44</v>
      </c>
      <c r="CG192">
        <v>0.06</v>
      </c>
      <c r="CH192">
        <v>-0.02</v>
      </c>
      <c r="CI192">
        <v>-1</v>
      </c>
      <c r="CJ192">
        <v>0.04</v>
      </c>
      <c r="CK192">
        <v>-1</v>
      </c>
      <c r="CL192">
        <v>-0.2</v>
      </c>
      <c r="CM192">
        <v>19.399999999999999</v>
      </c>
      <c r="CN192">
        <v>100</v>
      </c>
      <c r="CO192">
        <v>29.3</v>
      </c>
      <c r="CP192">
        <v>-0.2</v>
      </c>
      <c r="CQ192">
        <v>39</v>
      </c>
      <c r="CR192">
        <v>59</v>
      </c>
      <c r="CS192">
        <v>269</v>
      </c>
      <c r="CT192">
        <v>2</v>
      </c>
      <c r="CU192">
        <v>9</v>
      </c>
      <c r="CV192">
        <v>58.5</v>
      </c>
    </row>
    <row r="193" spans="1:100" x14ac:dyDescent="0.3">
      <c r="A193" t="s">
        <v>681</v>
      </c>
      <c r="B193" t="s">
        <v>682</v>
      </c>
      <c r="C193" s="1" t="str">
        <f>HYPERLINK("http://geochem.nrcan.gc.ca/cdogs/content/bdl/bdl220010_e.htm", "22:0010")</f>
        <v>22:0010</v>
      </c>
      <c r="D193" s="1" t="str">
        <f>HYPERLINK("http://geochem.nrcan.gc.ca/cdogs/content/svy/svy220008_e.htm", "22:0008")</f>
        <v>22:0008</v>
      </c>
      <c r="E193" t="s">
        <v>652</v>
      </c>
      <c r="F193" t="s">
        <v>683</v>
      </c>
      <c r="H193">
        <v>63.024131699999998</v>
      </c>
      <c r="I193">
        <v>-92.210731699999997</v>
      </c>
      <c r="J193" s="1" t="str">
        <f>HYPERLINK("http://geochem.nrcan.gc.ca/cdogs/content/kwd/kwd020033_e.htm", "Whole")</f>
        <v>Whole</v>
      </c>
      <c r="K193" s="1" t="str">
        <f>HYPERLINK("http://geochem.nrcan.gc.ca/cdogs/content/kwd/kwd080069_e.htm", "Rock crushing (ActLabs RX1)")</f>
        <v>Rock crushing (ActLabs RX1)</v>
      </c>
      <c r="L193">
        <v>623005</v>
      </c>
      <c r="M193">
        <v>3000</v>
      </c>
      <c r="N193">
        <v>113</v>
      </c>
      <c r="O193">
        <v>10</v>
      </c>
      <c r="P193">
        <v>-1</v>
      </c>
      <c r="Q193">
        <v>1.0900000000000001</v>
      </c>
      <c r="R193">
        <v>0.76</v>
      </c>
      <c r="S193">
        <v>15.8</v>
      </c>
      <c r="T193">
        <v>2.39</v>
      </c>
      <c r="U193">
        <v>0.02</v>
      </c>
      <c r="V193">
        <v>24.3</v>
      </c>
      <c r="W193">
        <v>-5</v>
      </c>
      <c r="X193">
        <v>42.28</v>
      </c>
      <c r="Y193">
        <v>1.56</v>
      </c>
      <c r="AA193">
        <v>12.01</v>
      </c>
      <c r="AB193">
        <v>0.64</v>
      </c>
      <c r="AC193">
        <v>4.2999999999999997E-2</v>
      </c>
      <c r="AD193">
        <v>1.28</v>
      </c>
      <c r="AE193">
        <v>2.5000000000000001E-2</v>
      </c>
      <c r="AF193">
        <v>0.03</v>
      </c>
      <c r="AG193">
        <v>0.03</v>
      </c>
      <c r="AH193">
        <v>0.27</v>
      </c>
      <c r="AI193">
        <v>9.8699999999999992</v>
      </c>
      <c r="AJ193">
        <v>95.05</v>
      </c>
      <c r="AK193">
        <v>1</v>
      </c>
      <c r="AL193">
        <v>-1</v>
      </c>
      <c r="AM193">
        <v>18</v>
      </c>
      <c r="AN193">
        <v>60</v>
      </c>
      <c r="AO193">
        <v>8</v>
      </c>
      <c r="AP193">
        <v>40</v>
      </c>
      <c r="AQ193">
        <v>430</v>
      </c>
      <c r="AR193">
        <v>5</v>
      </c>
      <c r="AS193">
        <v>2.2999999999999998</v>
      </c>
      <c r="AT193">
        <v>17100</v>
      </c>
      <c r="AU193">
        <v>2</v>
      </c>
      <c r="AV193">
        <v>66</v>
      </c>
      <c r="AW193">
        <v>5.5</v>
      </c>
      <c r="AX193">
        <v>9</v>
      </c>
      <c r="AY193">
        <v>0.4</v>
      </c>
      <c r="AZ193">
        <v>3</v>
      </c>
      <c r="BA193">
        <v>7.2</v>
      </c>
      <c r="BB193">
        <v>-0.1</v>
      </c>
      <c r="BC193">
        <v>-1</v>
      </c>
      <c r="BD193">
        <v>7.5</v>
      </c>
      <c r="BE193">
        <v>0.3</v>
      </c>
      <c r="BF193">
        <v>11</v>
      </c>
      <c r="BG193">
        <v>1.2</v>
      </c>
      <c r="BH193">
        <v>3.02</v>
      </c>
      <c r="BI193">
        <v>6.26</v>
      </c>
      <c r="BJ193">
        <v>0.81</v>
      </c>
      <c r="BK193">
        <v>3.67</v>
      </c>
      <c r="BL193">
        <v>0.89</v>
      </c>
      <c r="BM193">
        <v>0.43099999999999999</v>
      </c>
      <c r="BN193">
        <v>1.02</v>
      </c>
      <c r="BO193">
        <v>0.16</v>
      </c>
      <c r="BP193">
        <v>0.94</v>
      </c>
      <c r="BQ193">
        <v>0.18</v>
      </c>
      <c r="BR193">
        <v>0.48</v>
      </c>
      <c r="BS193">
        <v>6.5000000000000002E-2</v>
      </c>
      <c r="BT193">
        <v>0.37</v>
      </c>
      <c r="BU193">
        <v>5.0999999999999997E-2</v>
      </c>
      <c r="BV193">
        <v>0.1</v>
      </c>
      <c r="BW193">
        <v>0.25</v>
      </c>
      <c r="BX193">
        <v>5.4</v>
      </c>
      <c r="BY193">
        <v>-0.05</v>
      </c>
      <c r="BZ193">
        <v>-5</v>
      </c>
      <c r="CA193">
        <v>0.09</v>
      </c>
      <c r="CB193">
        <v>0.09</v>
      </c>
      <c r="CC193">
        <v>39.03</v>
      </c>
      <c r="CD193">
        <v>7.15</v>
      </c>
      <c r="CE193">
        <v>92.32</v>
      </c>
      <c r="CF193">
        <v>44000</v>
      </c>
      <c r="CG193">
        <v>1.03</v>
      </c>
      <c r="CH193">
        <v>3.32</v>
      </c>
      <c r="CI193">
        <v>4</v>
      </c>
      <c r="CJ193">
        <v>7.0000000000000007E-2</v>
      </c>
      <c r="CK193">
        <v>13</v>
      </c>
      <c r="CL193">
        <v>-0.2</v>
      </c>
      <c r="CM193">
        <v>6.9</v>
      </c>
      <c r="CN193">
        <v>30</v>
      </c>
      <c r="CO193">
        <v>584</v>
      </c>
      <c r="CP193">
        <v>-0.2</v>
      </c>
      <c r="CQ193">
        <v>2</v>
      </c>
      <c r="CR193">
        <v>42</v>
      </c>
      <c r="CS193">
        <v>375</v>
      </c>
      <c r="CT193">
        <v>2</v>
      </c>
      <c r="CU193">
        <v>5</v>
      </c>
      <c r="CV193">
        <v>32.4</v>
      </c>
    </row>
    <row r="194" spans="1:100" x14ac:dyDescent="0.3">
      <c r="A194" t="s">
        <v>684</v>
      </c>
      <c r="B194" t="s">
        <v>685</v>
      </c>
      <c r="C194" s="1" t="str">
        <f>HYPERLINK("http://geochem.nrcan.gc.ca/cdogs/content/bdl/bdl220010_e.htm", "22:0010")</f>
        <v>22:0010</v>
      </c>
      <c r="D194" s="1" t="str">
        <f>HYPERLINK("http://geochem.nrcan.gc.ca/cdogs/content/svy/svy220008_e.htm", "22:0008")</f>
        <v>22:0008</v>
      </c>
      <c r="E194" t="s">
        <v>652</v>
      </c>
      <c r="F194" t="s">
        <v>686</v>
      </c>
      <c r="H194">
        <v>63.024131699999998</v>
      </c>
      <c r="I194">
        <v>-92.210731699999997</v>
      </c>
      <c r="J194" s="1" t="str">
        <f>HYPERLINK("http://geochem.nrcan.gc.ca/cdogs/content/kwd/kwd020033_e.htm", "Whole")</f>
        <v>Whole</v>
      </c>
      <c r="K194" s="1" t="str">
        <f>HYPERLINK("http://geochem.nrcan.gc.ca/cdogs/content/kwd/kwd080069_e.htm", "Rock crushing (ActLabs RX1)")</f>
        <v>Rock crushing (ActLabs RX1)</v>
      </c>
      <c r="L194">
        <v>623006</v>
      </c>
      <c r="M194">
        <v>3000</v>
      </c>
      <c r="N194">
        <v>189</v>
      </c>
      <c r="O194">
        <v>16</v>
      </c>
      <c r="P194">
        <v>2</v>
      </c>
      <c r="Q194">
        <v>1.05</v>
      </c>
      <c r="R194">
        <v>0.92</v>
      </c>
      <c r="S194">
        <v>12.2</v>
      </c>
      <c r="T194">
        <v>2.69</v>
      </c>
      <c r="U194">
        <v>0.01</v>
      </c>
      <c r="V194">
        <v>17.8</v>
      </c>
      <c r="W194">
        <v>-5</v>
      </c>
      <c r="X194">
        <v>36.54</v>
      </c>
      <c r="Y194">
        <v>2</v>
      </c>
      <c r="AA194">
        <v>17.079999999999998</v>
      </c>
      <c r="AB194">
        <v>0.8</v>
      </c>
      <c r="AC194">
        <v>6.2E-2</v>
      </c>
      <c r="AD194">
        <v>1.98</v>
      </c>
      <c r="AE194">
        <v>2.9000000000000001E-2</v>
      </c>
      <c r="AF194">
        <v>0.02</v>
      </c>
      <c r="AG194">
        <v>0.05</v>
      </c>
      <c r="AH194">
        <v>0.19</v>
      </c>
      <c r="AI194">
        <v>12.85</v>
      </c>
      <c r="AJ194">
        <v>91.4</v>
      </c>
      <c r="AK194">
        <v>-1</v>
      </c>
      <c r="AL194">
        <v>-1</v>
      </c>
      <c r="AM194">
        <v>19</v>
      </c>
      <c r="AN194">
        <v>60</v>
      </c>
      <c r="AO194">
        <v>9</v>
      </c>
      <c r="AP194">
        <v>30</v>
      </c>
      <c r="AQ194">
        <v>330</v>
      </c>
      <c r="AR194">
        <v>7</v>
      </c>
      <c r="AS194">
        <v>2.9</v>
      </c>
      <c r="AT194">
        <v>23000</v>
      </c>
      <c r="AU194">
        <v>4</v>
      </c>
      <c r="AV194">
        <v>107</v>
      </c>
      <c r="AW194">
        <v>3.2</v>
      </c>
      <c r="AX194">
        <v>14</v>
      </c>
      <c r="AY194">
        <v>0.9</v>
      </c>
      <c r="AZ194">
        <v>4</v>
      </c>
      <c r="BA194">
        <v>14</v>
      </c>
      <c r="BB194">
        <v>-0.1</v>
      </c>
      <c r="BC194">
        <v>-1</v>
      </c>
      <c r="BD194">
        <v>13.9</v>
      </c>
      <c r="BE194">
        <v>0.6</v>
      </c>
      <c r="BF194">
        <v>35</v>
      </c>
      <c r="BG194">
        <v>1.8</v>
      </c>
      <c r="BH194">
        <v>3.03</v>
      </c>
      <c r="BI194">
        <v>5.82</v>
      </c>
      <c r="BJ194">
        <v>0.71</v>
      </c>
      <c r="BK194">
        <v>2.66</v>
      </c>
      <c r="BL194">
        <v>0.61</v>
      </c>
      <c r="BM194">
        <v>0.253</v>
      </c>
      <c r="BN194">
        <v>0.49</v>
      </c>
      <c r="BO194">
        <v>0.08</v>
      </c>
      <c r="BP194">
        <v>0.54</v>
      </c>
      <c r="BQ194">
        <v>0.11</v>
      </c>
      <c r="BR194">
        <v>0.28999999999999998</v>
      </c>
      <c r="BS194">
        <v>4.2000000000000003E-2</v>
      </c>
      <c r="BT194">
        <v>0.31</v>
      </c>
      <c r="BU194">
        <v>4.9000000000000002E-2</v>
      </c>
      <c r="BV194">
        <v>0.2</v>
      </c>
      <c r="BW194">
        <v>0.22</v>
      </c>
      <c r="BX194">
        <v>6</v>
      </c>
      <c r="BY194">
        <v>-0.05</v>
      </c>
      <c r="BZ194">
        <v>-5</v>
      </c>
      <c r="CA194">
        <v>0.17</v>
      </c>
      <c r="CB194">
        <v>0.12</v>
      </c>
      <c r="CC194">
        <v>36.869999999999997</v>
      </c>
      <c r="CD194">
        <v>10.86</v>
      </c>
      <c r="CE194">
        <v>89.4</v>
      </c>
      <c r="CF194">
        <v>97700</v>
      </c>
      <c r="CG194">
        <v>1.62</v>
      </c>
      <c r="CH194">
        <v>8.6999999999999993</v>
      </c>
      <c r="CI194">
        <v>5</v>
      </c>
      <c r="CJ194">
        <v>0.11</v>
      </c>
      <c r="CK194">
        <v>13</v>
      </c>
      <c r="CL194">
        <v>-0.2</v>
      </c>
      <c r="CM194">
        <v>6.5</v>
      </c>
      <c r="CN194">
        <v>29</v>
      </c>
      <c r="CO194">
        <v>376</v>
      </c>
      <c r="CP194">
        <v>-0.2</v>
      </c>
      <c r="CQ194">
        <v>2</v>
      </c>
      <c r="CR194">
        <v>23</v>
      </c>
      <c r="CS194">
        <v>464</v>
      </c>
      <c r="CT194">
        <v>2</v>
      </c>
      <c r="CU194">
        <v>4</v>
      </c>
      <c r="CV194">
        <v>34</v>
      </c>
    </row>
    <row r="195" spans="1:100" x14ac:dyDescent="0.3">
      <c r="A195" t="s">
        <v>687</v>
      </c>
      <c r="B195" t="s">
        <v>688</v>
      </c>
      <c r="C195" s="1" t="str">
        <f>HYPERLINK("http://geochem.nrcan.gc.ca/cdogs/content/bdl/bdl220010_e.htm", "22:0010")</f>
        <v>22:0010</v>
      </c>
      <c r="D195" s="1" t="str">
        <f>HYPERLINK("http://geochem.nrcan.gc.ca/cdogs/content/svy/svy220008_e.htm", "22:0008")</f>
        <v>22:0008</v>
      </c>
      <c r="E195" t="s">
        <v>652</v>
      </c>
      <c r="F195" t="s">
        <v>689</v>
      </c>
      <c r="H195">
        <v>63.024131699999998</v>
      </c>
      <c r="I195">
        <v>-92.210731699999997</v>
      </c>
      <c r="J195" s="1" t="str">
        <f>HYPERLINK("http://geochem.nrcan.gc.ca/cdogs/content/kwd/kwd020033_e.htm", "Whole")</f>
        <v>Whole</v>
      </c>
      <c r="K195" s="1" t="str">
        <f>HYPERLINK("http://geochem.nrcan.gc.ca/cdogs/content/kwd/kwd080069_e.htm", "Rock crushing (ActLabs RX1)")</f>
        <v>Rock crushing (ActLabs RX1)</v>
      </c>
      <c r="L195">
        <v>623007</v>
      </c>
      <c r="M195">
        <v>3000</v>
      </c>
      <c r="N195">
        <v>73.400000000000006</v>
      </c>
      <c r="O195">
        <v>9</v>
      </c>
      <c r="P195">
        <v>5</v>
      </c>
      <c r="Q195">
        <v>1.06</v>
      </c>
      <c r="R195">
        <v>1.39</v>
      </c>
      <c r="S195">
        <v>7.38</v>
      </c>
      <c r="T195">
        <v>3.55</v>
      </c>
      <c r="U195">
        <v>-0.01</v>
      </c>
      <c r="V195">
        <v>17.899999999999999</v>
      </c>
      <c r="W195">
        <v>-5</v>
      </c>
      <c r="X195">
        <v>48.94</v>
      </c>
      <c r="Y195">
        <v>2.12</v>
      </c>
      <c r="AA195">
        <v>9.7200000000000006</v>
      </c>
      <c r="AB195">
        <v>1.04</v>
      </c>
      <c r="AC195">
        <v>5.7000000000000002E-2</v>
      </c>
      <c r="AD195">
        <v>3.07</v>
      </c>
      <c r="AE195">
        <v>4.8000000000000001E-2</v>
      </c>
      <c r="AF195">
        <v>0.02</v>
      </c>
      <c r="AG195">
        <v>0.11</v>
      </c>
      <c r="AH195">
        <v>0.24</v>
      </c>
      <c r="AI195">
        <v>8.42</v>
      </c>
      <c r="AJ195">
        <v>93.68</v>
      </c>
      <c r="AK195">
        <v>1</v>
      </c>
      <c r="AL195">
        <v>-1</v>
      </c>
      <c r="AM195">
        <v>6</v>
      </c>
      <c r="AN195">
        <v>60</v>
      </c>
      <c r="AO195">
        <v>9</v>
      </c>
      <c r="AP195">
        <v>-20</v>
      </c>
      <c r="AQ195">
        <v>160</v>
      </c>
      <c r="AR195">
        <v>4</v>
      </c>
      <c r="AS195">
        <v>2.2000000000000002</v>
      </c>
      <c r="AT195">
        <v>23900</v>
      </c>
      <c r="AU195">
        <v>5</v>
      </c>
      <c r="AV195">
        <v>162</v>
      </c>
      <c r="AW195">
        <v>5.2</v>
      </c>
      <c r="AX195">
        <v>21</v>
      </c>
      <c r="AY195">
        <v>-0.2</v>
      </c>
      <c r="AZ195">
        <v>-2</v>
      </c>
      <c r="BA195">
        <v>2</v>
      </c>
      <c r="BB195">
        <v>-0.1</v>
      </c>
      <c r="BC195">
        <v>-1</v>
      </c>
      <c r="BD195">
        <v>11.6</v>
      </c>
      <c r="BE195">
        <v>0.3</v>
      </c>
      <c r="BF195">
        <v>31</v>
      </c>
      <c r="BG195">
        <v>0.9</v>
      </c>
      <c r="BH195">
        <v>5.16</v>
      </c>
      <c r="BI195">
        <v>9.7100000000000009</v>
      </c>
      <c r="BJ195">
        <v>1.1599999999999999</v>
      </c>
      <c r="BK195">
        <v>4.2699999999999996</v>
      </c>
      <c r="BL195">
        <v>0.83</v>
      </c>
      <c r="BM195">
        <v>0.48399999999999999</v>
      </c>
      <c r="BN195">
        <v>0.91</v>
      </c>
      <c r="BO195">
        <v>0.14000000000000001</v>
      </c>
      <c r="BP195">
        <v>0.85</v>
      </c>
      <c r="BQ195">
        <v>0.16</v>
      </c>
      <c r="BR195">
        <v>0.48</v>
      </c>
      <c r="BS195">
        <v>7.0000000000000007E-2</v>
      </c>
      <c r="BT195">
        <v>0.44</v>
      </c>
      <c r="BU195">
        <v>7.1999999999999995E-2</v>
      </c>
      <c r="BV195">
        <v>0.3</v>
      </c>
      <c r="BW195">
        <v>-0.01</v>
      </c>
      <c r="BX195">
        <v>-0.5</v>
      </c>
      <c r="BY195">
        <v>-0.05</v>
      </c>
      <c r="BZ195">
        <v>20</v>
      </c>
      <c r="CA195">
        <v>0.56000000000000005</v>
      </c>
      <c r="CB195">
        <v>0.2</v>
      </c>
      <c r="CC195">
        <v>29.63</v>
      </c>
      <c r="CD195">
        <v>6.41</v>
      </c>
      <c r="CE195">
        <v>91.68</v>
      </c>
      <c r="CF195">
        <v>61200</v>
      </c>
      <c r="CG195">
        <v>0.82</v>
      </c>
      <c r="CH195">
        <v>8.25</v>
      </c>
      <c r="CI195">
        <v>1</v>
      </c>
      <c r="CJ195">
        <v>7.0000000000000007E-2</v>
      </c>
      <c r="CK195">
        <v>6</v>
      </c>
      <c r="CL195">
        <v>-0.2</v>
      </c>
      <c r="CM195">
        <v>7</v>
      </c>
      <c r="CN195">
        <v>47</v>
      </c>
      <c r="CO195">
        <v>187</v>
      </c>
      <c r="CP195">
        <v>-0.2</v>
      </c>
      <c r="CQ195">
        <v>2</v>
      </c>
      <c r="CR195">
        <v>10</v>
      </c>
      <c r="CS195">
        <v>424</v>
      </c>
      <c r="CT195">
        <v>3</v>
      </c>
      <c r="CU195">
        <v>28</v>
      </c>
      <c r="CV195">
        <v>31.1</v>
      </c>
    </row>
    <row r="196" spans="1:100" x14ac:dyDescent="0.3">
      <c r="A196" t="s">
        <v>690</v>
      </c>
      <c r="B196" t="s">
        <v>691</v>
      </c>
      <c r="C196" s="1" t="str">
        <f>HYPERLINK("http://geochem.nrcan.gc.ca/cdogs/content/bdl/bdl220010_e.htm", "22:0010")</f>
        <v>22:0010</v>
      </c>
      <c r="D196" s="1" t="str">
        <f>HYPERLINK("http://geochem.nrcan.gc.ca/cdogs/content/svy/svy220008_e.htm", "22:0008")</f>
        <v>22:0008</v>
      </c>
      <c r="E196" t="s">
        <v>652</v>
      </c>
      <c r="F196" t="s">
        <v>692</v>
      </c>
      <c r="H196">
        <v>63.024131699999998</v>
      </c>
      <c r="I196">
        <v>-92.210731699999997</v>
      </c>
      <c r="J196" s="1" t="str">
        <f>HYPERLINK("http://geochem.nrcan.gc.ca/cdogs/content/kwd/kwd020033_e.htm", "Whole")</f>
        <v>Whole</v>
      </c>
      <c r="K196" s="1" t="str">
        <f>HYPERLINK("http://geochem.nrcan.gc.ca/cdogs/content/kwd/kwd080069_e.htm", "Rock crushing (ActLabs RX1)")</f>
        <v>Rock crushing (ActLabs RX1)</v>
      </c>
      <c r="L196">
        <v>623008</v>
      </c>
      <c r="M196">
        <v>3000</v>
      </c>
      <c r="N196">
        <v>11</v>
      </c>
      <c r="O196">
        <v>3</v>
      </c>
      <c r="P196">
        <v>3</v>
      </c>
      <c r="Q196">
        <v>1.02</v>
      </c>
      <c r="R196">
        <v>1.36</v>
      </c>
      <c r="S196">
        <v>5.12</v>
      </c>
      <c r="T196">
        <v>4.3600000000000003</v>
      </c>
      <c r="U196">
        <v>0.01</v>
      </c>
      <c r="V196">
        <v>14.4</v>
      </c>
      <c r="W196">
        <v>-5</v>
      </c>
      <c r="X196">
        <v>52.62</v>
      </c>
      <c r="Y196">
        <v>5.24</v>
      </c>
      <c r="AA196">
        <v>7.22</v>
      </c>
      <c r="AB196">
        <v>1.08</v>
      </c>
      <c r="AC196">
        <v>7.3999999999999996E-2</v>
      </c>
      <c r="AD196">
        <v>2.89</v>
      </c>
      <c r="AE196">
        <v>0.121</v>
      </c>
      <c r="AF196">
        <v>0.05</v>
      </c>
      <c r="AG196">
        <v>1.27</v>
      </c>
      <c r="AH196">
        <v>0.17</v>
      </c>
      <c r="AI196">
        <v>7.74</v>
      </c>
      <c r="AJ196">
        <v>94.5</v>
      </c>
      <c r="AK196">
        <v>3</v>
      </c>
      <c r="AL196">
        <v>-1</v>
      </c>
      <c r="AM196">
        <v>29</v>
      </c>
      <c r="AN196">
        <v>70</v>
      </c>
      <c r="AO196">
        <v>18</v>
      </c>
      <c r="AP196">
        <v>30</v>
      </c>
      <c r="AQ196">
        <v>110</v>
      </c>
      <c r="AR196">
        <v>10</v>
      </c>
      <c r="AS196">
        <v>1.7</v>
      </c>
      <c r="AT196">
        <v>19700</v>
      </c>
      <c r="AU196">
        <v>53</v>
      </c>
      <c r="AV196">
        <v>152</v>
      </c>
      <c r="AW196">
        <v>5.4</v>
      </c>
      <c r="AX196">
        <v>48</v>
      </c>
      <c r="AY196">
        <v>-0.2</v>
      </c>
      <c r="AZ196">
        <v>4</v>
      </c>
      <c r="BA196">
        <v>-0.5</v>
      </c>
      <c r="BB196">
        <v>-0.1</v>
      </c>
      <c r="BC196">
        <v>-1</v>
      </c>
      <c r="BD196">
        <v>6.4</v>
      </c>
      <c r="BE196">
        <v>1.9</v>
      </c>
      <c r="BF196">
        <v>346</v>
      </c>
      <c r="BG196">
        <v>1.2</v>
      </c>
      <c r="BH196">
        <v>8.5</v>
      </c>
      <c r="BI196">
        <v>16.2</v>
      </c>
      <c r="BJ196">
        <v>1.88</v>
      </c>
      <c r="BK196">
        <v>6.81</v>
      </c>
      <c r="BL196">
        <v>1.32</v>
      </c>
      <c r="BM196">
        <v>0.44400000000000001</v>
      </c>
      <c r="BN196">
        <v>1.1499999999999999</v>
      </c>
      <c r="BO196">
        <v>0.16</v>
      </c>
      <c r="BP196">
        <v>0.89</v>
      </c>
      <c r="BQ196">
        <v>0.18</v>
      </c>
      <c r="BR196">
        <v>0.53</v>
      </c>
      <c r="BS196">
        <v>7.3999999999999996E-2</v>
      </c>
      <c r="BT196">
        <v>0.48</v>
      </c>
      <c r="BU196">
        <v>0.08</v>
      </c>
      <c r="BV196">
        <v>1</v>
      </c>
      <c r="BW196">
        <v>0.15</v>
      </c>
      <c r="BX196">
        <v>-0.5</v>
      </c>
      <c r="BY196">
        <v>-0.05</v>
      </c>
      <c r="BZ196">
        <v>12</v>
      </c>
      <c r="CA196">
        <v>2.73</v>
      </c>
      <c r="CB196">
        <v>0.88</v>
      </c>
      <c r="CC196">
        <v>23.24</v>
      </c>
      <c r="CD196">
        <v>6.13</v>
      </c>
      <c r="CE196">
        <v>92.89</v>
      </c>
      <c r="CF196">
        <v>48900</v>
      </c>
      <c r="CG196">
        <v>1.28</v>
      </c>
      <c r="CH196">
        <v>2.61</v>
      </c>
      <c r="CI196">
        <v>1</v>
      </c>
      <c r="CJ196">
        <v>0.22</v>
      </c>
      <c r="CK196">
        <v>2</v>
      </c>
      <c r="CL196">
        <v>-0.2</v>
      </c>
      <c r="CM196">
        <v>12.6</v>
      </c>
      <c r="CN196">
        <v>53</v>
      </c>
      <c r="CO196">
        <v>118</v>
      </c>
      <c r="CP196">
        <v>-0.2</v>
      </c>
      <c r="CQ196">
        <v>17</v>
      </c>
      <c r="CR196">
        <v>21</v>
      </c>
      <c r="CS196">
        <v>532</v>
      </c>
      <c r="CT196">
        <v>6</v>
      </c>
      <c r="CU196">
        <v>14</v>
      </c>
      <c r="CV196">
        <v>42.6</v>
      </c>
    </row>
    <row r="197" spans="1:100" x14ac:dyDescent="0.3">
      <c r="A197" t="s">
        <v>693</v>
      </c>
      <c r="B197" t="s">
        <v>694</v>
      </c>
      <c r="C197" s="1" t="str">
        <f>HYPERLINK("http://geochem.nrcan.gc.ca/cdogs/content/bdl/bdl220010_e.htm", "22:0010")</f>
        <v>22:0010</v>
      </c>
      <c r="D197" s="1" t="str">
        <f>HYPERLINK("http://geochem.nrcan.gc.ca/cdogs/content/svy/svy220008_e.htm", "22:0008")</f>
        <v>22:0008</v>
      </c>
      <c r="E197" t="s">
        <v>652</v>
      </c>
      <c r="F197" t="s">
        <v>695</v>
      </c>
      <c r="H197">
        <v>63.024131699999998</v>
      </c>
      <c r="I197">
        <v>-92.210731699999997</v>
      </c>
      <c r="J197" s="1" t="str">
        <f>HYPERLINK("http://geochem.nrcan.gc.ca/cdogs/content/kwd/kwd020033_e.htm", "Whole")</f>
        <v>Whole</v>
      </c>
      <c r="K197" s="1" t="str">
        <f>HYPERLINK("http://geochem.nrcan.gc.ca/cdogs/content/kwd/kwd080069_e.htm", "Rock crushing (ActLabs RX1)")</f>
        <v>Rock crushing (ActLabs RX1)</v>
      </c>
      <c r="L197">
        <v>623009</v>
      </c>
      <c r="M197">
        <v>151</v>
      </c>
      <c r="P197">
        <v>-1</v>
      </c>
      <c r="Q197">
        <v>1.08</v>
      </c>
      <c r="R197">
        <v>1.72</v>
      </c>
      <c r="S197">
        <v>0.67</v>
      </c>
      <c r="T197">
        <v>6.04</v>
      </c>
      <c r="U197">
        <v>-0.01</v>
      </c>
      <c r="V197">
        <v>16.3</v>
      </c>
      <c r="W197">
        <v>-5</v>
      </c>
      <c r="X197">
        <v>52.43</v>
      </c>
      <c r="Y197">
        <v>7.66</v>
      </c>
      <c r="AA197">
        <v>8.2100000000000009</v>
      </c>
      <c r="AB197">
        <v>1.79</v>
      </c>
      <c r="AC197">
        <v>8.5999999999999993E-2</v>
      </c>
      <c r="AD197">
        <v>3.84</v>
      </c>
      <c r="AE197">
        <v>0.16700000000000001</v>
      </c>
      <c r="AF197">
        <v>-0.01</v>
      </c>
      <c r="AG197">
        <v>0.01</v>
      </c>
      <c r="AH197">
        <v>7.0000000000000007E-2</v>
      </c>
      <c r="AI197">
        <v>8.26</v>
      </c>
      <c r="AJ197">
        <v>100.7</v>
      </c>
      <c r="AK197">
        <v>3</v>
      </c>
      <c r="AL197">
        <v>-1</v>
      </c>
      <c r="AM197">
        <v>17</v>
      </c>
      <c r="AN197">
        <v>-20</v>
      </c>
      <c r="AO197">
        <v>3</v>
      </c>
      <c r="AP197">
        <v>-20</v>
      </c>
      <c r="AQ197">
        <v>30</v>
      </c>
      <c r="AR197">
        <v>12</v>
      </c>
      <c r="AS197">
        <v>2.9</v>
      </c>
      <c r="AT197">
        <v>240</v>
      </c>
      <c r="AU197">
        <v>-1</v>
      </c>
      <c r="AV197">
        <v>247</v>
      </c>
      <c r="AW197">
        <v>6</v>
      </c>
      <c r="AX197">
        <v>88</v>
      </c>
      <c r="AY197">
        <v>0.7</v>
      </c>
      <c r="AZ197">
        <v>-2</v>
      </c>
      <c r="BA197">
        <v>1.7</v>
      </c>
      <c r="BB197">
        <v>-0.1</v>
      </c>
      <c r="BC197">
        <v>-1</v>
      </c>
      <c r="BD197">
        <v>0.6</v>
      </c>
      <c r="BE197">
        <v>0.2</v>
      </c>
      <c r="BF197">
        <v>5</v>
      </c>
      <c r="BG197">
        <v>-0.1</v>
      </c>
      <c r="BH197">
        <v>8.4700000000000006</v>
      </c>
      <c r="BI197">
        <v>17.600000000000001</v>
      </c>
      <c r="BJ197">
        <v>2.06</v>
      </c>
      <c r="BK197">
        <v>7.93</v>
      </c>
      <c r="BL197">
        <v>1.37</v>
      </c>
      <c r="BM197">
        <v>0.44600000000000001</v>
      </c>
      <c r="BN197">
        <v>1.19</v>
      </c>
      <c r="BO197">
        <v>0.17</v>
      </c>
      <c r="BP197">
        <v>0.92</v>
      </c>
      <c r="BQ197">
        <v>0.19</v>
      </c>
      <c r="BR197">
        <v>0.56999999999999995</v>
      </c>
      <c r="BS197">
        <v>8.7999999999999995E-2</v>
      </c>
      <c r="BT197">
        <v>0.6</v>
      </c>
      <c r="BU197">
        <v>9.0999999999999998E-2</v>
      </c>
      <c r="BV197">
        <v>2.1</v>
      </c>
      <c r="BW197">
        <v>0.28999999999999998</v>
      </c>
      <c r="BX197">
        <v>2.4</v>
      </c>
      <c r="BY197">
        <v>-0.05</v>
      </c>
      <c r="BZ197">
        <v>-5</v>
      </c>
      <c r="CA197">
        <v>2.77</v>
      </c>
      <c r="CB197">
        <v>0.89</v>
      </c>
      <c r="CC197">
        <v>26.34</v>
      </c>
      <c r="CD197">
        <v>6.43</v>
      </c>
      <c r="CE197">
        <v>98.83</v>
      </c>
      <c r="CF197">
        <v>281</v>
      </c>
      <c r="CG197">
        <v>0.12</v>
      </c>
      <c r="CH197">
        <v>0.02</v>
      </c>
      <c r="CI197">
        <v>-1</v>
      </c>
      <c r="CJ197">
        <v>0.05</v>
      </c>
      <c r="CK197">
        <v>-1</v>
      </c>
      <c r="CL197">
        <v>-0.2</v>
      </c>
      <c r="CM197">
        <v>3.6</v>
      </c>
      <c r="CN197">
        <v>38</v>
      </c>
      <c r="CO197">
        <v>27.8</v>
      </c>
      <c r="CP197">
        <v>-0.2</v>
      </c>
      <c r="CQ197">
        <v>25</v>
      </c>
      <c r="CR197">
        <v>7</v>
      </c>
      <c r="CS197">
        <v>655</v>
      </c>
      <c r="CT197">
        <v>1</v>
      </c>
      <c r="CU197">
        <v>2</v>
      </c>
      <c r="CV197">
        <v>63.3</v>
      </c>
    </row>
    <row r="198" spans="1:100" x14ac:dyDescent="0.3">
      <c r="A198" t="s">
        <v>696</v>
      </c>
      <c r="B198" t="s">
        <v>697</v>
      </c>
      <c r="C198" s="1" t="str">
        <f>HYPERLINK("http://geochem.nrcan.gc.ca/cdogs/content/bdl/bdl220010_e.htm", "22:0010")</f>
        <v>22:0010</v>
      </c>
      <c r="D198" s="1" t="str">
        <f>HYPERLINK("http://geochem.nrcan.gc.ca/cdogs/content/svy/svy220008_e.htm", "22:0008")</f>
        <v>22:0008</v>
      </c>
      <c r="E198" t="s">
        <v>652</v>
      </c>
      <c r="F198" t="s">
        <v>698</v>
      </c>
      <c r="H198">
        <v>63.024131699999998</v>
      </c>
      <c r="I198">
        <v>-92.210731699999997</v>
      </c>
      <c r="J198" s="1" t="str">
        <f>HYPERLINK("http://geochem.nrcan.gc.ca/cdogs/content/kwd/kwd020033_e.htm", "Whole")</f>
        <v>Whole</v>
      </c>
      <c r="K198" s="1" t="str">
        <f>HYPERLINK("http://geochem.nrcan.gc.ca/cdogs/content/kwd/kwd080069_e.htm", "Rock crushing (ActLabs RX1)")</f>
        <v>Rock crushing (ActLabs RX1)</v>
      </c>
      <c r="L198">
        <v>623010</v>
      </c>
      <c r="M198">
        <v>184</v>
      </c>
      <c r="P198">
        <v>17</v>
      </c>
      <c r="Q198">
        <v>1.05</v>
      </c>
      <c r="R198">
        <v>0.92</v>
      </c>
      <c r="S198">
        <v>0.56000000000000005</v>
      </c>
      <c r="T198">
        <v>3.31</v>
      </c>
      <c r="U198">
        <v>-0.01</v>
      </c>
      <c r="V198">
        <v>9.9</v>
      </c>
      <c r="W198">
        <v>-5</v>
      </c>
      <c r="X198">
        <v>56.19</v>
      </c>
      <c r="Y198">
        <v>10.82</v>
      </c>
      <c r="AA198">
        <v>8.01</v>
      </c>
      <c r="AB198">
        <v>1.33</v>
      </c>
      <c r="AC198">
        <v>4.2000000000000003E-2</v>
      </c>
      <c r="AD198">
        <v>3.05</v>
      </c>
      <c r="AE198">
        <v>0.30399999999999999</v>
      </c>
      <c r="AF198">
        <v>3.04</v>
      </c>
      <c r="AG198">
        <v>1.1599999999999999</v>
      </c>
      <c r="AH198">
        <v>0.15</v>
      </c>
      <c r="AI198">
        <v>4.6100000000000003</v>
      </c>
      <c r="AJ198">
        <v>99.71</v>
      </c>
      <c r="AK198">
        <v>6</v>
      </c>
      <c r="AL198">
        <v>-1</v>
      </c>
      <c r="AM198">
        <v>45</v>
      </c>
      <c r="AN198">
        <v>40</v>
      </c>
      <c r="AO198">
        <v>7</v>
      </c>
      <c r="AP198">
        <v>-20</v>
      </c>
      <c r="AQ198">
        <v>20</v>
      </c>
      <c r="AR198">
        <v>15</v>
      </c>
      <c r="AS198">
        <v>2.6</v>
      </c>
      <c r="AT198">
        <v>893</v>
      </c>
      <c r="AU198">
        <v>40</v>
      </c>
      <c r="AV198">
        <v>341</v>
      </c>
      <c r="AW198">
        <v>6.6</v>
      </c>
      <c r="AX198">
        <v>95</v>
      </c>
      <c r="AY198">
        <v>0.9</v>
      </c>
      <c r="AZ198">
        <v>-2</v>
      </c>
      <c r="BA198">
        <v>1.6</v>
      </c>
      <c r="BB198">
        <v>-0.1</v>
      </c>
      <c r="BC198">
        <v>-1</v>
      </c>
      <c r="BD198">
        <v>0.4</v>
      </c>
      <c r="BE198">
        <v>3.8</v>
      </c>
      <c r="BF198">
        <v>285</v>
      </c>
      <c r="BG198">
        <v>-0.1</v>
      </c>
      <c r="BH198">
        <v>13.9</v>
      </c>
      <c r="BI198">
        <v>26.7</v>
      </c>
      <c r="BJ198">
        <v>3.02</v>
      </c>
      <c r="BK198">
        <v>11.3</v>
      </c>
      <c r="BL198">
        <v>1.95</v>
      </c>
      <c r="BM198">
        <v>0.626</v>
      </c>
      <c r="BN198">
        <v>1.51</v>
      </c>
      <c r="BO198">
        <v>0.2</v>
      </c>
      <c r="BP198">
        <v>1.0900000000000001</v>
      </c>
      <c r="BQ198">
        <v>0.22</v>
      </c>
      <c r="BR198">
        <v>0.66</v>
      </c>
      <c r="BS198">
        <v>0.104</v>
      </c>
      <c r="BT198">
        <v>0.65</v>
      </c>
      <c r="BU198">
        <v>0.09</v>
      </c>
      <c r="BV198">
        <v>1.9</v>
      </c>
      <c r="BW198">
        <v>0.28000000000000003</v>
      </c>
      <c r="BX198">
        <v>2.1</v>
      </c>
      <c r="BY198">
        <v>0.15</v>
      </c>
      <c r="BZ198">
        <v>-5</v>
      </c>
      <c r="CA198">
        <v>2.5499999999999998</v>
      </c>
      <c r="CB198">
        <v>0.78</v>
      </c>
      <c r="CC198">
        <v>19.02</v>
      </c>
      <c r="CD198">
        <v>3.5</v>
      </c>
      <c r="CE198">
        <v>98.61</v>
      </c>
      <c r="CF198">
        <v>1040</v>
      </c>
      <c r="CG198">
        <v>0.19</v>
      </c>
      <c r="CH198">
        <v>0.03</v>
      </c>
      <c r="CI198">
        <v>-1</v>
      </c>
      <c r="CJ198">
        <v>0.03</v>
      </c>
      <c r="CK198">
        <v>-1</v>
      </c>
      <c r="CL198">
        <v>-0.2</v>
      </c>
      <c r="CM198">
        <v>7.8</v>
      </c>
      <c r="CN198">
        <v>47</v>
      </c>
      <c r="CO198">
        <v>22.8</v>
      </c>
      <c r="CP198">
        <v>-0.2</v>
      </c>
      <c r="CQ198">
        <v>28</v>
      </c>
      <c r="CR198">
        <v>21</v>
      </c>
      <c r="CS198">
        <v>331</v>
      </c>
      <c r="CT198">
        <v>2</v>
      </c>
      <c r="CU198">
        <v>5</v>
      </c>
      <c r="CV198">
        <v>59.7</v>
      </c>
    </row>
    <row r="199" spans="1:100" x14ac:dyDescent="0.3">
      <c r="A199" t="s">
        <v>699</v>
      </c>
      <c r="B199" t="s">
        <v>700</v>
      </c>
      <c r="C199" s="1" t="str">
        <f>HYPERLINK("http://geochem.nrcan.gc.ca/cdogs/content/bdl/bdl220010_e.htm", "22:0010")</f>
        <v>22:0010</v>
      </c>
      <c r="D199" s="1" t="str">
        <f>HYPERLINK("http://geochem.nrcan.gc.ca/cdogs/content/svy/svy220008_e.htm", "22:0008")</f>
        <v>22:0008</v>
      </c>
      <c r="E199" t="s">
        <v>652</v>
      </c>
      <c r="F199" t="s">
        <v>701</v>
      </c>
      <c r="H199">
        <v>63.024131699999998</v>
      </c>
      <c r="I199">
        <v>-92.210731699999997</v>
      </c>
      <c r="J199" s="1" t="str">
        <f>HYPERLINK("http://geochem.nrcan.gc.ca/cdogs/content/kwd/kwd020033_e.htm", "Whole")</f>
        <v>Whole</v>
      </c>
      <c r="K199" s="1" t="str">
        <f>HYPERLINK("http://geochem.nrcan.gc.ca/cdogs/content/kwd/kwd080069_e.htm", "Rock crushing (ActLabs RX1)")</f>
        <v>Rock crushing (ActLabs RX1)</v>
      </c>
      <c r="L199">
        <v>623011</v>
      </c>
      <c r="M199">
        <v>3000</v>
      </c>
      <c r="N199">
        <v>9.11</v>
      </c>
      <c r="O199">
        <v>-3</v>
      </c>
      <c r="P199">
        <v>20</v>
      </c>
      <c r="Q199">
        <v>1</v>
      </c>
      <c r="R199">
        <v>1.38</v>
      </c>
      <c r="S199">
        <v>3.48</v>
      </c>
      <c r="T199">
        <v>4.79</v>
      </c>
      <c r="U199">
        <v>-0.01</v>
      </c>
      <c r="V199">
        <v>10.1</v>
      </c>
      <c r="W199">
        <v>-5</v>
      </c>
      <c r="X199">
        <v>50.43</v>
      </c>
      <c r="Y199">
        <v>10.26</v>
      </c>
      <c r="AA199">
        <v>4.22</v>
      </c>
      <c r="AB199">
        <v>1.44</v>
      </c>
      <c r="AC199">
        <v>6.6000000000000003E-2</v>
      </c>
      <c r="AD199">
        <v>3.79</v>
      </c>
      <c r="AE199">
        <v>0.27200000000000002</v>
      </c>
      <c r="AF199">
        <v>2.4300000000000002</v>
      </c>
      <c r="AG199">
        <v>1.88</v>
      </c>
      <c r="AH199">
        <v>0.13</v>
      </c>
      <c r="AI199">
        <v>7.8</v>
      </c>
      <c r="AJ199">
        <v>93.97</v>
      </c>
      <c r="AK199">
        <v>6</v>
      </c>
      <c r="AL199">
        <v>1</v>
      </c>
      <c r="AM199">
        <v>69</v>
      </c>
      <c r="AN199">
        <v>50</v>
      </c>
      <c r="AO199">
        <v>10</v>
      </c>
      <c r="AP199">
        <v>20</v>
      </c>
      <c r="AQ199">
        <v>70</v>
      </c>
      <c r="AR199">
        <v>16</v>
      </c>
      <c r="AS199">
        <v>1.8</v>
      </c>
      <c r="AT199">
        <v>19400</v>
      </c>
      <c r="AU199">
        <v>60</v>
      </c>
      <c r="AV199">
        <v>291</v>
      </c>
      <c r="AW199">
        <v>7.8</v>
      </c>
      <c r="AX199">
        <v>86</v>
      </c>
      <c r="AY199">
        <v>-0.2</v>
      </c>
      <c r="AZ199">
        <v>-2</v>
      </c>
      <c r="BA199">
        <v>-0.5</v>
      </c>
      <c r="BB199">
        <v>-0.1</v>
      </c>
      <c r="BC199">
        <v>-1</v>
      </c>
      <c r="BD199">
        <v>5.9</v>
      </c>
      <c r="BE199">
        <v>4.3</v>
      </c>
      <c r="BF199">
        <v>451</v>
      </c>
      <c r="BG199">
        <v>0.9</v>
      </c>
      <c r="BH199">
        <v>13.1</v>
      </c>
      <c r="BI199">
        <v>24.8</v>
      </c>
      <c r="BJ199">
        <v>2.91</v>
      </c>
      <c r="BK199">
        <v>10.5</v>
      </c>
      <c r="BL199">
        <v>1.97</v>
      </c>
      <c r="BM199">
        <v>0.625</v>
      </c>
      <c r="BN199">
        <v>1.68</v>
      </c>
      <c r="BO199">
        <v>0.25</v>
      </c>
      <c r="BP199">
        <v>1.38</v>
      </c>
      <c r="BQ199">
        <v>0.26</v>
      </c>
      <c r="BR199">
        <v>0.77</v>
      </c>
      <c r="BS199">
        <v>0.124</v>
      </c>
      <c r="BT199">
        <v>0.83</v>
      </c>
      <c r="BU199">
        <v>0.11899999999999999</v>
      </c>
      <c r="BV199">
        <v>1.6</v>
      </c>
      <c r="BW199">
        <v>0.1</v>
      </c>
      <c r="BX199">
        <v>0.6</v>
      </c>
      <c r="BY199">
        <v>-0.05</v>
      </c>
      <c r="BZ199">
        <v>6</v>
      </c>
      <c r="CA199">
        <v>2.91</v>
      </c>
      <c r="CB199">
        <v>0.94</v>
      </c>
      <c r="CC199">
        <v>15.45</v>
      </c>
      <c r="CD199">
        <v>6.67</v>
      </c>
      <c r="CE199">
        <v>92.83</v>
      </c>
      <c r="CF199">
        <v>58900</v>
      </c>
      <c r="CG199">
        <v>1.07</v>
      </c>
      <c r="CH199">
        <v>3.03</v>
      </c>
      <c r="CI199">
        <v>3</v>
      </c>
      <c r="CJ199">
        <v>0.13</v>
      </c>
      <c r="CK199">
        <v>-1</v>
      </c>
      <c r="CL199">
        <v>-0.2</v>
      </c>
      <c r="CM199">
        <v>9.1</v>
      </c>
      <c r="CN199">
        <v>41</v>
      </c>
      <c r="CO199">
        <v>70.2</v>
      </c>
      <c r="CP199">
        <v>-0.2</v>
      </c>
      <c r="CQ199">
        <v>23</v>
      </c>
      <c r="CR199">
        <v>21</v>
      </c>
      <c r="CS199">
        <v>480</v>
      </c>
      <c r="CT199">
        <v>3</v>
      </c>
      <c r="CU199">
        <v>6</v>
      </c>
      <c r="CV199">
        <v>43.8</v>
      </c>
    </row>
    <row r="200" spans="1:100" x14ac:dyDescent="0.3">
      <c r="A200" t="s">
        <v>702</v>
      </c>
      <c r="B200" t="s">
        <v>703</v>
      </c>
      <c r="C200" s="1" t="str">
        <f>HYPERLINK("http://geochem.nrcan.gc.ca/cdogs/content/bdl/bdl220010_e.htm", "22:0010")</f>
        <v>22:0010</v>
      </c>
      <c r="D200" s="1" t="str">
        <f>HYPERLINK("http://geochem.nrcan.gc.ca/cdogs/content/svy/svy220008_e.htm", "22:0008")</f>
        <v>22:0008</v>
      </c>
      <c r="E200" t="s">
        <v>652</v>
      </c>
      <c r="F200" t="s">
        <v>704</v>
      </c>
      <c r="H200">
        <v>63.024131699999998</v>
      </c>
      <c r="I200">
        <v>-92.210731699999997</v>
      </c>
      <c r="J200" s="1" t="str">
        <f>HYPERLINK("http://geochem.nrcan.gc.ca/cdogs/content/kwd/kwd020033_e.htm", "Whole")</f>
        <v>Whole</v>
      </c>
      <c r="K200" s="1" t="str">
        <f>HYPERLINK("http://geochem.nrcan.gc.ca/cdogs/content/kwd/kwd080069_e.htm", "Rock crushing (ActLabs RX1)")</f>
        <v>Rock crushing (ActLabs RX1)</v>
      </c>
      <c r="L200">
        <v>623012</v>
      </c>
      <c r="M200">
        <v>918</v>
      </c>
      <c r="P200">
        <v>5</v>
      </c>
      <c r="Q200">
        <v>1.08</v>
      </c>
      <c r="R200">
        <v>1.35</v>
      </c>
      <c r="S200">
        <v>0.57999999999999996</v>
      </c>
      <c r="T200">
        <v>4.82</v>
      </c>
      <c r="U200">
        <v>-0.01</v>
      </c>
      <c r="V200">
        <v>15.1</v>
      </c>
      <c r="W200">
        <v>-5</v>
      </c>
      <c r="X200">
        <v>46.02</v>
      </c>
      <c r="Y200">
        <v>5.85</v>
      </c>
      <c r="AA200">
        <v>17.809999999999999</v>
      </c>
      <c r="AB200">
        <v>1.42</v>
      </c>
      <c r="AC200">
        <v>6.6000000000000003E-2</v>
      </c>
      <c r="AD200">
        <v>3.73</v>
      </c>
      <c r="AE200">
        <v>0.18099999999999999</v>
      </c>
      <c r="AF200">
        <v>1.2</v>
      </c>
      <c r="AG200">
        <v>0.14000000000000001</v>
      </c>
      <c r="AH200">
        <v>0.21</v>
      </c>
      <c r="AI200">
        <v>5.16</v>
      </c>
      <c r="AJ200">
        <v>98.58</v>
      </c>
      <c r="AK200">
        <v>4</v>
      </c>
      <c r="AL200">
        <v>-1</v>
      </c>
      <c r="AM200">
        <v>28</v>
      </c>
      <c r="AN200">
        <v>40</v>
      </c>
      <c r="AO200">
        <v>4</v>
      </c>
      <c r="AP200">
        <v>-20</v>
      </c>
      <c r="AQ200">
        <v>20</v>
      </c>
      <c r="AR200">
        <v>9</v>
      </c>
      <c r="AS200">
        <v>3.3</v>
      </c>
      <c r="AT200">
        <v>180</v>
      </c>
      <c r="AU200">
        <v>5</v>
      </c>
      <c r="AV200">
        <v>195</v>
      </c>
      <c r="AW200">
        <v>7.4</v>
      </c>
      <c r="AX200">
        <v>48</v>
      </c>
      <c r="AY200">
        <v>-0.2</v>
      </c>
      <c r="AZ200">
        <v>2</v>
      </c>
      <c r="BA200">
        <v>0.9</v>
      </c>
      <c r="BB200">
        <v>-0.1</v>
      </c>
      <c r="BC200">
        <v>-1</v>
      </c>
      <c r="BD200">
        <v>-0.2</v>
      </c>
      <c r="BE200">
        <v>0.7</v>
      </c>
      <c r="BF200">
        <v>57</v>
      </c>
      <c r="BG200">
        <v>-0.1</v>
      </c>
      <c r="BH200">
        <v>12</v>
      </c>
      <c r="BI200">
        <v>23</v>
      </c>
      <c r="BJ200">
        <v>2.65</v>
      </c>
      <c r="BK200">
        <v>10</v>
      </c>
      <c r="BL200">
        <v>1.78</v>
      </c>
      <c r="BM200">
        <v>0.67300000000000004</v>
      </c>
      <c r="BN200">
        <v>1.47</v>
      </c>
      <c r="BO200">
        <v>0.22</v>
      </c>
      <c r="BP200">
        <v>1.22</v>
      </c>
      <c r="BQ200">
        <v>0.24</v>
      </c>
      <c r="BR200">
        <v>0.73</v>
      </c>
      <c r="BS200">
        <v>0.111</v>
      </c>
      <c r="BT200">
        <v>0.62</v>
      </c>
      <c r="BU200">
        <v>0.104</v>
      </c>
      <c r="BV200">
        <v>1.2</v>
      </c>
      <c r="BW200">
        <v>0.21</v>
      </c>
      <c r="BX200">
        <v>2.8</v>
      </c>
      <c r="BY200">
        <v>-0.05</v>
      </c>
      <c r="BZ200">
        <v>-5</v>
      </c>
      <c r="CA200">
        <v>2.12</v>
      </c>
      <c r="CB200">
        <v>0.69</v>
      </c>
      <c r="CC200">
        <v>34.6</v>
      </c>
      <c r="CD200">
        <v>3.47</v>
      </c>
      <c r="CE200">
        <v>96.89</v>
      </c>
      <c r="CF200">
        <v>134</v>
      </c>
      <c r="CG200">
        <v>0.19</v>
      </c>
      <c r="CH200">
        <v>0.02</v>
      </c>
      <c r="CI200">
        <v>-1</v>
      </c>
      <c r="CJ200">
        <v>0.05</v>
      </c>
      <c r="CK200">
        <v>-1</v>
      </c>
      <c r="CL200">
        <v>-0.2</v>
      </c>
      <c r="CM200">
        <v>4.7</v>
      </c>
      <c r="CN200">
        <v>36</v>
      </c>
      <c r="CO200">
        <v>22.3</v>
      </c>
      <c r="CP200">
        <v>-0.2</v>
      </c>
      <c r="CQ200">
        <v>17</v>
      </c>
      <c r="CR200">
        <v>15</v>
      </c>
      <c r="CS200">
        <v>512</v>
      </c>
      <c r="CT200">
        <v>2</v>
      </c>
      <c r="CU200">
        <v>6</v>
      </c>
      <c r="CV200">
        <v>51.5</v>
      </c>
    </row>
    <row r="201" spans="1:100" x14ac:dyDescent="0.3">
      <c r="A201" t="s">
        <v>705</v>
      </c>
      <c r="B201" t="s">
        <v>706</v>
      </c>
      <c r="C201" s="1" t="str">
        <f>HYPERLINK("http://geochem.nrcan.gc.ca/cdogs/content/bdl/bdl220010_e.htm", "22:0010")</f>
        <v>22:0010</v>
      </c>
      <c r="D201" s="1" t="str">
        <f>HYPERLINK("http://geochem.nrcan.gc.ca/cdogs/content/svy/svy220008_e.htm", "22:0008")</f>
        <v>22:0008</v>
      </c>
      <c r="E201" t="s">
        <v>652</v>
      </c>
      <c r="F201" t="s">
        <v>707</v>
      </c>
      <c r="H201">
        <v>63.024131699999998</v>
      </c>
      <c r="I201">
        <v>-92.210731699999997</v>
      </c>
      <c r="J201" s="1" t="str">
        <f>HYPERLINK("http://geochem.nrcan.gc.ca/cdogs/content/kwd/kwd020033_e.htm", "Whole")</f>
        <v>Whole</v>
      </c>
      <c r="K201" s="1" t="str">
        <f>HYPERLINK("http://geochem.nrcan.gc.ca/cdogs/content/kwd/kwd080069_e.htm", "Rock crushing (ActLabs RX1)")</f>
        <v>Rock crushing (ActLabs RX1)</v>
      </c>
      <c r="L201">
        <v>623013</v>
      </c>
      <c r="M201">
        <v>3000</v>
      </c>
      <c r="N201">
        <v>49.4</v>
      </c>
      <c r="O201">
        <v>6</v>
      </c>
      <c r="P201">
        <v>15</v>
      </c>
      <c r="Q201">
        <v>1.07</v>
      </c>
      <c r="R201">
        <v>0.71</v>
      </c>
      <c r="S201">
        <v>9.0500000000000007</v>
      </c>
      <c r="T201">
        <v>2.46</v>
      </c>
      <c r="U201">
        <v>-0.01</v>
      </c>
      <c r="V201">
        <v>14.9</v>
      </c>
      <c r="W201">
        <v>-5</v>
      </c>
      <c r="X201">
        <v>42.53</v>
      </c>
      <c r="Y201">
        <v>5.19</v>
      </c>
      <c r="AA201">
        <v>10.17</v>
      </c>
      <c r="AB201">
        <v>1.06</v>
      </c>
      <c r="AC201">
        <v>3.4000000000000002E-2</v>
      </c>
      <c r="AD201">
        <v>1.2</v>
      </c>
      <c r="AE201">
        <v>0.15</v>
      </c>
      <c r="AF201">
        <v>0.69</v>
      </c>
      <c r="AG201">
        <v>0.64</v>
      </c>
      <c r="AH201">
        <v>0.13</v>
      </c>
      <c r="AI201">
        <v>14.14</v>
      </c>
      <c r="AJ201">
        <v>92.5</v>
      </c>
      <c r="AK201">
        <v>3</v>
      </c>
      <c r="AL201">
        <v>-1</v>
      </c>
      <c r="AM201">
        <v>27</v>
      </c>
      <c r="AN201">
        <v>30</v>
      </c>
      <c r="AO201">
        <v>22</v>
      </c>
      <c r="AP201">
        <v>-20</v>
      </c>
      <c r="AQ201">
        <v>90</v>
      </c>
      <c r="AR201">
        <v>9</v>
      </c>
      <c r="AS201">
        <v>1</v>
      </c>
      <c r="AT201">
        <v>8210</v>
      </c>
      <c r="AU201">
        <v>20</v>
      </c>
      <c r="AV201">
        <v>83</v>
      </c>
      <c r="AW201">
        <v>5.7</v>
      </c>
      <c r="AX201">
        <v>48</v>
      </c>
      <c r="AY201">
        <v>-0.2</v>
      </c>
      <c r="AZ201">
        <v>-2</v>
      </c>
      <c r="BA201">
        <v>1</v>
      </c>
      <c r="BB201">
        <v>-0.1</v>
      </c>
      <c r="BC201">
        <v>-1</v>
      </c>
      <c r="BD201">
        <v>12.3</v>
      </c>
      <c r="BE201">
        <v>2.1</v>
      </c>
      <c r="BF201">
        <v>288</v>
      </c>
      <c r="BG201">
        <v>-0.1</v>
      </c>
      <c r="BH201">
        <v>8.35</v>
      </c>
      <c r="BI201">
        <v>15.9</v>
      </c>
      <c r="BJ201">
        <v>1.87</v>
      </c>
      <c r="BK201">
        <v>7.05</v>
      </c>
      <c r="BL201">
        <v>1.3</v>
      </c>
      <c r="BM201">
        <v>0.443</v>
      </c>
      <c r="BN201">
        <v>1.05</v>
      </c>
      <c r="BO201">
        <v>0.16</v>
      </c>
      <c r="BP201">
        <v>0.9</v>
      </c>
      <c r="BQ201">
        <v>0.17</v>
      </c>
      <c r="BR201">
        <v>0.5</v>
      </c>
      <c r="BS201">
        <v>7.5999999999999998E-2</v>
      </c>
      <c r="BT201">
        <v>0.51</v>
      </c>
      <c r="BU201">
        <v>7.4999999999999997E-2</v>
      </c>
      <c r="BV201">
        <v>1</v>
      </c>
      <c r="BW201">
        <v>0.17</v>
      </c>
      <c r="BX201">
        <v>5</v>
      </c>
      <c r="BY201">
        <v>-0.05</v>
      </c>
      <c r="BZ201">
        <v>23</v>
      </c>
      <c r="CA201">
        <v>1.44</v>
      </c>
      <c r="CB201">
        <v>0.56999999999999995</v>
      </c>
      <c r="CC201">
        <v>26.74</v>
      </c>
      <c r="CD201">
        <v>12.47</v>
      </c>
      <c r="CE201">
        <v>90.83</v>
      </c>
      <c r="CF201">
        <v>112000</v>
      </c>
      <c r="CG201">
        <v>4.6100000000000003</v>
      </c>
      <c r="CH201">
        <v>11.8</v>
      </c>
      <c r="CI201">
        <v>4</v>
      </c>
      <c r="CJ201">
        <v>0.47</v>
      </c>
      <c r="CK201">
        <v>6</v>
      </c>
      <c r="CL201">
        <v>-0.2</v>
      </c>
      <c r="CM201">
        <v>38.6</v>
      </c>
      <c r="CN201">
        <v>50</v>
      </c>
      <c r="CO201">
        <v>155</v>
      </c>
      <c r="CP201">
        <v>-0.2</v>
      </c>
      <c r="CQ201">
        <v>15</v>
      </c>
      <c r="CR201">
        <v>15</v>
      </c>
      <c r="CS201">
        <v>232</v>
      </c>
      <c r="CT201">
        <v>3</v>
      </c>
      <c r="CU201">
        <v>50</v>
      </c>
      <c r="CV201">
        <v>41</v>
      </c>
    </row>
    <row r="202" spans="1:100" x14ac:dyDescent="0.3">
      <c r="A202" t="s">
        <v>708</v>
      </c>
      <c r="B202" t="s">
        <v>709</v>
      </c>
      <c r="C202" s="1" t="str">
        <f>HYPERLINK("http://geochem.nrcan.gc.ca/cdogs/content/bdl/bdl220010_e.htm", "22:0010")</f>
        <v>22:0010</v>
      </c>
      <c r="D202" s="1" t="str">
        <f>HYPERLINK("http://geochem.nrcan.gc.ca/cdogs/content/svy/svy220008_e.htm", "22:0008")</f>
        <v>22:0008</v>
      </c>
      <c r="E202" t="s">
        <v>652</v>
      </c>
      <c r="F202" t="s">
        <v>710</v>
      </c>
      <c r="H202">
        <v>63.024131699999998</v>
      </c>
      <c r="I202">
        <v>-92.210731699999997</v>
      </c>
      <c r="J202" s="1" t="str">
        <f>HYPERLINK("http://geochem.nrcan.gc.ca/cdogs/content/kwd/kwd020033_e.htm", "Whole")</f>
        <v>Whole</v>
      </c>
      <c r="K202" s="1" t="str">
        <f>HYPERLINK("http://geochem.nrcan.gc.ca/cdogs/content/kwd/kwd080069_e.htm", "Rock crushing (ActLabs RX1)")</f>
        <v>Rock crushing (ActLabs RX1)</v>
      </c>
      <c r="L202">
        <v>623014</v>
      </c>
      <c r="M202">
        <v>3000</v>
      </c>
      <c r="N202">
        <v>13.3</v>
      </c>
      <c r="O202">
        <v>-3</v>
      </c>
      <c r="P202">
        <v>33</v>
      </c>
      <c r="Q202">
        <v>1.05</v>
      </c>
      <c r="R202">
        <v>0.23</v>
      </c>
      <c r="S202">
        <v>5.67</v>
      </c>
      <c r="T202">
        <v>0.72</v>
      </c>
      <c r="U202">
        <v>-0.01</v>
      </c>
      <c r="V202">
        <v>16.5</v>
      </c>
      <c r="W202">
        <v>-5</v>
      </c>
      <c r="X202">
        <v>59.01</v>
      </c>
      <c r="Y202">
        <v>3.11</v>
      </c>
      <c r="AA202">
        <v>7.24</v>
      </c>
      <c r="AB202">
        <v>1.59</v>
      </c>
      <c r="AC202">
        <v>0.36699999999999999</v>
      </c>
      <c r="AD202">
        <v>0.68</v>
      </c>
      <c r="AE202">
        <v>9.8000000000000004E-2</v>
      </c>
      <c r="AF202">
        <v>0.02</v>
      </c>
      <c r="AG202">
        <v>0.03</v>
      </c>
      <c r="AH202">
        <v>0.02</v>
      </c>
      <c r="AI202">
        <v>3.86</v>
      </c>
      <c r="AJ202">
        <v>94.37</v>
      </c>
      <c r="AK202">
        <v>7</v>
      </c>
      <c r="AL202">
        <v>-1</v>
      </c>
      <c r="AM202">
        <v>57</v>
      </c>
      <c r="AN202">
        <v>80</v>
      </c>
      <c r="AO202">
        <v>113</v>
      </c>
      <c r="AP202">
        <v>50</v>
      </c>
      <c r="AQ202">
        <v>310</v>
      </c>
      <c r="AR202">
        <v>5</v>
      </c>
      <c r="AS202">
        <v>2.2999999999999998</v>
      </c>
      <c r="AT202">
        <v>19100</v>
      </c>
      <c r="AU202">
        <v>2</v>
      </c>
      <c r="AV202">
        <v>6</v>
      </c>
      <c r="AW202">
        <v>5</v>
      </c>
      <c r="AX202">
        <v>15</v>
      </c>
      <c r="AY202">
        <v>-0.2</v>
      </c>
      <c r="AZ202">
        <v>-2</v>
      </c>
      <c r="BA202">
        <v>-0.5</v>
      </c>
      <c r="BB202">
        <v>-0.1</v>
      </c>
      <c r="BC202">
        <v>-1</v>
      </c>
      <c r="BD202">
        <v>3</v>
      </c>
      <c r="BE202">
        <v>-0.1</v>
      </c>
      <c r="BF202">
        <v>6</v>
      </c>
      <c r="BG202">
        <v>1.1000000000000001</v>
      </c>
      <c r="BH202">
        <v>2.08</v>
      </c>
      <c r="BI202">
        <v>4.75</v>
      </c>
      <c r="BJ202">
        <v>0.64</v>
      </c>
      <c r="BK202">
        <v>2.5299999999999998</v>
      </c>
      <c r="BL202">
        <v>0.63</v>
      </c>
      <c r="BM202">
        <v>0.27100000000000002</v>
      </c>
      <c r="BN202">
        <v>0.77</v>
      </c>
      <c r="BO202">
        <v>0.14000000000000001</v>
      </c>
      <c r="BP202">
        <v>0.91</v>
      </c>
      <c r="BQ202">
        <v>0.18</v>
      </c>
      <c r="BR202">
        <v>0.51</v>
      </c>
      <c r="BS202">
        <v>7.8E-2</v>
      </c>
      <c r="BT202">
        <v>0.5</v>
      </c>
      <c r="BU202">
        <v>7.5999999999999998E-2</v>
      </c>
      <c r="BV202">
        <v>-0.1</v>
      </c>
      <c r="BW202">
        <v>-0.01</v>
      </c>
      <c r="BX202">
        <v>-0.5</v>
      </c>
      <c r="BY202">
        <v>-0.05</v>
      </c>
      <c r="BZ202">
        <v>-5</v>
      </c>
      <c r="CA202">
        <v>-0.05</v>
      </c>
      <c r="CB202">
        <v>0.11</v>
      </c>
      <c r="CC202">
        <v>25.58</v>
      </c>
      <c r="CD202">
        <v>2.0099999999999998</v>
      </c>
      <c r="CE202">
        <v>92.53</v>
      </c>
      <c r="CF202">
        <v>42500</v>
      </c>
      <c r="CG202">
        <v>1.55</v>
      </c>
      <c r="CH202">
        <v>2.8</v>
      </c>
      <c r="CI202">
        <v>5</v>
      </c>
      <c r="CJ202">
        <v>2.31</v>
      </c>
      <c r="CK202">
        <v>3</v>
      </c>
      <c r="CL202">
        <v>-0.2</v>
      </c>
      <c r="CM202">
        <v>128</v>
      </c>
      <c r="CN202">
        <v>76</v>
      </c>
      <c r="CO202">
        <v>349</v>
      </c>
      <c r="CP202">
        <v>-0.2</v>
      </c>
      <c r="CQ202">
        <v>4</v>
      </c>
      <c r="CR202">
        <v>51</v>
      </c>
      <c r="CS202">
        <v>2920</v>
      </c>
      <c r="CT202">
        <v>3</v>
      </c>
      <c r="CU202">
        <v>3</v>
      </c>
      <c r="CV202">
        <v>159</v>
      </c>
    </row>
    <row r="203" spans="1:100" x14ac:dyDescent="0.3">
      <c r="A203" t="s">
        <v>711</v>
      </c>
      <c r="B203" t="s">
        <v>712</v>
      </c>
      <c r="C203" s="1" t="str">
        <f>HYPERLINK("http://geochem.nrcan.gc.ca/cdogs/content/bdl/bdl220010_e.htm", "22:0010")</f>
        <v>22:0010</v>
      </c>
      <c r="D203" s="1" t="str">
        <f>HYPERLINK("http://geochem.nrcan.gc.ca/cdogs/content/svy/svy220008_e.htm", "22:0008")</f>
        <v>22:0008</v>
      </c>
      <c r="E203" t="s">
        <v>652</v>
      </c>
      <c r="F203" t="s">
        <v>713</v>
      </c>
      <c r="H203">
        <v>63.024131699999998</v>
      </c>
      <c r="I203">
        <v>-92.210731699999997</v>
      </c>
      <c r="J203" s="1" t="str">
        <f>HYPERLINK("http://geochem.nrcan.gc.ca/cdogs/content/kwd/kwd020033_e.htm", "Whole")</f>
        <v>Whole</v>
      </c>
      <c r="K203" s="1" t="str">
        <f>HYPERLINK("http://geochem.nrcan.gc.ca/cdogs/content/kwd/kwd080069_e.htm", "Rock crushing (ActLabs RX1)")</f>
        <v>Rock crushing (ActLabs RX1)</v>
      </c>
      <c r="L203">
        <v>623015</v>
      </c>
      <c r="M203">
        <v>3000</v>
      </c>
      <c r="N203">
        <v>3.07</v>
      </c>
      <c r="O203">
        <v>-3</v>
      </c>
      <c r="P203">
        <v>21</v>
      </c>
      <c r="Q203">
        <v>1.06</v>
      </c>
      <c r="R203">
        <v>1.26</v>
      </c>
      <c r="S203">
        <v>1.91</v>
      </c>
      <c r="T203">
        <v>4.43</v>
      </c>
      <c r="U203">
        <v>-0.01</v>
      </c>
      <c r="V203">
        <v>5.8</v>
      </c>
      <c r="W203">
        <v>-5</v>
      </c>
      <c r="X203">
        <v>58.68</v>
      </c>
      <c r="Y203">
        <v>12.98</v>
      </c>
      <c r="AA203">
        <v>-0.01</v>
      </c>
      <c r="AB203">
        <v>1.22</v>
      </c>
      <c r="AC203">
        <v>4.5999999999999999E-2</v>
      </c>
      <c r="AD203">
        <v>3.2</v>
      </c>
      <c r="AE203">
        <v>0.34100000000000003</v>
      </c>
      <c r="AF203">
        <v>5.5</v>
      </c>
      <c r="AG203">
        <v>1.1399999999999999</v>
      </c>
      <c r="AH203">
        <v>0.03</v>
      </c>
      <c r="AI203">
        <v>6.12</v>
      </c>
      <c r="AJ203">
        <v>95.53</v>
      </c>
      <c r="AK203">
        <v>7</v>
      </c>
      <c r="AL203">
        <v>1</v>
      </c>
      <c r="AM203">
        <v>61</v>
      </c>
      <c r="AN203">
        <v>60</v>
      </c>
      <c r="AO203">
        <v>8</v>
      </c>
      <c r="AP203">
        <v>-20</v>
      </c>
      <c r="AQ203">
        <v>10</v>
      </c>
      <c r="AR203">
        <v>16</v>
      </c>
      <c r="AS203">
        <v>1</v>
      </c>
      <c r="AT203">
        <v>3810</v>
      </c>
      <c r="AU203">
        <v>34</v>
      </c>
      <c r="AV203">
        <v>253</v>
      </c>
      <c r="AW203">
        <v>7.9</v>
      </c>
      <c r="AX203">
        <v>100</v>
      </c>
      <c r="AY203">
        <v>2.1</v>
      </c>
      <c r="AZ203">
        <v>6</v>
      </c>
      <c r="BA203">
        <v>1.3</v>
      </c>
      <c r="BB203">
        <v>-0.1</v>
      </c>
      <c r="BC203">
        <v>-1</v>
      </c>
      <c r="BD203">
        <v>4.5</v>
      </c>
      <c r="BE203">
        <v>0.8</v>
      </c>
      <c r="BF203">
        <v>242</v>
      </c>
      <c r="BG203">
        <v>-0.1</v>
      </c>
      <c r="BH203">
        <v>18.600000000000001</v>
      </c>
      <c r="BI203">
        <v>36.9</v>
      </c>
      <c r="BJ203">
        <v>4.3099999999999996</v>
      </c>
      <c r="BK203">
        <v>15.8</v>
      </c>
      <c r="BL203">
        <v>2.71</v>
      </c>
      <c r="BM203">
        <v>0.82799999999999996</v>
      </c>
      <c r="BN203">
        <v>2.0099999999999998</v>
      </c>
      <c r="BO203">
        <v>0.28000000000000003</v>
      </c>
      <c r="BP203">
        <v>1.45</v>
      </c>
      <c r="BQ203">
        <v>0.27</v>
      </c>
      <c r="BR203">
        <v>0.77</v>
      </c>
      <c r="BS203">
        <v>0.128</v>
      </c>
      <c r="BT203">
        <v>0.8</v>
      </c>
      <c r="BU203">
        <v>0.11700000000000001</v>
      </c>
      <c r="BV203">
        <v>2.2999999999999998</v>
      </c>
      <c r="BW203">
        <v>0.34</v>
      </c>
      <c r="BX203">
        <v>11.9</v>
      </c>
      <c r="BY203">
        <v>0.09</v>
      </c>
      <c r="BZ203">
        <v>215</v>
      </c>
      <c r="CA203">
        <v>5.09</v>
      </c>
      <c r="CB203">
        <v>1.41</v>
      </c>
      <c r="CC203">
        <v>6.26</v>
      </c>
      <c r="CD203">
        <v>5.47</v>
      </c>
      <c r="CE203">
        <v>94.88</v>
      </c>
      <c r="CF203">
        <v>30500</v>
      </c>
      <c r="CG203">
        <v>1.76</v>
      </c>
      <c r="CH203">
        <v>1.65</v>
      </c>
      <c r="CI203">
        <v>1</v>
      </c>
      <c r="CJ203">
        <v>2.31</v>
      </c>
      <c r="CK203">
        <v>1</v>
      </c>
      <c r="CL203">
        <v>-0.2</v>
      </c>
      <c r="CM203">
        <v>10.9</v>
      </c>
      <c r="CN203">
        <v>38</v>
      </c>
      <c r="CO203">
        <v>147</v>
      </c>
      <c r="CP203">
        <v>-0.2</v>
      </c>
      <c r="CQ203">
        <v>7</v>
      </c>
      <c r="CR203">
        <v>29</v>
      </c>
      <c r="CS203">
        <v>318</v>
      </c>
      <c r="CT203">
        <v>7</v>
      </c>
      <c r="CU203">
        <v>402</v>
      </c>
      <c r="CV203">
        <v>29.3</v>
      </c>
    </row>
    <row r="204" spans="1:100" x14ac:dyDescent="0.3">
      <c r="A204" t="s">
        <v>714</v>
      </c>
      <c r="B204" t="s">
        <v>715</v>
      </c>
      <c r="C204" s="1" t="str">
        <f>HYPERLINK("http://geochem.nrcan.gc.ca/cdogs/content/bdl/bdl220010_e.htm", "22:0010")</f>
        <v>22:0010</v>
      </c>
      <c r="D204" s="1" t="str">
        <f>HYPERLINK("http://geochem.nrcan.gc.ca/cdogs/content/svy/svy220008_e.htm", "22:0008")</f>
        <v>22:0008</v>
      </c>
      <c r="E204" t="s">
        <v>652</v>
      </c>
      <c r="F204" t="s">
        <v>716</v>
      </c>
      <c r="H204">
        <v>63.024131699999998</v>
      </c>
      <c r="I204">
        <v>-92.210731699999997</v>
      </c>
      <c r="J204" s="1" t="str">
        <f>HYPERLINK("http://geochem.nrcan.gc.ca/cdogs/content/kwd/kwd020033_e.htm", "Whole")</f>
        <v>Whole</v>
      </c>
      <c r="K204" s="1" t="str">
        <f>HYPERLINK("http://geochem.nrcan.gc.ca/cdogs/content/kwd/kwd080069_e.htm", "Rock crushing (ActLabs RX1)")</f>
        <v>Rock crushing (ActLabs RX1)</v>
      </c>
      <c r="L204">
        <v>623016</v>
      </c>
      <c r="M204">
        <v>3000</v>
      </c>
      <c r="N204">
        <v>4.54</v>
      </c>
      <c r="O204">
        <v>3</v>
      </c>
      <c r="P204">
        <v>301</v>
      </c>
      <c r="Q204">
        <v>1.06</v>
      </c>
      <c r="R204">
        <v>1.66</v>
      </c>
      <c r="S204">
        <v>4.41</v>
      </c>
      <c r="T204">
        <v>5.6</v>
      </c>
      <c r="U204">
        <v>0.01</v>
      </c>
      <c r="V204">
        <v>8.5</v>
      </c>
      <c r="W204">
        <v>-5</v>
      </c>
      <c r="X204">
        <v>36.81</v>
      </c>
      <c r="Y204">
        <v>16.47</v>
      </c>
      <c r="AA204">
        <v>4.82</v>
      </c>
      <c r="AB204">
        <v>2.2400000000000002</v>
      </c>
      <c r="AC204">
        <v>6.6000000000000003E-2</v>
      </c>
      <c r="AD204">
        <v>4.97</v>
      </c>
      <c r="AE204">
        <v>0.67700000000000005</v>
      </c>
      <c r="AF204">
        <v>2.58</v>
      </c>
      <c r="AG204">
        <v>3.45</v>
      </c>
      <c r="AH204">
        <v>0.11</v>
      </c>
      <c r="AI204">
        <v>10.41</v>
      </c>
      <c r="AJ204">
        <v>92.05</v>
      </c>
      <c r="AK204">
        <v>11</v>
      </c>
      <c r="AL204">
        <v>3</v>
      </c>
      <c r="AM204">
        <v>113</v>
      </c>
      <c r="AN204">
        <v>90</v>
      </c>
      <c r="AO204">
        <v>16</v>
      </c>
      <c r="AP204">
        <v>40</v>
      </c>
      <c r="AQ204">
        <v>30</v>
      </c>
      <c r="AR204">
        <v>28</v>
      </c>
      <c r="AS204">
        <v>0.8</v>
      </c>
      <c r="AT204">
        <v>3480</v>
      </c>
      <c r="AU204">
        <v>95</v>
      </c>
      <c r="AV204">
        <v>358</v>
      </c>
      <c r="AW204">
        <v>13.7</v>
      </c>
      <c r="AX204">
        <v>173</v>
      </c>
      <c r="AY204">
        <v>4.4000000000000004</v>
      </c>
      <c r="AZ204">
        <v>3</v>
      </c>
      <c r="BA204">
        <v>1.7</v>
      </c>
      <c r="BB204">
        <v>-0.1</v>
      </c>
      <c r="BC204">
        <v>1</v>
      </c>
      <c r="BD204">
        <v>7.3</v>
      </c>
      <c r="BE204">
        <v>2.6</v>
      </c>
      <c r="BF204">
        <v>667</v>
      </c>
      <c r="BG204">
        <v>-0.1</v>
      </c>
      <c r="BH204">
        <v>29.3</v>
      </c>
      <c r="BI204">
        <v>56.1</v>
      </c>
      <c r="BJ204">
        <v>6.42</v>
      </c>
      <c r="BK204">
        <v>24.2</v>
      </c>
      <c r="BL204">
        <v>4.1399999999999997</v>
      </c>
      <c r="BM204">
        <v>1.31</v>
      </c>
      <c r="BN204">
        <v>3.2</v>
      </c>
      <c r="BO204">
        <v>0.46</v>
      </c>
      <c r="BP204">
        <v>2.5299999999999998</v>
      </c>
      <c r="BQ204">
        <v>0.47</v>
      </c>
      <c r="BR204">
        <v>1.33</v>
      </c>
      <c r="BS204">
        <v>0.21099999999999999</v>
      </c>
      <c r="BT204">
        <v>1.44</v>
      </c>
      <c r="BU204">
        <v>0.193</v>
      </c>
      <c r="BV204">
        <v>4</v>
      </c>
      <c r="BW204">
        <v>0.57999999999999996</v>
      </c>
      <c r="BX204">
        <v>11.3</v>
      </c>
      <c r="BY204">
        <v>0.35</v>
      </c>
      <c r="BZ204">
        <v>146</v>
      </c>
      <c r="CA204">
        <v>5.81</v>
      </c>
      <c r="CB204">
        <v>1.86</v>
      </c>
      <c r="CC204">
        <v>14.27</v>
      </c>
      <c r="CD204">
        <v>9.4600000000000009</v>
      </c>
      <c r="CE204">
        <v>91.1</v>
      </c>
      <c r="CF204">
        <v>73600</v>
      </c>
      <c r="CG204">
        <v>1.9</v>
      </c>
      <c r="CH204">
        <v>3.47</v>
      </c>
      <c r="CI204">
        <v>3</v>
      </c>
      <c r="CJ204">
        <v>0.71</v>
      </c>
      <c r="CK204">
        <v>1</v>
      </c>
      <c r="CL204">
        <v>0.5</v>
      </c>
      <c r="CM204">
        <v>23.6</v>
      </c>
      <c r="CN204">
        <v>76</v>
      </c>
      <c r="CO204">
        <v>40.6</v>
      </c>
      <c r="CP204">
        <v>-0.2</v>
      </c>
      <c r="CQ204">
        <v>29</v>
      </c>
      <c r="CR204">
        <v>70</v>
      </c>
      <c r="CS204">
        <v>480</v>
      </c>
      <c r="CT204">
        <v>2</v>
      </c>
      <c r="CU204">
        <v>359</v>
      </c>
      <c r="CV204">
        <v>97.8</v>
      </c>
    </row>
    <row r="205" spans="1:100" x14ac:dyDescent="0.3">
      <c r="A205" t="s">
        <v>717</v>
      </c>
      <c r="B205" t="s">
        <v>718</v>
      </c>
      <c r="C205" s="1" t="str">
        <f>HYPERLINK("http://geochem.nrcan.gc.ca/cdogs/content/bdl/bdl220010_e.htm", "22:0010")</f>
        <v>22:0010</v>
      </c>
      <c r="D205" s="1" t="str">
        <f>HYPERLINK("http://geochem.nrcan.gc.ca/cdogs/content/svy/svy_e.htm", "")</f>
        <v/>
      </c>
      <c r="G205" s="1" t="str">
        <f>HYPERLINK("http://geochem.nrcan.gc.ca/cdogs/content/cr_/cr_00214_e.htm", "214")</f>
        <v>214</v>
      </c>
      <c r="J205" t="s">
        <v>256</v>
      </c>
      <c r="K205" t="s">
        <v>257</v>
      </c>
      <c r="P205">
        <v>24</v>
      </c>
      <c r="Q205">
        <v>1.05</v>
      </c>
      <c r="X205">
        <v>50.21</v>
      </c>
      <c r="Y205">
        <v>19.989999999999998</v>
      </c>
      <c r="AB205">
        <v>0.5</v>
      </c>
      <c r="AC205">
        <v>0.107</v>
      </c>
      <c r="AD205">
        <v>8.08</v>
      </c>
      <c r="AE205">
        <v>0.28499999999999998</v>
      </c>
      <c r="AF205">
        <v>6.86</v>
      </c>
      <c r="AG205">
        <v>1.65</v>
      </c>
      <c r="AH205">
        <v>0.13</v>
      </c>
      <c r="AI205">
        <v>4.54</v>
      </c>
      <c r="AJ205">
        <v>98.54</v>
      </c>
      <c r="AK205">
        <v>1</v>
      </c>
      <c r="AL205">
        <v>3</v>
      </c>
      <c r="AM205">
        <v>7</v>
      </c>
      <c r="AN205">
        <v>-20</v>
      </c>
      <c r="AO205">
        <v>2</v>
      </c>
      <c r="AP205">
        <v>-20</v>
      </c>
      <c r="AQ205">
        <v>-10</v>
      </c>
      <c r="AR205">
        <v>38</v>
      </c>
      <c r="AS205">
        <v>1.4</v>
      </c>
      <c r="AT205">
        <v>15</v>
      </c>
      <c r="AU205">
        <v>57</v>
      </c>
      <c r="AV205">
        <v>1184</v>
      </c>
      <c r="AW205">
        <v>118</v>
      </c>
      <c r="AX205">
        <v>583</v>
      </c>
      <c r="AY205">
        <v>11.1</v>
      </c>
      <c r="AZ205">
        <v>-2</v>
      </c>
      <c r="BA205">
        <v>4.7</v>
      </c>
      <c r="BB205">
        <v>-0.1</v>
      </c>
      <c r="BC205">
        <v>8</v>
      </c>
      <c r="BD205">
        <v>0.5</v>
      </c>
      <c r="BE205">
        <v>1.5</v>
      </c>
      <c r="BF205">
        <v>343</v>
      </c>
      <c r="BG205">
        <v>-0.1</v>
      </c>
      <c r="BH205">
        <v>59.2</v>
      </c>
      <c r="BI205">
        <v>120</v>
      </c>
      <c r="BJ205">
        <v>14.5</v>
      </c>
      <c r="BK205">
        <v>56.5</v>
      </c>
      <c r="BL205">
        <v>12.3</v>
      </c>
      <c r="BM205">
        <v>1.95</v>
      </c>
      <c r="BN205">
        <v>13.6</v>
      </c>
      <c r="BO205">
        <v>2.83</v>
      </c>
      <c r="BP205">
        <v>18.399999999999999</v>
      </c>
      <c r="BQ205">
        <v>4.3</v>
      </c>
      <c r="BR205">
        <v>14</v>
      </c>
      <c r="BS205">
        <v>2.37</v>
      </c>
      <c r="BT205">
        <v>15.2</v>
      </c>
      <c r="BU205">
        <v>2.02</v>
      </c>
      <c r="BV205">
        <v>9.8000000000000007</v>
      </c>
      <c r="BW205">
        <v>0.74</v>
      </c>
      <c r="BX205">
        <v>3.3</v>
      </c>
      <c r="BY205">
        <v>0.17</v>
      </c>
      <c r="BZ205">
        <v>9</v>
      </c>
      <c r="CA205">
        <v>1.02</v>
      </c>
      <c r="CB205">
        <v>0.77</v>
      </c>
      <c r="CC205">
        <v>6.19</v>
      </c>
      <c r="CK205">
        <v>-1</v>
      </c>
      <c r="CL205">
        <v>-0.2</v>
      </c>
      <c r="CM205">
        <v>2.6</v>
      </c>
      <c r="CN205">
        <v>12</v>
      </c>
      <c r="CO205">
        <v>4.5</v>
      </c>
      <c r="CP205">
        <v>-0.2</v>
      </c>
      <c r="CQ205">
        <v>48</v>
      </c>
      <c r="CR205">
        <v>8</v>
      </c>
      <c r="CS205">
        <v>826</v>
      </c>
      <c r="CT205">
        <v>-1</v>
      </c>
      <c r="CU205">
        <v>12</v>
      </c>
      <c r="CV205">
        <v>99.4</v>
      </c>
    </row>
    <row r="206" spans="1:100" x14ac:dyDescent="0.3">
      <c r="A206" t="s">
        <v>719</v>
      </c>
      <c r="B206" t="s">
        <v>720</v>
      </c>
      <c r="C206" s="1" t="str">
        <f>HYPERLINK("http://geochem.nrcan.gc.ca/cdogs/content/bdl/bdl220010_e.htm", "22:0010")</f>
        <v>22:0010</v>
      </c>
      <c r="D206" s="1" t="str">
        <f>HYPERLINK("http://geochem.nrcan.gc.ca/cdogs/content/svy/svy220008_e.htm", "22:0008")</f>
        <v>22:0008</v>
      </c>
      <c r="E206" t="s">
        <v>652</v>
      </c>
      <c r="F206" t="s">
        <v>721</v>
      </c>
      <c r="H206">
        <v>63.024131699999998</v>
      </c>
      <c r="I206">
        <v>-92.210731699999997</v>
      </c>
      <c r="J206" s="1" t="str">
        <f>HYPERLINK("http://geochem.nrcan.gc.ca/cdogs/content/kwd/kwd020033_e.htm", "Whole")</f>
        <v>Whole</v>
      </c>
      <c r="K206" s="1" t="str">
        <f>HYPERLINK("http://geochem.nrcan.gc.ca/cdogs/content/kwd/kwd080069_e.htm", "Rock crushing (ActLabs RX1)")</f>
        <v>Rock crushing (ActLabs RX1)</v>
      </c>
      <c r="L206">
        <v>623017</v>
      </c>
      <c r="M206">
        <v>3000</v>
      </c>
      <c r="N206">
        <v>3.04</v>
      </c>
      <c r="O206">
        <v>-3</v>
      </c>
      <c r="P206">
        <v>30</v>
      </c>
      <c r="Q206">
        <v>1.05</v>
      </c>
      <c r="R206">
        <v>1.06</v>
      </c>
      <c r="S206">
        <v>2.04</v>
      </c>
      <c r="T206">
        <v>3.7</v>
      </c>
      <c r="U206">
        <v>-0.01</v>
      </c>
      <c r="V206">
        <v>3.5</v>
      </c>
      <c r="W206">
        <v>-5</v>
      </c>
      <c r="X206">
        <v>62.81</v>
      </c>
      <c r="Y206">
        <v>12.3</v>
      </c>
      <c r="AA206">
        <v>3.08</v>
      </c>
      <c r="AB206">
        <v>1.08</v>
      </c>
      <c r="AC206">
        <v>3.9E-2</v>
      </c>
      <c r="AD206">
        <v>2.92</v>
      </c>
      <c r="AE206">
        <v>0.217</v>
      </c>
      <c r="AF206">
        <v>5.55</v>
      </c>
      <c r="AG206">
        <v>0.66</v>
      </c>
      <c r="AH206">
        <v>0.06</v>
      </c>
      <c r="AI206">
        <v>4.9800000000000004</v>
      </c>
      <c r="AJ206">
        <v>97.57</v>
      </c>
      <c r="AK206">
        <v>5</v>
      </c>
      <c r="AL206">
        <v>-1</v>
      </c>
      <c r="AM206">
        <v>35</v>
      </c>
      <c r="AN206">
        <v>60</v>
      </c>
      <c r="AO206">
        <v>7</v>
      </c>
      <c r="AP206">
        <v>-20</v>
      </c>
      <c r="AQ206">
        <v>40</v>
      </c>
      <c r="AR206">
        <v>11</v>
      </c>
      <c r="AS206">
        <v>1.1000000000000001</v>
      </c>
      <c r="AT206">
        <v>4250</v>
      </c>
      <c r="AU206">
        <v>18</v>
      </c>
      <c r="AV206">
        <v>240</v>
      </c>
      <c r="AW206">
        <v>5.7</v>
      </c>
      <c r="AX206">
        <v>54</v>
      </c>
      <c r="AY206">
        <v>-0.2</v>
      </c>
      <c r="AZ206">
        <v>9</v>
      </c>
      <c r="BA206">
        <v>1.3</v>
      </c>
      <c r="BB206">
        <v>-0.1</v>
      </c>
      <c r="BC206">
        <v>-1</v>
      </c>
      <c r="BD206">
        <v>3.1</v>
      </c>
      <c r="BE206">
        <v>0.5</v>
      </c>
      <c r="BF206">
        <v>146</v>
      </c>
      <c r="BG206">
        <v>0.3</v>
      </c>
      <c r="BH206">
        <v>10.199999999999999</v>
      </c>
      <c r="BI206">
        <v>20.100000000000001</v>
      </c>
      <c r="BJ206">
        <v>2.34</v>
      </c>
      <c r="BK206">
        <v>8.66</v>
      </c>
      <c r="BL206">
        <v>1.63</v>
      </c>
      <c r="BM206">
        <v>0.52500000000000002</v>
      </c>
      <c r="BN206">
        <v>1.21</v>
      </c>
      <c r="BO206">
        <v>0.18</v>
      </c>
      <c r="BP206">
        <v>1.02</v>
      </c>
      <c r="BQ206">
        <v>0.2</v>
      </c>
      <c r="BR206">
        <v>0.57999999999999996</v>
      </c>
      <c r="BS206">
        <v>8.6999999999999994E-2</v>
      </c>
      <c r="BT206">
        <v>0.53</v>
      </c>
      <c r="BU206">
        <v>7.0999999999999994E-2</v>
      </c>
      <c r="BV206">
        <v>1.3</v>
      </c>
      <c r="BW206">
        <v>0.19</v>
      </c>
      <c r="BX206">
        <v>4.5</v>
      </c>
      <c r="BY206">
        <v>7.0000000000000007E-2</v>
      </c>
      <c r="BZ206">
        <v>404</v>
      </c>
      <c r="CA206">
        <v>3.52</v>
      </c>
      <c r="CB206">
        <v>1</v>
      </c>
      <c r="CC206">
        <v>6.97</v>
      </c>
      <c r="CD206">
        <v>4.59</v>
      </c>
      <c r="CE206">
        <v>97.18</v>
      </c>
      <c r="CF206">
        <v>25100</v>
      </c>
      <c r="CG206">
        <v>2.79</v>
      </c>
      <c r="CH206">
        <v>1.43</v>
      </c>
      <c r="CI206">
        <v>2</v>
      </c>
      <c r="CJ206">
        <v>2.25</v>
      </c>
      <c r="CK206">
        <v>1</v>
      </c>
      <c r="CL206">
        <v>0.2</v>
      </c>
      <c r="CM206">
        <v>10.7</v>
      </c>
      <c r="CN206">
        <v>37</v>
      </c>
      <c r="CO206">
        <v>61.7</v>
      </c>
      <c r="CP206">
        <v>-0.2</v>
      </c>
      <c r="CQ206">
        <v>8</v>
      </c>
      <c r="CR206">
        <v>29</v>
      </c>
      <c r="CS206">
        <v>240</v>
      </c>
      <c r="CT206">
        <v>12</v>
      </c>
      <c r="CU206">
        <v>763</v>
      </c>
      <c r="CV206">
        <v>28.7</v>
      </c>
    </row>
    <row r="207" spans="1:100" x14ac:dyDescent="0.3">
      <c r="A207" t="s">
        <v>722</v>
      </c>
      <c r="B207" t="s">
        <v>723</v>
      </c>
      <c r="C207" s="1" t="str">
        <f>HYPERLINK("http://geochem.nrcan.gc.ca/cdogs/content/bdl/bdl220010_e.htm", "22:0010")</f>
        <v>22:0010</v>
      </c>
      <c r="D207" s="1" t="str">
        <f>HYPERLINK("http://geochem.nrcan.gc.ca/cdogs/content/svy/svy220008_e.htm", "22:0008")</f>
        <v>22:0008</v>
      </c>
      <c r="E207" t="s">
        <v>652</v>
      </c>
      <c r="F207" t="s">
        <v>724</v>
      </c>
      <c r="H207">
        <v>63.024131699999998</v>
      </c>
      <c r="I207">
        <v>-92.210731699999997</v>
      </c>
      <c r="J207" s="1" t="str">
        <f>HYPERLINK("http://geochem.nrcan.gc.ca/cdogs/content/kwd/kwd020033_e.htm", "Whole")</f>
        <v>Whole</v>
      </c>
      <c r="K207" s="1" t="str">
        <f>HYPERLINK("http://geochem.nrcan.gc.ca/cdogs/content/kwd/kwd080069_e.htm", "Rock crushing (ActLabs RX1)")</f>
        <v>Rock crushing (ActLabs RX1)</v>
      </c>
      <c r="L207">
        <v>623018</v>
      </c>
      <c r="M207">
        <v>627</v>
      </c>
      <c r="P207">
        <v>107</v>
      </c>
      <c r="Q207">
        <v>1.06</v>
      </c>
      <c r="R207">
        <v>1.61</v>
      </c>
      <c r="S207">
        <v>1.6</v>
      </c>
      <c r="T207">
        <v>4.59</v>
      </c>
      <c r="U207">
        <v>0.01</v>
      </c>
      <c r="V207">
        <v>4.5</v>
      </c>
      <c r="W207">
        <v>-5</v>
      </c>
      <c r="X207">
        <v>57.54</v>
      </c>
      <c r="Y207">
        <v>15.95</v>
      </c>
      <c r="AA207">
        <v>0.15</v>
      </c>
      <c r="AB207">
        <v>1.27</v>
      </c>
      <c r="AC207">
        <v>6.0999999999999999E-2</v>
      </c>
      <c r="AD207">
        <v>4.2699999999999996</v>
      </c>
      <c r="AE207">
        <v>0.59099999999999997</v>
      </c>
      <c r="AF207">
        <v>0.38</v>
      </c>
      <c r="AG207">
        <v>4.58</v>
      </c>
      <c r="AH207">
        <v>0.13</v>
      </c>
      <c r="AI207">
        <v>7.53</v>
      </c>
      <c r="AJ207">
        <v>97.47</v>
      </c>
      <c r="AK207">
        <v>14</v>
      </c>
      <c r="AL207">
        <v>2</v>
      </c>
      <c r="AM207">
        <v>111</v>
      </c>
      <c r="AN207">
        <v>150</v>
      </c>
      <c r="AO207">
        <v>24</v>
      </c>
      <c r="AP207">
        <v>70</v>
      </c>
      <c r="AQ207">
        <v>90</v>
      </c>
      <c r="AR207">
        <v>23</v>
      </c>
      <c r="AS207">
        <v>1.8</v>
      </c>
      <c r="AT207">
        <v>7190</v>
      </c>
      <c r="AU207">
        <v>127</v>
      </c>
      <c r="AV207">
        <v>149</v>
      </c>
      <c r="AW207">
        <v>11</v>
      </c>
      <c r="AX207">
        <v>130</v>
      </c>
      <c r="AY207">
        <v>-0.2</v>
      </c>
      <c r="AZ207">
        <v>-2</v>
      </c>
      <c r="BA207">
        <v>-0.5</v>
      </c>
      <c r="BB207">
        <v>-0.1</v>
      </c>
      <c r="BC207">
        <v>2</v>
      </c>
      <c r="BD207">
        <v>-0.2</v>
      </c>
      <c r="BE207">
        <v>2.9</v>
      </c>
      <c r="BF207">
        <v>709</v>
      </c>
      <c r="BG207">
        <v>0.2</v>
      </c>
      <c r="BH207">
        <v>28.6</v>
      </c>
      <c r="BI207">
        <v>57.2</v>
      </c>
      <c r="BJ207">
        <v>6.95</v>
      </c>
      <c r="BK207">
        <v>25</v>
      </c>
      <c r="BL207">
        <v>4.37</v>
      </c>
      <c r="BM207">
        <v>1.23</v>
      </c>
      <c r="BN207">
        <v>3.1</v>
      </c>
      <c r="BO207">
        <v>0.45</v>
      </c>
      <c r="BP207">
        <v>2.2999999999999998</v>
      </c>
      <c r="BQ207">
        <v>0.42</v>
      </c>
      <c r="BR207">
        <v>1.1499999999999999</v>
      </c>
      <c r="BS207">
        <v>0.17199999999999999</v>
      </c>
      <c r="BT207">
        <v>1.1200000000000001</v>
      </c>
      <c r="BU207">
        <v>0.17899999999999999</v>
      </c>
      <c r="BV207">
        <v>2.9</v>
      </c>
      <c r="BW207">
        <v>0.28000000000000003</v>
      </c>
      <c r="BX207">
        <v>-0.5</v>
      </c>
      <c r="BY207">
        <v>0.42</v>
      </c>
      <c r="BZ207">
        <v>19</v>
      </c>
      <c r="CA207">
        <v>5.87</v>
      </c>
      <c r="CB207">
        <v>1.87</v>
      </c>
      <c r="CC207">
        <v>5.16</v>
      </c>
      <c r="CD207">
        <v>7.03</v>
      </c>
      <c r="CE207">
        <v>96.96</v>
      </c>
      <c r="CF207">
        <v>16600</v>
      </c>
      <c r="CG207">
        <v>0.59</v>
      </c>
      <c r="CH207">
        <v>0.25</v>
      </c>
      <c r="CI207">
        <v>1</v>
      </c>
      <c r="CJ207">
        <v>0.21</v>
      </c>
      <c r="CK207">
        <v>-1</v>
      </c>
      <c r="CL207">
        <v>0.9</v>
      </c>
      <c r="CM207">
        <v>27.8</v>
      </c>
      <c r="CN207">
        <v>80</v>
      </c>
      <c r="CO207">
        <v>98.9</v>
      </c>
      <c r="CP207">
        <v>-0.2</v>
      </c>
      <c r="CQ207">
        <v>13</v>
      </c>
      <c r="CR207">
        <v>69</v>
      </c>
      <c r="CS207">
        <v>427</v>
      </c>
      <c r="CT207">
        <v>3</v>
      </c>
      <c r="CU207">
        <v>24</v>
      </c>
      <c r="CV207">
        <v>220</v>
      </c>
    </row>
    <row r="208" spans="1:100" x14ac:dyDescent="0.3">
      <c r="A208" t="s">
        <v>725</v>
      </c>
      <c r="B208" t="s">
        <v>726</v>
      </c>
      <c r="C208" s="1" t="str">
        <f>HYPERLINK("http://geochem.nrcan.gc.ca/cdogs/content/bdl/bdl220010_e.htm", "22:0010")</f>
        <v>22:0010</v>
      </c>
      <c r="D208" s="1" t="str">
        <f>HYPERLINK("http://geochem.nrcan.gc.ca/cdogs/content/svy/svy220008_e.htm", "22:0008")</f>
        <v>22:0008</v>
      </c>
      <c r="E208" t="s">
        <v>652</v>
      </c>
      <c r="F208" t="s">
        <v>727</v>
      </c>
      <c r="H208">
        <v>63.024131699999998</v>
      </c>
      <c r="I208">
        <v>-92.210731699999997</v>
      </c>
      <c r="J208" s="1" t="str">
        <f>HYPERLINK("http://geochem.nrcan.gc.ca/cdogs/content/kwd/kwd020033_e.htm", "Whole")</f>
        <v>Whole</v>
      </c>
      <c r="K208" s="1" t="str">
        <f>HYPERLINK("http://geochem.nrcan.gc.ca/cdogs/content/kwd/kwd080069_e.htm", "Rock crushing (ActLabs RX1)")</f>
        <v>Rock crushing (ActLabs RX1)</v>
      </c>
      <c r="L208">
        <v>623019</v>
      </c>
      <c r="M208">
        <v>3000</v>
      </c>
      <c r="N208">
        <v>42.7</v>
      </c>
      <c r="O208">
        <v>4</v>
      </c>
      <c r="P208">
        <v>391</v>
      </c>
      <c r="Q208">
        <v>1.03</v>
      </c>
      <c r="R208">
        <v>1.34</v>
      </c>
      <c r="S208">
        <v>3.85</v>
      </c>
      <c r="T208">
        <v>4.49</v>
      </c>
      <c r="U208">
        <v>0.01</v>
      </c>
      <c r="V208">
        <v>7.5</v>
      </c>
      <c r="W208">
        <v>-5</v>
      </c>
      <c r="X208">
        <v>53.32</v>
      </c>
      <c r="Y208">
        <v>10.08</v>
      </c>
      <c r="AA208">
        <v>2.81</v>
      </c>
      <c r="AB208">
        <v>1.68</v>
      </c>
      <c r="AC208">
        <v>0.05</v>
      </c>
      <c r="AD208">
        <v>3.46</v>
      </c>
      <c r="AE208">
        <v>0.75</v>
      </c>
      <c r="AF208">
        <v>1.22</v>
      </c>
      <c r="AG208">
        <v>2.23</v>
      </c>
      <c r="AH208">
        <v>0.08</v>
      </c>
      <c r="AI208">
        <v>8.6</v>
      </c>
      <c r="AJ208">
        <v>92.63</v>
      </c>
      <c r="AK208">
        <v>15</v>
      </c>
      <c r="AL208">
        <v>2</v>
      </c>
      <c r="AM208">
        <v>157</v>
      </c>
      <c r="AN208">
        <v>100</v>
      </c>
      <c r="AO208">
        <v>50</v>
      </c>
      <c r="AP208">
        <v>60</v>
      </c>
      <c r="AQ208">
        <v>90</v>
      </c>
      <c r="AR208">
        <v>19</v>
      </c>
      <c r="AS208">
        <v>1.3</v>
      </c>
      <c r="AT208">
        <v>25700</v>
      </c>
      <c r="AU208">
        <v>66</v>
      </c>
      <c r="AV208">
        <v>175</v>
      </c>
      <c r="AW208">
        <v>15.4</v>
      </c>
      <c r="AX208">
        <v>98</v>
      </c>
      <c r="AY208">
        <v>-0.2</v>
      </c>
      <c r="AZ208">
        <v>5</v>
      </c>
      <c r="BA208">
        <v>-0.5</v>
      </c>
      <c r="BB208">
        <v>-0.1</v>
      </c>
      <c r="BC208">
        <v>2</v>
      </c>
      <c r="BD208">
        <v>7.8</v>
      </c>
      <c r="BE208">
        <v>1.3</v>
      </c>
      <c r="BF208">
        <v>387</v>
      </c>
      <c r="BG208">
        <v>2.2999999999999998</v>
      </c>
      <c r="BH208">
        <v>24.3</v>
      </c>
      <c r="BI208">
        <v>48.2</v>
      </c>
      <c r="BJ208">
        <v>5.71</v>
      </c>
      <c r="BK208">
        <v>21.3</v>
      </c>
      <c r="BL208">
        <v>3.98</v>
      </c>
      <c r="BM208">
        <v>1.26</v>
      </c>
      <c r="BN208">
        <v>3.11</v>
      </c>
      <c r="BO208">
        <v>0.48</v>
      </c>
      <c r="BP208">
        <v>2.81</v>
      </c>
      <c r="BQ208">
        <v>0.54</v>
      </c>
      <c r="BR208">
        <v>1.64</v>
      </c>
      <c r="BS208">
        <v>0.25</v>
      </c>
      <c r="BT208">
        <v>1.61</v>
      </c>
      <c r="BU208">
        <v>0.23799999999999999</v>
      </c>
      <c r="BV208">
        <v>2.1</v>
      </c>
      <c r="BW208">
        <v>0.16</v>
      </c>
      <c r="BX208">
        <v>-0.5</v>
      </c>
      <c r="BY208">
        <v>0.24</v>
      </c>
      <c r="BZ208">
        <v>72</v>
      </c>
      <c r="CA208">
        <v>4.3600000000000003</v>
      </c>
      <c r="CB208">
        <v>1.46</v>
      </c>
      <c r="CC208">
        <v>11.15</v>
      </c>
      <c r="CD208">
        <v>7.76</v>
      </c>
      <c r="CE208">
        <v>91.79</v>
      </c>
      <c r="CF208">
        <v>76300</v>
      </c>
      <c r="CG208">
        <v>2.6</v>
      </c>
      <c r="CH208">
        <v>3.04</v>
      </c>
      <c r="CI208">
        <v>6</v>
      </c>
      <c r="CJ208">
        <v>1.19</v>
      </c>
      <c r="CK208">
        <v>3</v>
      </c>
      <c r="CL208">
        <v>1.3</v>
      </c>
      <c r="CM208">
        <v>52.3</v>
      </c>
      <c r="CN208">
        <v>71</v>
      </c>
      <c r="CO208">
        <v>88</v>
      </c>
      <c r="CP208">
        <v>-0.2</v>
      </c>
      <c r="CQ208">
        <v>14</v>
      </c>
      <c r="CR208">
        <v>56</v>
      </c>
      <c r="CS208">
        <v>335</v>
      </c>
      <c r="CT208">
        <v>7</v>
      </c>
      <c r="CU208">
        <v>103</v>
      </c>
      <c r="CV208">
        <v>145</v>
      </c>
    </row>
    <row r="209" spans="1:100" x14ac:dyDescent="0.3">
      <c r="A209" t="s">
        <v>728</v>
      </c>
      <c r="B209" t="s">
        <v>729</v>
      </c>
      <c r="C209" s="1" t="str">
        <f>HYPERLINK("http://geochem.nrcan.gc.ca/cdogs/content/bdl/bdl220010_e.htm", "22:0010")</f>
        <v>22:0010</v>
      </c>
      <c r="D209" s="1" t="str">
        <f>HYPERLINK("http://geochem.nrcan.gc.ca/cdogs/content/svy/svy220008_e.htm", "22:0008")</f>
        <v>22:0008</v>
      </c>
      <c r="E209" t="s">
        <v>652</v>
      </c>
      <c r="F209" t="s">
        <v>730</v>
      </c>
      <c r="H209">
        <v>63.024131699999998</v>
      </c>
      <c r="I209">
        <v>-92.210731699999997</v>
      </c>
      <c r="J209" s="1" t="str">
        <f>HYPERLINK("http://geochem.nrcan.gc.ca/cdogs/content/kwd/kwd020033_e.htm", "Whole")</f>
        <v>Whole</v>
      </c>
      <c r="K209" s="1" t="str">
        <f>HYPERLINK("http://geochem.nrcan.gc.ca/cdogs/content/kwd/kwd080069_e.htm", "Rock crushing (ActLabs RX1)")</f>
        <v>Rock crushing (ActLabs RX1)</v>
      </c>
      <c r="L209">
        <v>623020</v>
      </c>
      <c r="M209">
        <v>1310</v>
      </c>
      <c r="P209">
        <v>192</v>
      </c>
      <c r="Q209">
        <v>1.03</v>
      </c>
      <c r="R209">
        <v>2.04</v>
      </c>
      <c r="S209">
        <v>2.17</v>
      </c>
      <c r="T209">
        <v>5.95</v>
      </c>
      <c r="U209">
        <v>-0.01</v>
      </c>
      <c r="V209">
        <v>3.8</v>
      </c>
      <c r="W209">
        <v>-5</v>
      </c>
      <c r="X209">
        <v>58.99</v>
      </c>
      <c r="Y209">
        <v>11.76</v>
      </c>
      <c r="AA209">
        <v>2.4</v>
      </c>
      <c r="AB209">
        <v>1.64</v>
      </c>
      <c r="AC209">
        <v>0.111</v>
      </c>
      <c r="AD209">
        <v>5.65</v>
      </c>
      <c r="AE209">
        <v>0.46899999999999997</v>
      </c>
      <c r="AF209">
        <v>0.42</v>
      </c>
      <c r="AG209">
        <v>2.83</v>
      </c>
      <c r="AH209">
        <v>0.14000000000000001</v>
      </c>
      <c r="AI209">
        <v>8.8800000000000008</v>
      </c>
      <c r="AJ209">
        <v>97.5</v>
      </c>
      <c r="AK209">
        <v>13</v>
      </c>
      <c r="AL209">
        <v>1</v>
      </c>
      <c r="AM209">
        <v>95</v>
      </c>
      <c r="AN209">
        <v>120</v>
      </c>
      <c r="AO209">
        <v>31</v>
      </c>
      <c r="AP209">
        <v>50</v>
      </c>
      <c r="AQ209">
        <v>180</v>
      </c>
      <c r="AR209">
        <v>16</v>
      </c>
      <c r="AS209">
        <v>1.2</v>
      </c>
      <c r="AT209">
        <v>1570</v>
      </c>
      <c r="AU209">
        <v>82</v>
      </c>
      <c r="AV209">
        <v>136</v>
      </c>
      <c r="AW209">
        <v>10.5</v>
      </c>
      <c r="AX209">
        <v>88</v>
      </c>
      <c r="AY209">
        <v>1.5</v>
      </c>
      <c r="AZ209">
        <v>3</v>
      </c>
      <c r="BA209">
        <v>1</v>
      </c>
      <c r="BB209">
        <v>-0.1</v>
      </c>
      <c r="BC209">
        <v>4</v>
      </c>
      <c r="BD209">
        <v>0.8</v>
      </c>
      <c r="BE209">
        <v>2.6</v>
      </c>
      <c r="BF209">
        <v>460</v>
      </c>
      <c r="BG209">
        <v>-0.1</v>
      </c>
      <c r="BH209">
        <v>22.5</v>
      </c>
      <c r="BI209">
        <v>45.7</v>
      </c>
      <c r="BJ209">
        <v>5.49</v>
      </c>
      <c r="BK209">
        <v>21.8</v>
      </c>
      <c r="BL209">
        <v>4.03</v>
      </c>
      <c r="BM209">
        <v>1.28</v>
      </c>
      <c r="BN209">
        <v>3.1</v>
      </c>
      <c r="BO209">
        <v>0.44</v>
      </c>
      <c r="BP209">
        <v>2.2000000000000002</v>
      </c>
      <c r="BQ209">
        <v>0.39</v>
      </c>
      <c r="BR209">
        <v>1.0900000000000001</v>
      </c>
      <c r="BS209">
        <v>0.17399999999999999</v>
      </c>
      <c r="BT209">
        <v>1.17</v>
      </c>
      <c r="BU209">
        <v>0.182</v>
      </c>
      <c r="BV209">
        <v>2</v>
      </c>
      <c r="BW209">
        <v>0.31</v>
      </c>
      <c r="BX209">
        <v>4.3</v>
      </c>
      <c r="BY209">
        <v>0.75</v>
      </c>
      <c r="BZ209">
        <v>35</v>
      </c>
      <c r="CA209">
        <v>4.71</v>
      </c>
      <c r="CB209">
        <v>1.1399999999999999</v>
      </c>
      <c r="CC209">
        <v>6.62</v>
      </c>
      <c r="CD209">
        <v>8.4499999999999993</v>
      </c>
      <c r="CE209">
        <v>97.08</v>
      </c>
      <c r="CF209">
        <v>3500</v>
      </c>
      <c r="CG209">
        <v>0.47</v>
      </c>
      <c r="CH209">
        <v>7.0000000000000007E-2</v>
      </c>
      <c r="CI209">
        <v>2</v>
      </c>
      <c r="CJ209">
        <v>0.7</v>
      </c>
      <c r="CK209">
        <v>1</v>
      </c>
      <c r="CL209">
        <v>3.9</v>
      </c>
      <c r="CM209">
        <v>41.9</v>
      </c>
      <c r="CN209">
        <v>76</v>
      </c>
      <c r="CO209">
        <v>257</v>
      </c>
      <c r="CP209">
        <v>-0.2</v>
      </c>
      <c r="CQ209">
        <v>26</v>
      </c>
      <c r="CR209">
        <v>73</v>
      </c>
      <c r="CS209">
        <v>797</v>
      </c>
      <c r="CT209">
        <v>3</v>
      </c>
      <c r="CU209">
        <v>82</v>
      </c>
      <c r="CV209">
        <v>1040</v>
      </c>
    </row>
    <row r="210" spans="1:100" x14ac:dyDescent="0.3">
      <c r="A210" t="s">
        <v>731</v>
      </c>
      <c r="B210" t="s">
        <v>732</v>
      </c>
      <c r="C210" s="1" t="str">
        <f>HYPERLINK("http://geochem.nrcan.gc.ca/cdogs/content/bdl/bdl220010_e.htm", "22:0010")</f>
        <v>22:0010</v>
      </c>
      <c r="D210" s="1" t="str">
        <f>HYPERLINK("http://geochem.nrcan.gc.ca/cdogs/content/svy/svy220008_e.htm", "22:0008")</f>
        <v>22:0008</v>
      </c>
      <c r="E210" t="s">
        <v>652</v>
      </c>
      <c r="F210" t="s">
        <v>733</v>
      </c>
      <c r="H210">
        <v>63.024131699999998</v>
      </c>
      <c r="I210">
        <v>-92.210731699999997</v>
      </c>
      <c r="J210" s="1" t="str">
        <f>HYPERLINK("http://geochem.nrcan.gc.ca/cdogs/content/kwd/kwd020033_e.htm", "Whole")</f>
        <v>Whole</v>
      </c>
      <c r="K210" s="1" t="str">
        <f>HYPERLINK("http://geochem.nrcan.gc.ca/cdogs/content/kwd/kwd080069_e.htm", "Rock crushing (ActLabs RX1)")</f>
        <v>Rock crushing (ActLabs RX1)</v>
      </c>
      <c r="L210">
        <v>623021</v>
      </c>
      <c r="M210">
        <v>34</v>
      </c>
      <c r="P210">
        <v>26</v>
      </c>
      <c r="Q210">
        <v>1.05</v>
      </c>
      <c r="R210">
        <v>3.82</v>
      </c>
      <c r="S210">
        <v>2.17</v>
      </c>
      <c r="T210">
        <v>12.6</v>
      </c>
      <c r="U210">
        <v>-0.01</v>
      </c>
      <c r="V210">
        <v>3.6</v>
      </c>
      <c r="W210">
        <v>-5</v>
      </c>
      <c r="X210">
        <v>44.35</v>
      </c>
      <c r="Y210">
        <v>14.65</v>
      </c>
      <c r="AA210">
        <v>3.98</v>
      </c>
      <c r="AB210">
        <v>3.3</v>
      </c>
      <c r="AC210">
        <v>0.26300000000000001</v>
      </c>
      <c r="AD210">
        <v>10.28</v>
      </c>
      <c r="AE210">
        <v>0.95499999999999996</v>
      </c>
      <c r="AF210">
        <v>0.69</v>
      </c>
      <c r="AG210">
        <v>3.55</v>
      </c>
      <c r="AH210">
        <v>0.09</v>
      </c>
      <c r="AI210">
        <v>13.21</v>
      </c>
      <c r="AJ210">
        <v>99.33</v>
      </c>
      <c r="AK210">
        <v>38</v>
      </c>
      <c r="AL210">
        <v>1</v>
      </c>
      <c r="AM210">
        <v>281</v>
      </c>
      <c r="AN210">
        <v>240</v>
      </c>
      <c r="AO210">
        <v>50</v>
      </c>
      <c r="AP210">
        <v>140</v>
      </c>
      <c r="AQ210">
        <v>190</v>
      </c>
      <c r="AR210">
        <v>18</v>
      </c>
      <c r="AS210">
        <v>1.9</v>
      </c>
      <c r="AT210">
        <v>61</v>
      </c>
      <c r="AU210">
        <v>106</v>
      </c>
      <c r="AV210">
        <v>211</v>
      </c>
      <c r="AW210">
        <v>20</v>
      </c>
      <c r="AX210">
        <v>51</v>
      </c>
      <c r="AY210">
        <v>3.3</v>
      </c>
      <c r="AZ210">
        <v>7</v>
      </c>
      <c r="BA210">
        <v>0.9</v>
      </c>
      <c r="BB210">
        <v>-0.1</v>
      </c>
      <c r="BC210">
        <v>3</v>
      </c>
      <c r="BD210">
        <v>0.8</v>
      </c>
      <c r="BE210">
        <v>2.4</v>
      </c>
      <c r="BF210">
        <v>586</v>
      </c>
      <c r="BG210">
        <v>0.3</v>
      </c>
      <c r="BH210">
        <v>3.61</v>
      </c>
      <c r="BI210">
        <v>8.77</v>
      </c>
      <c r="BJ210">
        <v>1.36</v>
      </c>
      <c r="BK210">
        <v>6.71</v>
      </c>
      <c r="BL210">
        <v>2.09</v>
      </c>
      <c r="BM210">
        <v>0.70599999999999996</v>
      </c>
      <c r="BN210">
        <v>2.63</v>
      </c>
      <c r="BO210">
        <v>0.49</v>
      </c>
      <c r="BP210">
        <v>3.25</v>
      </c>
      <c r="BQ210">
        <v>0.7</v>
      </c>
      <c r="BR210">
        <v>2.1</v>
      </c>
      <c r="BS210">
        <v>0.32500000000000001</v>
      </c>
      <c r="BT210">
        <v>2.14</v>
      </c>
      <c r="BU210">
        <v>0.33700000000000002</v>
      </c>
      <c r="BV210">
        <v>1.4</v>
      </c>
      <c r="BW210">
        <v>0.22</v>
      </c>
      <c r="BX210">
        <v>3.8</v>
      </c>
      <c r="BY210">
        <v>0.15</v>
      </c>
      <c r="BZ210">
        <v>48</v>
      </c>
      <c r="CA210">
        <v>0.6</v>
      </c>
      <c r="CB210">
        <v>0.15</v>
      </c>
      <c r="CC210">
        <v>7.98</v>
      </c>
      <c r="CD210">
        <v>12.81</v>
      </c>
      <c r="CE210">
        <v>98.93</v>
      </c>
      <c r="CF210">
        <v>148</v>
      </c>
      <c r="CG210">
        <v>0.09</v>
      </c>
      <c r="CH210">
        <v>-0.02</v>
      </c>
      <c r="CI210">
        <v>-1</v>
      </c>
      <c r="CJ210">
        <v>0.13</v>
      </c>
      <c r="CK210">
        <v>-1</v>
      </c>
      <c r="CL210">
        <v>-0.2</v>
      </c>
      <c r="CM210">
        <v>56.8</v>
      </c>
      <c r="CN210">
        <v>173</v>
      </c>
      <c r="CO210">
        <v>181</v>
      </c>
      <c r="CP210">
        <v>-0.2</v>
      </c>
      <c r="CQ210">
        <v>8</v>
      </c>
      <c r="CR210">
        <v>134</v>
      </c>
      <c r="CS210">
        <v>2050</v>
      </c>
      <c r="CT210">
        <v>-1</v>
      </c>
      <c r="CU210">
        <v>63</v>
      </c>
      <c r="CV210">
        <v>30.8</v>
      </c>
    </row>
    <row r="211" spans="1:100" x14ac:dyDescent="0.3">
      <c r="A211" t="s">
        <v>734</v>
      </c>
      <c r="B211" t="s">
        <v>735</v>
      </c>
      <c r="C211" s="1" t="str">
        <f>HYPERLINK("http://geochem.nrcan.gc.ca/cdogs/content/bdl/bdl220010_e.htm", "22:0010")</f>
        <v>22:0010</v>
      </c>
      <c r="D211" s="1" t="str">
        <f>HYPERLINK("http://geochem.nrcan.gc.ca/cdogs/content/svy/svy220008_e.htm", "22:0008")</f>
        <v>22:0008</v>
      </c>
      <c r="E211" t="s">
        <v>652</v>
      </c>
      <c r="F211" t="s">
        <v>736</v>
      </c>
      <c r="H211">
        <v>63.024131699999998</v>
      </c>
      <c r="I211">
        <v>-92.210731699999997</v>
      </c>
      <c r="J211" s="1" t="str">
        <f>HYPERLINK("http://geochem.nrcan.gc.ca/cdogs/content/kwd/kwd020033_e.htm", "Whole")</f>
        <v>Whole</v>
      </c>
      <c r="K211" s="1" t="str">
        <f>HYPERLINK("http://geochem.nrcan.gc.ca/cdogs/content/kwd/kwd080069_e.htm", "Rock crushing (ActLabs RX1)")</f>
        <v>Rock crushing (ActLabs RX1)</v>
      </c>
      <c r="L211">
        <v>623022</v>
      </c>
      <c r="M211">
        <v>38</v>
      </c>
      <c r="P211">
        <v>26</v>
      </c>
      <c r="Q211">
        <v>1.04</v>
      </c>
      <c r="R211">
        <v>2.63</v>
      </c>
      <c r="S211">
        <v>0.12</v>
      </c>
      <c r="T211">
        <v>8.68</v>
      </c>
      <c r="U211">
        <v>-0.01</v>
      </c>
      <c r="V211">
        <v>7.8</v>
      </c>
      <c r="W211">
        <v>-5</v>
      </c>
      <c r="X211">
        <v>44.45</v>
      </c>
      <c r="Y211">
        <v>14.56</v>
      </c>
      <c r="AA211">
        <v>1.25</v>
      </c>
      <c r="AB211">
        <v>3.17</v>
      </c>
      <c r="AC211">
        <v>0.32100000000000001</v>
      </c>
      <c r="AD211">
        <v>10.62</v>
      </c>
      <c r="AE211">
        <v>0.91600000000000004</v>
      </c>
      <c r="AF211">
        <v>3.21</v>
      </c>
      <c r="AG211">
        <v>0.85</v>
      </c>
      <c r="AH211">
        <v>0.09</v>
      </c>
      <c r="AI211">
        <v>10.7</v>
      </c>
      <c r="AJ211">
        <v>98.83</v>
      </c>
      <c r="AK211">
        <v>37</v>
      </c>
      <c r="AL211">
        <v>-1</v>
      </c>
      <c r="AM211">
        <v>274</v>
      </c>
      <c r="AN211">
        <v>220</v>
      </c>
      <c r="AO211">
        <v>40</v>
      </c>
      <c r="AP211">
        <v>110</v>
      </c>
      <c r="AQ211">
        <v>40</v>
      </c>
      <c r="AR211">
        <v>16</v>
      </c>
      <c r="AS211">
        <v>1.6</v>
      </c>
      <c r="AT211">
        <v>148</v>
      </c>
      <c r="AU211">
        <v>26</v>
      </c>
      <c r="AV211">
        <v>187</v>
      </c>
      <c r="AW211">
        <v>19.100000000000001</v>
      </c>
      <c r="AX211">
        <v>53</v>
      </c>
      <c r="AY211">
        <v>-0.2</v>
      </c>
      <c r="AZ211">
        <v>-2</v>
      </c>
      <c r="BA211">
        <v>0.8</v>
      </c>
      <c r="BB211">
        <v>-0.1</v>
      </c>
      <c r="BC211">
        <v>-1</v>
      </c>
      <c r="BD211">
        <v>-0.2</v>
      </c>
      <c r="BE211">
        <v>0.7</v>
      </c>
      <c r="BF211">
        <v>181</v>
      </c>
      <c r="BG211">
        <v>-0.1</v>
      </c>
      <c r="BH211">
        <v>3.19</v>
      </c>
      <c r="BI211">
        <v>8.01</v>
      </c>
      <c r="BJ211">
        <v>1.24</v>
      </c>
      <c r="BK211">
        <v>6.23</v>
      </c>
      <c r="BL211">
        <v>1.98</v>
      </c>
      <c r="BM211">
        <v>0.76600000000000001</v>
      </c>
      <c r="BN211">
        <v>2.78</v>
      </c>
      <c r="BO211">
        <v>0.53</v>
      </c>
      <c r="BP211">
        <v>3.18</v>
      </c>
      <c r="BQ211">
        <v>0.71</v>
      </c>
      <c r="BR211">
        <v>2.0299999999999998</v>
      </c>
      <c r="BS211">
        <v>0.33100000000000002</v>
      </c>
      <c r="BT211">
        <v>2.09</v>
      </c>
      <c r="BU211">
        <v>0.312</v>
      </c>
      <c r="BV211">
        <v>1.3</v>
      </c>
      <c r="BW211">
        <v>0.14000000000000001</v>
      </c>
      <c r="BX211">
        <v>2.6</v>
      </c>
      <c r="BY211">
        <v>0.37</v>
      </c>
      <c r="BZ211">
        <v>7</v>
      </c>
      <c r="CA211">
        <v>0.33</v>
      </c>
      <c r="CB211">
        <v>0.21</v>
      </c>
      <c r="CC211">
        <v>9.92</v>
      </c>
      <c r="CD211">
        <v>9.83</v>
      </c>
      <c r="CE211">
        <v>97.95</v>
      </c>
      <c r="CF211">
        <v>145</v>
      </c>
      <c r="CG211">
        <v>-0.05</v>
      </c>
      <c r="CH211">
        <v>0.02</v>
      </c>
      <c r="CI211">
        <v>-1</v>
      </c>
      <c r="CJ211">
        <v>-0.01</v>
      </c>
      <c r="CK211">
        <v>-1</v>
      </c>
      <c r="CL211">
        <v>-0.2</v>
      </c>
      <c r="CM211">
        <v>48.8</v>
      </c>
      <c r="CN211">
        <v>174</v>
      </c>
      <c r="CO211">
        <v>58.9</v>
      </c>
      <c r="CP211">
        <v>-0.2</v>
      </c>
      <c r="CQ211">
        <v>73</v>
      </c>
      <c r="CR211">
        <v>124</v>
      </c>
      <c r="CS211">
        <v>2490</v>
      </c>
      <c r="CT211">
        <v>-1</v>
      </c>
      <c r="CU211">
        <v>10</v>
      </c>
      <c r="CV211">
        <v>137</v>
      </c>
    </row>
    <row r="212" spans="1:100" x14ac:dyDescent="0.3">
      <c r="A212" t="s">
        <v>737</v>
      </c>
      <c r="B212" t="s">
        <v>738</v>
      </c>
      <c r="C212" s="1" t="str">
        <f>HYPERLINK("http://geochem.nrcan.gc.ca/cdogs/content/bdl/bdl220010_e.htm", "22:0010")</f>
        <v>22:0010</v>
      </c>
      <c r="D212" s="1" t="str">
        <f>HYPERLINK("http://geochem.nrcan.gc.ca/cdogs/content/svy/svy220008_e.htm", "22:0008")</f>
        <v>22:0008</v>
      </c>
      <c r="E212" t="s">
        <v>652</v>
      </c>
      <c r="F212" t="s">
        <v>739</v>
      </c>
      <c r="H212">
        <v>63.024131699999998</v>
      </c>
      <c r="I212">
        <v>-92.210731699999997</v>
      </c>
      <c r="J212" s="1" t="str">
        <f>HYPERLINK("http://geochem.nrcan.gc.ca/cdogs/content/kwd/kwd020033_e.htm", "Whole")</f>
        <v>Whole</v>
      </c>
      <c r="K212" s="1" t="str">
        <f>HYPERLINK("http://geochem.nrcan.gc.ca/cdogs/content/kwd/kwd080069_e.htm", "Rock crushing (ActLabs RX1)")</f>
        <v>Rock crushing (ActLabs RX1)</v>
      </c>
      <c r="L212">
        <v>623023</v>
      </c>
      <c r="M212">
        <v>57</v>
      </c>
      <c r="P212">
        <v>7</v>
      </c>
      <c r="Q212">
        <v>1.04</v>
      </c>
      <c r="R212">
        <v>2.5299999999999998</v>
      </c>
      <c r="S212">
        <v>0.3</v>
      </c>
      <c r="T212">
        <v>8.57</v>
      </c>
      <c r="U212">
        <v>-0.01</v>
      </c>
      <c r="V212">
        <v>7</v>
      </c>
      <c r="W212">
        <v>-5</v>
      </c>
      <c r="X212">
        <v>44.68</v>
      </c>
      <c r="Y212">
        <v>14.17</v>
      </c>
      <c r="AA212">
        <v>1.48</v>
      </c>
      <c r="AB212">
        <v>3.65</v>
      </c>
      <c r="AC212">
        <v>0.22800000000000001</v>
      </c>
      <c r="AD212">
        <v>12.18</v>
      </c>
      <c r="AE212">
        <v>0.9</v>
      </c>
      <c r="AF212">
        <v>2.0299999999999998</v>
      </c>
      <c r="AG212">
        <v>0.55000000000000004</v>
      </c>
      <c r="AH212">
        <v>7.0000000000000007E-2</v>
      </c>
      <c r="AI212">
        <v>10.83</v>
      </c>
      <c r="AJ212">
        <v>98.56</v>
      </c>
      <c r="AK212">
        <v>37</v>
      </c>
      <c r="AL212">
        <v>-1</v>
      </c>
      <c r="AM212">
        <v>270</v>
      </c>
      <c r="AN212">
        <v>210</v>
      </c>
      <c r="AO212">
        <v>48</v>
      </c>
      <c r="AP212">
        <v>100</v>
      </c>
      <c r="AQ212">
        <v>90</v>
      </c>
      <c r="AR212">
        <v>17</v>
      </c>
      <c r="AS212">
        <v>1.4</v>
      </c>
      <c r="AT212">
        <v>129</v>
      </c>
      <c r="AU212">
        <v>14</v>
      </c>
      <c r="AV212">
        <v>157</v>
      </c>
      <c r="AW212">
        <v>18.600000000000001</v>
      </c>
      <c r="AX212">
        <v>52</v>
      </c>
      <c r="AY212">
        <v>-0.2</v>
      </c>
      <c r="AZ212">
        <v>-2</v>
      </c>
      <c r="BA212">
        <v>-0.5</v>
      </c>
      <c r="BB212">
        <v>-0.1</v>
      </c>
      <c r="BC212">
        <v>-1</v>
      </c>
      <c r="BD212">
        <v>-0.2</v>
      </c>
      <c r="BE212">
        <v>0.4</v>
      </c>
      <c r="BF212">
        <v>251</v>
      </c>
      <c r="BG212">
        <v>-0.1</v>
      </c>
      <c r="BH212">
        <v>3.04</v>
      </c>
      <c r="BI212">
        <v>7.75</v>
      </c>
      <c r="BJ212">
        <v>1.18</v>
      </c>
      <c r="BK212">
        <v>6.22</v>
      </c>
      <c r="BL212">
        <v>1.94</v>
      </c>
      <c r="BM212">
        <v>0.73</v>
      </c>
      <c r="BN212">
        <v>2.75</v>
      </c>
      <c r="BO212">
        <v>0.51</v>
      </c>
      <c r="BP212">
        <v>3.21</v>
      </c>
      <c r="BQ212">
        <v>0.68</v>
      </c>
      <c r="BR212">
        <v>2.09</v>
      </c>
      <c r="BS212">
        <v>0.33</v>
      </c>
      <c r="BT212">
        <v>2.14</v>
      </c>
      <c r="BU212">
        <v>0.33400000000000002</v>
      </c>
      <c r="BV212">
        <v>1.2</v>
      </c>
      <c r="BW212">
        <v>0.13</v>
      </c>
      <c r="BX212">
        <v>2</v>
      </c>
      <c r="BY212">
        <v>0.2</v>
      </c>
      <c r="BZ212">
        <v>-5</v>
      </c>
      <c r="CA212">
        <v>0.11</v>
      </c>
      <c r="CB212">
        <v>7.0000000000000007E-2</v>
      </c>
      <c r="CC212">
        <v>9.26</v>
      </c>
      <c r="CD212">
        <v>10.050000000000001</v>
      </c>
      <c r="CE212">
        <v>97.77</v>
      </c>
      <c r="CF212">
        <v>119</v>
      </c>
      <c r="CG212">
        <v>-0.05</v>
      </c>
      <c r="CH212">
        <v>0.02</v>
      </c>
      <c r="CI212">
        <v>-1</v>
      </c>
      <c r="CJ212">
        <v>0.09</v>
      </c>
      <c r="CK212">
        <v>-1</v>
      </c>
      <c r="CL212">
        <v>-0.2</v>
      </c>
      <c r="CM212">
        <v>56.5</v>
      </c>
      <c r="CN212">
        <v>179</v>
      </c>
      <c r="CO212">
        <v>102</v>
      </c>
      <c r="CP212">
        <v>-0.2</v>
      </c>
      <c r="CQ212">
        <v>90</v>
      </c>
      <c r="CR212">
        <v>121</v>
      </c>
      <c r="CS212">
        <v>1810</v>
      </c>
      <c r="CT212">
        <v>-1</v>
      </c>
      <c r="CU212">
        <v>7</v>
      </c>
      <c r="CV212">
        <v>93.9</v>
      </c>
    </row>
    <row r="213" spans="1:100" x14ac:dyDescent="0.3">
      <c r="A213" t="s">
        <v>740</v>
      </c>
      <c r="B213" t="s">
        <v>741</v>
      </c>
      <c r="C213" s="1" t="str">
        <f>HYPERLINK("http://geochem.nrcan.gc.ca/cdogs/content/bdl/bdl220010_e.htm", "22:0010")</f>
        <v>22:0010</v>
      </c>
      <c r="D213" s="1" t="str">
        <f>HYPERLINK("http://geochem.nrcan.gc.ca/cdogs/content/svy/svy220008_e.htm", "22:0008")</f>
        <v>22:0008</v>
      </c>
      <c r="E213" t="s">
        <v>652</v>
      </c>
      <c r="F213" t="s">
        <v>742</v>
      </c>
      <c r="H213">
        <v>63.024131699999998</v>
      </c>
      <c r="I213">
        <v>-92.210731699999997</v>
      </c>
      <c r="J213" s="1" t="str">
        <f>HYPERLINK("http://geochem.nrcan.gc.ca/cdogs/content/kwd/kwd020033_e.htm", "Whole")</f>
        <v>Whole</v>
      </c>
      <c r="K213" s="1" t="str">
        <f>HYPERLINK("http://geochem.nrcan.gc.ca/cdogs/content/kwd/kwd080069_e.htm", "Rock crushing (ActLabs RX1)")</f>
        <v>Rock crushing (ActLabs RX1)</v>
      </c>
      <c r="L213">
        <v>623024</v>
      </c>
      <c r="M213">
        <v>12</v>
      </c>
      <c r="P213">
        <v>4</v>
      </c>
      <c r="Q213">
        <v>1.06</v>
      </c>
      <c r="R213">
        <v>2.27</v>
      </c>
      <c r="S213">
        <v>0.2</v>
      </c>
      <c r="T213">
        <v>7.45</v>
      </c>
      <c r="U213">
        <v>-0.01</v>
      </c>
      <c r="V213">
        <v>7.4</v>
      </c>
      <c r="W213">
        <v>-5</v>
      </c>
      <c r="X213">
        <v>45.99</v>
      </c>
      <c r="Y213">
        <v>15.59</v>
      </c>
      <c r="AA213">
        <v>0.92</v>
      </c>
      <c r="AB213">
        <v>5.4</v>
      </c>
      <c r="AC213">
        <v>0.19800000000000001</v>
      </c>
      <c r="AD213">
        <v>10.039999999999999</v>
      </c>
      <c r="AE213">
        <v>0.95399999999999996</v>
      </c>
      <c r="AF213">
        <v>2.4</v>
      </c>
      <c r="AG213">
        <v>0.24</v>
      </c>
      <c r="AH213">
        <v>0.08</v>
      </c>
      <c r="AI213">
        <v>10.74</v>
      </c>
      <c r="AJ213">
        <v>100.8</v>
      </c>
      <c r="AK213">
        <v>39</v>
      </c>
      <c r="AL213">
        <v>-1</v>
      </c>
      <c r="AM213">
        <v>285</v>
      </c>
      <c r="AN213">
        <v>230</v>
      </c>
      <c r="AO213">
        <v>54</v>
      </c>
      <c r="AP213">
        <v>120</v>
      </c>
      <c r="AQ213">
        <v>110</v>
      </c>
      <c r="AR213">
        <v>18</v>
      </c>
      <c r="AS213">
        <v>1.7</v>
      </c>
      <c r="AT213">
        <v>97</v>
      </c>
      <c r="AU213">
        <v>7</v>
      </c>
      <c r="AV213">
        <v>171</v>
      </c>
      <c r="AW213">
        <v>18.8</v>
      </c>
      <c r="AX213">
        <v>56</v>
      </c>
      <c r="AY213">
        <v>-0.2</v>
      </c>
      <c r="AZ213">
        <v>-2</v>
      </c>
      <c r="BA213">
        <v>0.7</v>
      </c>
      <c r="BB213">
        <v>-0.1</v>
      </c>
      <c r="BC213">
        <v>-1</v>
      </c>
      <c r="BD213">
        <v>-0.2</v>
      </c>
      <c r="BE213">
        <v>0.2</v>
      </c>
      <c r="BF213">
        <v>57</v>
      </c>
      <c r="BG213">
        <v>-0.1</v>
      </c>
      <c r="BH213">
        <v>3.15</v>
      </c>
      <c r="BI213">
        <v>8.01</v>
      </c>
      <c r="BJ213">
        <v>1.22</v>
      </c>
      <c r="BK213">
        <v>5.82</v>
      </c>
      <c r="BL213">
        <v>1.89</v>
      </c>
      <c r="BM213">
        <v>0.66300000000000003</v>
      </c>
      <c r="BN213">
        <v>2.7</v>
      </c>
      <c r="BO213">
        <v>0.51</v>
      </c>
      <c r="BP213">
        <v>3.23</v>
      </c>
      <c r="BQ213">
        <v>0.67</v>
      </c>
      <c r="BR213">
        <v>2.06</v>
      </c>
      <c r="BS213">
        <v>0.308</v>
      </c>
      <c r="BT213">
        <v>2.06</v>
      </c>
      <c r="BU213">
        <v>0.30399999999999999</v>
      </c>
      <c r="BV213">
        <v>1.3</v>
      </c>
      <c r="BW213">
        <v>0.13</v>
      </c>
      <c r="BX213">
        <v>2.2000000000000002</v>
      </c>
      <c r="BY213">
        <v>0.06</v>
      </c>
      <c r="BZ213">
        <v>-5</v>
      </c>
      <c r="CA213">
        <v>0.09</v>
      </c>
      <c r="CB213">
        <v>0.08</v>
      </c>
      <c r="CC213">
        <v>9.15</v>
      </c>
      <c r="CD213">
        <v>9.91</v>
      </c>
      <c r="CE213">
        <v>99.97</v>
      </c>
      <c r="CF213">
        <v>88</v>
      </c>
      <c r="CG213">
        <v>-0.05</v>
      </c>
      <c r="CH213">
        <v>-0.02</v>
      </c>
      <c r="CI213">
        <v>-1</v>
      </c>
      <c r="CJ213">
        <v>0.03</v>
      </c>
      <c r="CK213">
        <v>-1</v>
      </c>
      <c r="CL213">
        <v>-0.2</v>
      </c>
      <c r="CM213">
        <v>54.7</v>
      </c>
      <c r="CN213">
        <v>185</v>
      </c>
      <c r="CO213">
        <v>106</v>
      </c>
      <c r="CP213">
        <v>-0.2</v>
      </c>
      <c r="CQ213">
        <v>85</v>
      </c>
      <c r="CR213">
        <v>125</v>
      </c>
      <c r="CS213">
        <v>1480</v>
      </c>
      <c r="CT213">
        <v>-1</v>
      </c>
      <c r="CU213">
        <v>6</v>
      </c>
      <c r="CV213">
        <v>99.4</v>
      </c>
    </row>
    <row r="214" spans="1:100" x14ac:dyDescent="0.3">
      <c r="A214" t="s">
        <v>743</v>
      </c>
      <c r="B214" t="s">
        <v>744</v>
      </c>
      <c r="C214" s="1" t="str">
        <f>HYPERLINK("http://geochem.nrcan.gc.ca/cdogs/content/bdl/bdl220010_e.htm", "22:0010")</f>
        <v>22:0010</v>
      </c>
      <c r="D214" s="1" t="str">
        <f>HYPERLINK("http://geochem.nrcan.gc.ca/cdogs/content/svy/svy_e.htm", "")</f>
        <v/>
      </c>
      <c r="G214" s="1" t="str">
        <f>HYPERLINK("http://geochem.nrcan.gc.ca/cdogs/content/cr_/cr_00192_e.htm", "192")</f>
        <v>192</v>
      </c>
      <c r="J214" t="s">
        <v>256</v>
      </c>
      <c r="K214" t="s">
        <v>257</v>
      </c>
      <c r="W214">
        <v>3910</v>
      </c>
      <c r="CK214">
        <v>36</v>
      </c>
      <c r="CL214">
        <v>2.4</v>
      </c>
      <c r="CM214">
        <v>8.3000000000000007</v>
      </c>
      <c r="CN214">
        <v>14</v>
      </c>
      <c r="CO214">
        <v>1150</v>
      </c>
      <c r="CP214">
        <v>0.8</v>
      </c>
      <c r="CQ214">
        <v>11</v>
      </c>
      <c r="CR214">
        <v>43</v>
      </c>
      <c r="CS214">
        <v>828</v>
      </c>
      <c r="CT214">
        <v>17</v>
      </c>
      <c r="CU214">
        <v>717</v>
      </c>
      <c r="CV214">
        <v>884</v>
      </c>
    </row>
    <row r="215" spans="1:100" x14ac:dyDescent="0.3">
      <c r="A215" t="s">
        <v>745</v>
      </c>
      <c r="B215" t="s">
        <v>746</v>
      </c>
      <c r="C215" s="1" t="str">
        <f>HYPERLINK("http://geochem.nrcan.gc.ca/cdogs/content/bdl/bdl220010_e.htm", "22:0010")</f>
        <v>22:0010</v>
      </c>
      <c r="D215" s="1" t="str">
        <f>HYPERLINK("http://geochem.nrcan.gc.ca/cdogs/content/svy/svy_e.htm", "")</f>
        <v/>
      </c>
      <c r="G215" s="1" t="str">
        <f>HYPERLINK("http://geochem.nrcan.gc.ca/cdogs/content/cr_/cr_00192_e.htm", "192")</f>
        <v>192</v>
      </c>
      <c r="J215" t="s">
        <v>256</v>
      </c>
      <c r="K215" t="s">
        <v>257</v>
      </c>
      <c r="CK215">
        <v>34</v>
      </c>
      <c r="CL215">
        <v>2.5</v>
      </c>
      <c r="CM215">
        <v>8.5</v>
      </c>
      <c r="CN215">
        <v>14</v>
      </c>
      <c r="CO215">
        <v>1190</v>
      </c>
      <c r="CP215">
        <v>0.8</v>
      </c>
      <c r="CQ215">
        <v>11</v>
      </c>
      <c r="CR215">
        <v>46</v>
      </c>
      <c r="CS215">
        <v>792</v>
      </c>
      <c r="CT215">
        <v>17</v>
      </c>
      <c r="CU215">
        <v>718</v>
      </c>
      <c r="CV215">
        <v>890</v>
      </c>
    </row>
    <row r="216" spans="1:100" x14ac:dyDescent="0.3">
      <c r="A216" t="s">
        <v>747</v>
      </c>
      <c r="B216" t="s">
        <v>748</v>
      </c>
      <c r="C216" s="1" t="str">
        <f>HYPERLINK("http://geochem.nrcan.gc.ca/cdogs/content/bdl/bdl220010_e.htm", "22:0010")</f>
        <v>22:0010</v>
      </c>
      <c r="D216" s="1" t="str">
        <f>HYPERLINK("http://geochem.nrcan.gc.ca/cdogs/content/svy/svy_e.htm", "")</f>
        <v/>
      </c>
      <c r="G216" s="1" t="str">
        <f>HYPERLINK("http://geochem.nrcan.gc.ca/cdogs/content/cr_/cr_00224_e.htm", "224")</f>
        <v>224</v>
      </c>
      <c r="J216" t="s">
        <v>256</v>
      </c>
      <c r="K216" t="s">
        <v>257</v>
      </c>
      <c r="CA216">
        <v>917</v>
      </c>
    </row>
    <row r="217" spans="1:100" x14ac:dyDescent="0.3">
      <c r="A217" t="s">
        <v>749</v>
      </c>
      <c r="B217" t="s">
        <v>750</v>
      </c>
      <c r="C217" s="1" t="str">
        <f>HYPERLINK("http://geochem.nrcan.gc.ca/cdogs/content/bdl/bdl220010_e.htm", "22:0010")</f>
        <v>22:0010</v>
      </c>
      <c r="D217" s="1" t="str">
        <f>HYPERLINK("http://geochem.nrcan.gc.ca/cdogs/content/svy/svy_e.htm", "")</f>
        <v/>
      </c>
      <c r="G217" s="1" t="str">
        <f>HYPERLINK("http://geochem.nrcan.gc.ca/cdogs/content/cr_/cr_00203_e.htm", "203")</f>
        <v>203</v>
      </c>
      <c r="J217" t="s">
        <v>256</v>
      </c>
      <c r="K217" t="s">
        <v>257</v>
      </c>
      <c r="U217">
        <v>3.26</v>
      </c>
      <c r="X217">
        <v>11.3</v>
      </c>
      <c r="Y217">
        <v>1.9</v>
      </c>
      <c r="AB217">
        <v>0.35</v>
      </c>
      <c r="AC217">
        <v>1.2999999999999999E-2</v>
      </c>
      <c r="AD217">
        <v>43.84</v>
      </c>
      <c r="AE217">
        <v>0.11600000000000001</v>
      </c>
      <c r="AF217">
        <v>0.87</v>
      </c>
      <c r="AG217">
        <v>0.55000000000000004</v>
      </c>
      <c r="AH217">
        <v>30.23</v>
      </c>
      <c r="AM217">
        <v>1663</v>
      </c>
      <c r="CC217">
        <v>0.74</v>
      </c>
    </row>
    <row r="218" spans="1:100" x14ac:dyDescent="0.3">
      <c r="A218" t="s">
        <v>751</v>
      </c>
      <c r="B218" t="s">
        <v>752</v>
      </c>
      <c r="C218" s="1" t="str">
        <f>HYPERLINK("http://geochem.nrcan.gc.ca/cdogs/content/bdl/bdl220010_e.htm", "22:0010")</f>
        <v>22:0010</v>
      </c>
      <c r="D218" s="1" t="str">
        <f>HYPERLINK("http://geochem.nrcan.gc.ca/cdogs/content/svy/svy_e.htm", "")</f>
        <v/>
      </c>
      <c r="G218" s="1" t="str">
        <f>HYPERLINK("http://geochem.nrcan.gc.ca/cdogs/content/cr_/cr_00203_e.htm", "203")</f>
        <v>203</v>
      </c>
      <c r="J218" t="s">
        <v>256</v>
      </c>
      <c r="K218" t="s">
        <v>257</v>
      </c>
      <c r="U218">
        <v>3.13</v>
      </c>
    </row>
    <row r="219" spans="1:100" x14ac:dyDescent="0.3">
      <c r="A219" t="s">
        <v>753</v>
      </c>
      <c r="B219" t="s">
        <v>754</v>
      </c>
      <c r="C219" s="1" t="str">
        <f>HYPERLINK("http://geochem.nrcan.gc.ca/cdogs/content/bdl/bdl220010_e.htm", "22:0010")</f>
        <v>22:0010</v>
      </c>
      <c r="D219" s="1" t="str">
        <f>HYPERLINK("http://geochem.nrcan.gc.ca/cdogs/content/svy/svy_e.htm", "")</f>
        <v/>
      </c>
      <c r="G219" s="1" t="str">
        <f>HYPERLINK("http://geochem.nrcan.gc.ca/cdogs/content/cr_/cr_00203_e.htm", "203")</f>
        <v>203</v>
      </c>
      <c r="J219" t="s">
        <v>256</v>
      </c>
      <c r="K219" t="s">
        <v>257</v>
      </c>
      <c r="U219">
        <v>3.36</v>
      </c>
    </row>
    <row r="220" spans="1:100" x14ac:dyDescent="0.3">
      <c r="A220" t="s">
        <v>755</v>
      </c>
      <c r="B220" t="s">
        <v>756</v>
      </c>
      <c r="C220" s="1" t="str">
        <f>HYPERLINK("http://geochem.nrcan.gc.ca/cdogs/content/bdl/bdl220010_e.htm", "22:0010")</f>
        <v>22:0010</v>
      </c>
      <c r="D220" s="1" t="str">
        <f>HYPERLINK("http://geochem.nrcan.gc.ca/cdogs/content/svy/svy_e.htm", "")</f>
        <v/>
      </c>
      <c r="G220" s="1" t="str">
        <f>HYPERLINK("http://geochem.nrcan.gc.ca/cdogs/content/cr_/cr_00203_e.htm", "203")</f>
        <v>203</v>
      </c>
      <c r="J220" t="s">
        <v>256</v>
      </c>
      <c r="K220" t="s">
        <v>257</v>
      </c>
      <c r="U220">
        <v>3.14</v>
      </c>
    </row>
    <row r="221" spans="1:100" x14ac:dyDescent="0.3">
      <c r="A221" t="s">
        <v>757</v>
      </c>
      <c r="B221" t="s">
        <v>758</v>
      </c>
      <c r="C221" s="1" t="str">
        <f>HYPERLINK("http://geochem.nrcan.gc.ca/cdogs/content/bdl/bdl220010_e.htm", "22:0010")</f>
        <v>22:0010</v>
      </c>
      <c r="D221" s="1" t="str">
        <f>HYPERLINK("http://geochem.nrcan.gc.ca/cdogs/content/svy/svy_e.htm", "")</f>
        <v/>
      </c>
      <c r="G221" s="1" t="str">
        <f>HYPERLINK("http://geochem.nrcan.gc.ca/cdogs/content/cr_/cr_00186_e.htm", "186")</f>
        <v>186</v>
      </c>
      <c r="J221" t="s">
        <v>256</v>
      </c>
      <c r="K221" t="s">
        <v>257</v>
      </c>
      <c r="X221">
        <v>47.12</v>
      </c>
      <c r="Y221">
        <v>18.68</v>
      </c>
      <c r="AB221">
        <v>10.029999999999999</v>
      </c>
      <c r="AC221">
        <v>0.14699999999999999</v>
      </c>
      <c r="AD221">
        <v>11.23</v>
      </c>
      <c r="AE221">
        <v>0.48</v>
      </c>
      <c r="AF221">
        <v>1.92</v>
      </c>
      <c r="AG221">
        <v>0.22</v>
      </c>
      <c r="AH221">
        <v>0.06</v>
      </c>
      <c r="AK221">
        <v>31</v>
      </c>
      <c r="AM221">
        <v>157</v>
      </c>
      <c r="AN221">
        <v>270</v>
      </c>
      <c r="AO221">
        <v>57</v>
      </c>
      <c r="AP221">
        <v>250</v>
      </c>
      <c r="AQ221">
        <v>100</v>
      </c>
      <c r="AV221">
        <v>144</v>
      </c>
      <c r="AX221">
        <v>34</v>
      </c>
      <c r="BF221">
        <v>105</v>
      </c>
      <c r="BK221">
        <v>5.0599999999999996</v>
      </c>
      <c r="BM221">
        <v>0.60799999999999998</v>
      </c>
      <c r="BT221">
        <v>1.9</v>
      </c>
      <c r="CC221">
        <v>9.82</v>
      </c>
    </row>
    <row r="222" spans="1:100" x14ac:dyDescent="0.3">
      <c r="A222" t="s">
        <v>759</v>
      </c>
      <c r="B222" t="s">
        <v>760</v>
      </c>
      <c r="C222" s="1" t="str">
        <f>HYPERLINK("http://geochem.nrcan.gc.ca/cdogs/content/bdl/bdl220010_e.htm", "22:0010")</f>
        <v>22:0010</v>
      </c>
      <c r="D222" s="1" t="str">
        <f>HYPERLINK("http://geochem.nrcan.gc.ca/cdogs/content/svy/svy_e.htm", "")</f>
        <v/>
      </c>
      <c r="G222" s="1" t="str">
        <f>HYPERLINK("http://geochem.nrcan.gc.ca/cdogs/content/cr_/cr_00189_e.htm", "189")</f>
        <v>189</v>
      </c>
      <c r="J222" t="s">
        <v>256</v>
      </c>
      <c r="K222" t="s">
        <v>257</v>
      </c>
      <c r="V222">
        <v>2</v>
      </c>
      <c r="X222">
        <v>70.97</v>
      </c>
      <c r="Y222">
        <v>12.91</v>
      </c>
      <c r="AA222">
        <v>1.1100000000000001</v>
      </c>
      <c r="AB222">
        <v>0.16</v>
      </c>
      <c r="AC222">
        <v>0.14000000000000001</v>
      </c>
      <c r="AD222">
        <v>0.57999999999999996</v>
      </c>
      <c r="AE222">
        <v>0.27800000000000002</v>
      </c>
      <c r="AF222">
        <v>2.48</v>
      </c>
      <c r="AG222">
        <v>5.41</v>
      </c>
      <c r="AH222">
        <v>0.03</v>
      </c>
      <c r="AK222">
        <v>5</v>
      </c>
      <c r="AL222">
        <v>4</v>
      </c>
      <c r="AM222">
        <v>-5</v>
      </c>
      <c r="AV222">
        <v>41</v>
      </c>
      <c r="AX222">
        <v>385</v>
      </c>
      <c r="BF222">
        <v>502</v>
      </c>
      <c r="CC222">
        <v>3.18</v>
      </c>
    </row>
    <row r="223" spans="1:100" x14ac:dyDescent="0.3">
      <c r="A223" t="s">
        <v>761</v>
      </c>
      <c r="B223" t="s">
        <v>762</v>
      </c>
      <c r="C223" s="1" t="str">
        <f>HYPERLINK("http://geochem.nrcan.gc.ca/cdogs/content/bdl/bdl220010_e.htm", "22:0010")</f>
        <v>22:0010</v>
      </c>
      <c r="D223" s="1" t="str">
        <f>HYPERLINK("http://geochem.nrcan.gc.ca/cdogs/content/svy/svy_e.htm", "")</f>
        <v/>
      </c>
      <c r="G223" s="1" t="str">
        <f>HYPERLINK("http://geochem.nrcan.gc.ca/cdogs/content/cr_/cr_00189_e.htm", "189")</f>
        <v>189</v>
      </c>
      <c r="J223" t="s">
        <v>256</v>
      </c>
      <c r="K223" t="s">
        <v>257</v>
      </c>
      <c r="V223">
        <v>1.8</v>
      </c>
    </row>
    <row r="224" spans="1:100" x14ac:dyDescent="0.3">
      <c r="A224" t="s">
        <v>763</v>
      </c>
      <c r="B224" t="s">
        <v>764</v>
      </c>
      <c r="C224" s="1" t="str">
        <f>HYPERLINK("http://geochem.nrcan.gc.ca/cdogs/content/bdl/bdl220010_e.htm", "22:0010")</f>
        <v>22:0010</v>
      </c>
      <c r="D224" s="1" t="str">
        <f>HYPERLINK("http://geochem.nrcan.gc.ca/cdogs/content/svy/svy_e.htm", "")</f>
        <v/>
      </c>
      <c r="G224" s="1" t="str">
        <f>HYPERLINK("http://geochem.nrcan.gc.ca/cdogs/content/cr_/cr_00193_e.htm", "193")</f>
        <v>193</v>
      </c>
      <c r="J224" t="s">
        <v>256</v>
      </c>
      <c r="K224" t="s">
        <v>257</v>
      </c>
      <c r="W224">
        <v>107</v>
      </c>
      <c r="CK224">
        <v>4</v>
      </c>
      <c r="CL224">
        <v>-0.2</v>
      </c>
      <c r="CM224">
        <v>14.4</v>
      </c>
      <c r="CN224">
        <v>36</v>
      </c>
      <c r="CO224">
        <v>6090</v>
      </c>
      <c r="CP224">
        <v>0.2</v>
      </c>
      <c r="CQ224">
        <v>14</v>
      </c>
      <c r="CR224">
        <v>39</v>
      </c>
      <c r="CS224">
        <v>135</v>
      </c>
      <c r="CT224">
        <v>307</v>
      </c>
      <c r="CU224">
        <v>50</v>
      </c>
      <c r="CV224">
        <v>73.3</v>
      </c>
    </row>
    <row r="225" spans="1:100" x14ac:dyDescent="0.3">
      <c r="A225" t="s">
        <v>765</v>
      </c>
      <c r="B225" t="s">
        <v>766</v>
      </c>
      <c r="C225" s="1" t="str">
        <f>HYPERLINK("http://geochem.nrcan.gc.ca/cdogs/content/bdl/bdl220010_e.htm", "22:0010")</f>
        <v>22:0010</v>
      </c>
      <c r="D225" s="1" t="str">
        <f>HYPERLINK("http://geochem.nrcan.gc.ca/cdogs/content/svy/svy_e.htm", "")</f>
        <v/>
      </c>
      <c r="G225" s="1" t="str">
        <f>HYPERLINK("http://geochem.nrcan.gc.ca/cdogs/content/cr_/cr_00193_e.htm", "193")</f>
        <v>193</v>
      </c>
      <c r="J225" t="s">
        <v>256</v>
      </c>
      <c r="K225" t="s">
        <v>257</v>
      </c>
      <c r="CK225">
        <v>4</v>
      </c>
      <c r="CL225">
        <v>-0.2</v>
      </c>
      <c r="CM225">
        <v>16</v>
      </c>
      <c r="CN225">
        <v>62</v>
      </c>
      <c r="CO225">
        <v>6900</v>
      </c>
      <c r="CP225">
        <v>0.2</v>
      </c>
      <c r="CQ225">
        <v>15</v>
      </c>
      <c r="CR225">
        <v>47</v>
      </c>
      <c r="CS225">
        <v>155</v>
      </c>
      <c r="CT225">
        <v>309</v>
      </c>
      <c r="CU225">
        <v>51</v>
      </c>
      <c r="CV225">
        <v>84.6</v>
      </c>
    </row>
    <row r="226" spans="1:100" x14ac:dyDescent="0.3">
      <c r="A226" t="s">
        <v>767</v>
      </c>
      <c r="B226" t="s">
        <v>768</v>
      </c>
      <c r="C226" s="1" t="str">
        <f>HYPERLINK("http://geochem.nrcan.gc.ca/cdogs/content/bdl/bdl220010_e.htm", "22:0010")</f>
        <v>22:0010</v>
      </c>
      <c r="D226" s="1" t="str">
        <f>HYPERLINK("http://geochem.nrcan.gc.ca/cdogs/content/svy/svy_e.htm", "")</f>
        <v/>
      </c>
      <c r="G226" s="1" t="str">
        <f>HYPERLINK("http://geochem.nrcan.gc.ca/cdogs/content/cr_/cr_00211_e.htm", "211")</f>
        <v>211</v>
      </c>
      <c r="J226" t="s">
        <v>256</v>
      </c>
      <c r="K226" t="s">
        <v>257</v>
      </c>
      <c r="CK226">
        <v>-1</v>
      </c>
      <c r="CL226">
        <v>-0.2</v>
      </c>
      <c r="CM226">
        <v>19.600000000000001</v>
      </c>
      <c r="CN226">
        <v>56</v>
      </c>
      <c r="CO226">
        <v>58</v>
      </c>
      <c r="CQ226">
        <v>46</v>
      </c>
      <c r="CR226">
        <v>41</v>
      </c>
      <c r="CS226">
        <v>834</v>
      </c>
      <c r="CT226">
        <v>-1</v>
      </c>
      <c r="CU226">
        <v>25</v>
      </c>
      <c r="CV226">
        <v>138</v>
      </c>
    </row>
    <row r="227" spans="1:100" x14ac:dyDescent="0.3">
      <c r="A227" t="s">
        <v>769</v>
      </c>
      <c r="B227" t="s">
        <v>770</v>
      </c>
      <c r="C227" s="1" t="str">
        <f>HYPERLINK("http://geochem.nrcan.gc.ca/cdogs/content/bdl/bdl220010_e.htm", "22:0010")</f>
        <v>22:0010</v>
      </c>
      <c r="D227" s="1" t="str">
        <f>HYPERLINK("http://geochem.nrcan.gc.ca/cdogs/content/svy/svy_e.htm", "")</f>
        <v/>
      </c>
      <c r="G227" s="1" t="str">
        <f>HYPERLINK("http://geochem.nrcan.gc.ca/cdogs/content/cr_/cr_00194_e.htm", "194")</f>
        <v>194</v>
      </c>
      <c r="J227" t="s">
        <v>256</v>
      </c>
      <c r="K227" t="s">
        <v>257</v>
      </c>
      <c r="W227">
        <v>68</v>
      </c>
      <c r="CK227">
        <v>-1</v>
      </c>
      <c r="CL227">
        <v>-0.2</v>
      </c>
      <c r="CM227">
        <v>14</v>
      </c>
      <c r="CN227">
        <v>58</v>
      </c>
      <c r="CO227">
        <v>64.3</v>
      </c>
      <c r="CP227">
        <v>-0.2</v>
      </c>
      <c r="CR227">
        <v>24</v>
      </c>
      <c r="CS227">
        <v>1010</v>
      </c>
      <c r="CT227">
        <v>1</v>
      </c>
      <c r="CU227">
        <v>113</v>
      </c>
      <c r="CV227">
        <v>132</v>
      </c>
    </row>
    <row r="228" spans="1:100" x14ac:dyDescent="0.3">
      <c r="A228" t="s">
        <v>771</v>
      </c>
      <c r="B228" t="s">
        <v>772</v>
      </c>
      <c r="C228" s="1" t="str">
        <f>HYPERLINK("http://geochem.nrcan.gc.ca/cdogs/content/bdl/bdl220010_e.htm", "22:0010")</f>
        <v>22:0010</v>
      </c>
      <c r="D228" s="1" t="str">
        <f>HYPERLINK("http://geochem.nrcan.gc.ca/cdogs/content/svy/svy_e.htm", "")</f>
        <v/>
      </c>
      <c r="G228" s="1" t="str">
        <f>HYPERLINK("http://geochem.nrcan.gc.ca/cdogs/content/cr_/cr_00194_e.htm", "194")</f>
        <v>194</v>
      </c>
      <c r="J228" t="s">
        <v>256</v>
      </c>
      <c r="K228" t="s">
        <v>257</v>
      </c>
      <c r="CK228">
        <v>-1</v>
      </c>
      <c r="CL228">
        <v>-0.2</v>
      </c>
      <c r="CM228">
        <v>15.2</v>
      </c>
      <c r="CN228">
        <v>46</v>
      </c>
      <c r="CO228">
        <v>79.599999999999994</v>
      </c>
      <c r="CP228">
        <v>-0.2</v>
      </c>
      <c r="CR228">
        <v>29</v>
      </c>
      <c r="CS228">
        <v>996</v>
      </c>
      <c r="CT228">
        <v>-1</v>
      </c>
      <c r="CU228">
        <v>103</v>
      </c>
      <c r="CV228">
        <v>155</v>
      </c>
    </row>
    <row r="229" spans="1:100" x14ac:dyDescent="0.3">
      <c r="A229" t="s">
        <v>773</v>
      </c>
      <c r="B229" t="s">
        <v>774</v>
      </c>
      <c r="C229" s="1" t="str">
        <f>HYPERLINK("http://geochem.nrcan.gc.ca/cdogs/content/bdl/bdl220010_e.htm", "22:0010")</f>
        <v>22:0010</v>
      </c>
      <c r="D229" s="1" t="str">
        <f>HYPERLINK("http://geochem.nrcan.gc.ca/cdogs/content/svy/svy_e.htm", "")</f>
        <v/>
      </c>
      <c r="G229" s="1" t="str">
        <f>HYPERLINK("http://geochem.nrcan.gc.ca/cdogs/content/cr_/cr_00127_e.htm", "127")</f>
        <v>127</v>
      </c>
      <c r="J229" t="s">
        <v>256</v>
      </c>
      <c r="K229" t="s">
        <v>257</v>
      </c>
      <c r="AN229">
        <v>90</v>
      </c>
      <c r="AO229">
        <v>31</v>
      </c>
      <c r="AU229">
        <v>74</v>
      </c>
      <c r="AW229">
        <v>27.9</v>
      </c>
      <c r="AZ229">
        <v>2</v>
      </c>
      <c r="BD229">
        <v>1.3</v>
      </c>
      <c r="BE229">
        <v>2.4</v>
      </c>
      <c r="BH229">
        <v>49.7</v>
      </c>
      <c r="BI229">
        <v>94.6</v>
      </c>
      <c r="BK229">
        <v>43.3</v>
      </c>
      <c r="BL229">
        <v>7.59</v>
      </c>
      <c r="BM229">
        <v>1.43</v>
      </c>
      <c r="BO229">
        <v>0.91</v>
      </c>
      <c r="BP229">
        <v>4.8899999999999997</v>
      </c>
      <c r="BT229">
        <v>2.78</v>
      </c>
      <c r="BU229">
        <v>0.41799999999999998</v>
      </c>
      <c r="BW229">
        <v>0.68</v>
      </c>
      <c r="CB229">
        <v>4.4800000000000004</v>
      </c>
    </row>
    <row r="230" spans="1:100" x14ac:dyDescent="0.3">
      <c r="A230" t="s">
        <v>775</v>
      </c>
      <c r="B230" t="s">
        <v>776</v>
      </c>
      <c r="C230" s="1" t="str">
        <f>HYPERLINK("http://geochem.nrcan.gc.ca/cdogs/content/bdl/bdl220010_e.htm", "22:0010")</f>
        <v>22:0010</v>
      </c>
      <c r="D230" s="1" t="str">
        <f>HYPERLINK("http://geochem.nrcan.gc.ca/cdogs/content/svy/svy_e.htm", "")</f>
        <v/>
      </c>
      <c r="G230" s="1" t="str">
        <f>HYPERLINK("http://geochem.nrcan.gc.ca/cdogs/content/cr_/cr_00128_e.htm", "128")</f>
        <v>128</v>
      </c>
      <c r="J230" t="s">
        <v>256</v>
      </c>
      <c r="K230" t="s">
        <v>257</v>
      </c>
      <c r="R230">
        <v>18.2</v>
      </c>
      <c r="S230">
        <v>1.05</v>
      </c>
    </row>
    <row r="231" spans="1:100" x14ac:dyDescent="0.3">
      <c r="A231" t="s">
        <v>777</v>
      </c>
      <c r="B231" t="s">
        <v>778</v>
      </c>
      <c r="C231" s="1" t="str">
        <f>HYPERLINK("http://geochem.nrcan.gc.ca/cdogs/content/bdl/bdl220010_e.htm", "22:0010")</f>
        <v>22:0010</v>
      </c>
      <c r="D231" s="1" t="str">
        <f>HYPERLINK("http://geochem.nrcan.gc.ca/cdogs/content/svy/svy_e.htm", "")</f>
        <v/>
      </c>
      <c r="G231" s="1" t="str">
        <f>HYPERLINK("http://geochem.nrcan.gc.ca/cdogs/content/cr_/cr_00128_e.htm", "128")</f>
        <v>128</v>
      </c>
      <c r="J231" t="s">
        <v>256</v>
      </c>
      <c r="K231" t="s">
        <v>257</v>
      </c>
      <c r="R231">
        <v>18.8</v>
      </c>
      <c r="S231">
        <v>0.97</v>
      </c>
    </row>
    <row r="232" spans="1:100" x14ac:dyDescent="0.3">
      <c r="A232" t="s">
        <v>779</v>
      </c>
      <c r="B232" t="s">
        <v>780</v>
      </c>
      <c r="C232" s="1" t="str">
        <f>HYPERLINK("http://geochem.nrcan.gc.ca/cdogs/content/bdl/bdl220010_e.htm", "22:0010")</f>
        <v>22:0010</v>
      </c>
      <c r="D232" s="1" t="str">
        <f>HYPERLINK("http://geochem.nrcan.gc.ca/cdogs/content/svy/svy_e.htm", "")</f>
        <v/>
      </c>
      <c r="G232" s="1" t="str">
        <f>HYPERLINK("http://geochem.nrcan.gc.ca/cdogs/content/cr_/cr_00128_e.htm", "128")</f>
        <v>128</v>
      </c>
      <c r="J232" t="s">
        <v>256</v>
      </c>
      <c r="K232" t="s">
        <v>257</v>
      </c>
      <c r="R232">
        <v>18.7</v>
      </c>
      <c r="S232">
        <v>0.92</v>
      </c>
    </row>
    <row r="233" spans="1:100" x14ac:dyDescent="0.3">
      <c r="A233" t="s">
        <v>781</v>
      </c>
      <c r="B233" t="s">
        <v>782</v>
      </c>
      <c r="C233" s="1" t="str">
        <f>HYPERLINK("http://geochem.nrcan.gc.ca/cdogs/content/bdl/bdl220010_e.htm", "22:0010")</f>
        <v>22:0010</v>
      </c>
      <c r="D233" s="1" t="str">
        <f>HYPERLINK("http://geochem.nrcan.gc.ca/cdogs/content/svy/svy_e.htm", "")</f>
        <v/>
      </c>
      <c r="G233" s="1" t="str">
        <f>HYPERLINK("http://geochem.nrcan.gc.ca/cdogs/content/cr_/cr_00128_e.htm", "128")</f>
        <v>128</v>
      </c>
      <c r="J233" t="s">
        <v>256</v>
      </c>
      <c r="K233" t="s">
        <v>257</v>
      </c>
      <c r="R233">
        <v>18.8</v>
      </c>
      <c r="S233">
        <v>0.93</v>
      </c>
    </row>
    <row r="234" spans="1:100" x14ac:dyDescent="0.3">
      <c r="A234" t="s">
        <v>783</v>
      </c>
      <c r="B234" t="s">
        <v>784</v>
      </c>
      <c r="C234" s="1" t="str">
        <f>HYPERLINK("http://geochem.nrcan.gc.ca/cdogs/content/bdl/bdl220010_e.htm", "22:0010")</f>
        <v>22:0010</v>
      </c>
      <c r="D234" s="1" t="str">
        <f>HYPERLINK("http://geochem.nrcan.gc.ca/cdogs/content/svy/svy_e.htm", "")</f>
        <v/>
      </c>
      <c r="G234" s="1" t="str">
        <f>HYPERLINK("http://geochem.nrcan.gc.ca/cdogs/content/cr_/cr_00128_e.htm", "128")</f>
        <v>128</v>
      </c>
      <c r="J234" t="s">
        <v>256</v>
      </c>
      <c r="K234" t="s">
        <v>257</v>
      </c>
      <c r="R234">
        <v>18.8</v>
      </c>
      <c r="S234">
        <v>0.9</v>
      </c>
    </row>
    <row r="235" spans="1:100" x14ac:dyDescent="0.3">
      <c r="A235" t="s">
        <v>785</v>
      </c>
      <c r="B235" t="s">
        <v>786</v>
      </c>
      <c r="C235" s="1" t="str">
        <f>HYPERLINK("http://geochem.nrcan.gc.ca/cdogs/content/bdl/bdl220010_e.htm", "22:0010")</f>
        <v>22:0010</v>
      </c>
      <c r="D235" s="1" t="str">
        <f>HYPERLINK("http://geochem.nrcan.gc.ca/cdogs/content/svy/svy_e.htm", "")</f>
        <v/>
      </c>
      <c r="G235" s="1" t="str">
        <f>HYPERLINK("http://geochem.nrcan.gc.ca/cdogs/content/cr_/cr_00128_e.htm", "128")</f>
        <v>128</v>
      </c>
      <c r="J235" t="s">
        <v>256</v>
      </c>
      <c r="K235" t="s">
        <v>257</v>
      </c>
      <c r="R235">
        <v>18.7</v>
      </c>
      <c r="S235">
        <v>0.92</v>
      </c>
    </row>
    <row r="236" spans="1:100" x14ac:dyDescent="0.3">
      <c r="A236" t="s">
        <v>787</v>
      </c>
      <c r="B236" t="s">
        <v>788</v>
      </c>
      <c r="C236" s="1" t="str">
        <f>HYPERLINK("http://geochem.nrcan.gc.ca/cdogs/content/bdl/bdl220010_e.htm", "22:0010")</f>
        <v>22:0010</v>
      </c>
      <c r="D236" s="1" t="str">
        <f>HYPERLINK("http://geochem.nrcan.gc.ca/cdogs/content/svy/svy_e.htm", "")</f>
        <v/>
      </c>
      <c r="G236" s="1" t="str">
        <f>HYPERLINK("http://geochem.nrcan.gc.ca/cdogs/content/cr_/cr_00128_e.htm", "128")</f>
        <v>128</v>
      </c>
      <c r="J236" t="s">
        <v>256</v>
      </c>
      <c r="K236" t="s">
        <v>257</v>
      </c>
      <c r="R236">
        <v>19.2</v>
      </c>
      <c r="S236">
        <v>1.05</v>
      </c>
    </row>
    <row r="237" spans="1:100" x14ac:dyDescent="0.3">
      <c r="A237" t="s">
        <v>789</v>
      </c>
      <c r="B237" t="s">
        <v>790</v>
      </c>
      <c r="C237" s="1" t="str">
        <f>HYPERLINK("http://geochem.nrcan.gc.ca/cdogs/content/bdl/bdl220010_e.htm", "22:0010")</f>
        <v>22:0010</v>
      </c>
      <c r="D237" s="1" t="str">
        <f>HYPERLINK("http://geochem.nrcan.gc.ca/cdogs/content/svy/svy_e.htm", "")</f>
        <v/>
      </c>
      <c r="G237" s="1" t="str">
        <f>HYPERLINK("http://geochem.nrcan.gc.ca/cdogs/content/cr_/cr_00128_e.htm", "128")</f>
        <v>128</v>
      </c>
      <c r="J237" t="s">
        <v>256</v>
      </c>
      <c r="K237" t="s">
        <v>257</v>
      </c>
      <c r="R237">
        <v>18.7</v>
      </c>
      <c r="S237">
        <v>1.06</v>
      </c>
    </row>
    <row r="238" spans="1:100" x14ac:dyDescent="0.3">
      <c r="A238" t="s">
        <v>791</v>
      </c>
      <c r="B238" t="s">
        <v>792</v>
      </c>
      <c r="C238" s="1" t="str">
        <f>HYPERLINK("http://geochem.nrcan.gc.ca/cdogs/content/bdl/bdl220010_e.htm", "22:0010")</f>
        <v>22:0010</v>
      </c>
      <c r="D238" s="1" t="str">
        <f>HYPERLINK("http://geochem.nrcan.gc.ca/cdogs/content/svy/svy_e.htm", "")</f>
        <v/>
      </c>
      <c r="G238" s="1" t="str">
        <f>HYPERLINK("http://geochem.nrcan.gc.ca/cdogs/content/cr_/cr_00128_e.htm", "128")</f>
        <v>128</v>
      </c>
      <c r="J238" t="s">
        <v>256</v>
      </c>
      <c r="K238" t="s">
        <v>257</v>
      </c>
      <c r="R238">
        <v>18.8</v>
      </c>
      <c r="S238">
        <v>1.04</v>
      </c>
    </row>
    <row r="239" spans="1:100" x14ac:dyDescent="0.3">
      <c r="A239" t="s">
        <v>793</v>
      </c>
      <c r="B239" t="s">
        <v>794</v>
      </c>
      <c r="C239" s="1" t="str">
        <f>HYPERLINK("http://geochem.nrcan.gc.ca/cdogs/content/bdl/bdl220010_e.htm", "22:0010")</f>
        <v>22:0010</v>
      </c>
      <c r="D239" s="1" t="str">
        <f>HYPERLINK("http://geochem.nrcan.gc.ca/cdogs/content/svy/svy_e.htm", "")</f>
        <v/>
      </c>
      <c r="G239" s="1" t="str">
        <f>HYPERLINK("http://geochem.nrcan.gc.ca/cdogs/content/cr_/cr_00128_e.htm", "128")</f>
        <v>128</v>
      </c>
      <c r="J239" t="s">
        <v>256</v>
      </c>
      <c r="K239" t="s">
        <v>257</v>
      </c>
      <c r="R239">
        <v>19.100000000000001</v>
      </c>
      <c r="S239">
        <v>1.03</v>
      </c>
    </row>
    <row r="240" spans="1:100" x14ac:dyDescent="0.3">
      <c r="A240" t="s">
        <v>795</v>
      </c>
      <c r="B240" t="s">
        <v>796</v>
      </c>
      <c r="C240" s="1" t="str">
        <f>HYPERLINK("http://geochem.nrcan.gc.ca/cdogs/content/bdl/bdl220010_e.htm", "22:0010")</f>
        <v>22:0010</v>
      </c>
      <c r="D240" s="1" t="str">
        <f>HYPERLINK("http://geochem.nrcan.gc.ca/cdogs/content/svy/svy_e.htm", "")</f>
        <v/>
      </c>
      <c r="G240" s="1" t="str">
        <f>HYPERLINK("http://geochem.nrcan.gc.ca/cdogs/content/cr_/cr_00128_e.htm", "128")</f>
        <v>128</v>
      </c>
      <c r="J240" t="s">
        <v>256</v>
      </c>
      <c r="K240" t="s">
        <v>257</v>
      </c>
      <c r="R240">
        <v>19</v>
      </c>
      <c r="S240">
        <v>1.08</v>
      </c>
    </row>
    <row r="241" spans="1:29" x14ac:dyDescent="0.3">
      <c r="A241" t="s">
        <v>797</v>
      </c>
      <c r="B241" t="s">
        <v>798</v>
      </c>
      <c r="C241" s="1" t="str">
        <f>HYPERLINK("http://geochem.nrcan.gc.ca/cdogs/content/bdl/bdl220010_e.htm", "22:0010")</f>
        <v>22:0010</v>
      </c>
      <c r="D241" s="1" t="str">
        <f>HYPERLINK("http://geochem.nrcan.gc.ca/cdogs/content/svy/svy_e.htm", "")</f>
        <v/>
      </c>
      <c r="G241" s="1" t="str">
        <f>HYPERLINK("http://geochem.nrcan.gc.ca/cdogs/content/cr_/cr_00128_e.htm", "128")</f>
        <v>128</v>
      </c>
      <c r="J241" t="s">
        <v>256</v>
      </c>
      <c r="K241" t="s">
        <v>257</v>
      </c>
      <c r="R241">
        <v>18.8</v>
      </c>
      <c r="S241">
        <v>1.04</v>
      </c>
    </row>
    <row r="242" spans="1:29" x14ac:dyDescent="0.3">
      <c r="A242" t="s">
        <v>799</v>
      </c>
      <c r="B242" t="s">
        <v>800</v>
      </c>
      <c r="C242" s="1" t="str">
        <f>HYPERLINK("http://geochem.nrcan.gc.ca/cdogs/content/bdl/bdl220010_e.htm", "22:0010")</f>
        <v>22:0010</v>
      </c>
      <c r="D242" s="1" t="str">
        <f>HYPERLINK("http://geochem.nrcan.gc.ca/cdogs/content/svy/svy_e.htm", "")</f>
        <v/>
      </c>
      <c r="G242" s="1" t="str">
        <f>HYPERLINK("http://geochem.nrcan.gc.ca/cdogs/content/cr_/cr_00128_e.htm", "128")</f>
        <v>128</v>
      </c>
      <c r="J242" t="s">
        <v>256</v>
      </c>
      <c r="K242" t="s">
        <v>257</v>
      </c>
      <c r="R242">
        <v>18.899999999999999</v>
      </c>
      <c r="S242">
        <v>1.04</v>
      </c>
    </row>
    <row r="243" spans="1:29" x14ac:dyDescent="0.3">
      <c r="A243" t="s">
        <v>801</v>
      </c>
      <c r="B243" t="s">
        <v>802</v>
      </c>
      <c r="C243" s="1" t="str">
        <f>HYPERLINK("http://geochem.nrcan.gc.ca/cdogs/content/bdl/bdl220010_e.htm", "22:0010")</f>
        <v>22:0010</v>
      </c>
      <c r="D243" s="1" t="str">
        <f>HYPERLINK("http://geochem.nrcan.gc.ca/cdogs/content/svy/svy_e.htm", "")</f>
        <v/>
      </c>
      <c r="G243" s="1" t="str">
        <f>HYPERLINK("http://geochem.nrcan.gc.ca/cdogs/content/cr_/cr_00128_e.htm", "128")</f>
        <v>128</v>
      </c>
      <c r="J243" t="s">
        <v>256</v>
      </c>
      <c r="K243" t="s">
        <v>257</v>
      </c>
      <c r="R243">
        <v>18.899999999999999</v>
      </c>
      <c r="S243">
        <v>1.02</v>
      </c>
    </row>
    <row r="244" spans="1:29" x14ac:dyDescent="0.3">
      <c r="A244" t="s">
        <v>803</v>
      </c>
      <c r="B244" t="s">
        <v>804</v>
      </c>
      <c r="C244" s="1" t="str">
        <f>HYPERLINK("http://geochem.nrcan.gc.ca/cdogs/content/bdl/bdl220010_e.htm", "22:0010")</f>
        <v>22:0010</v>
      </c>
      <c r="D244" s="1" t="str">
        <f>HYPERLINK("http://geochem.nrcan.gc.ca/cdogs/content/svy/svy_e.htm", "")</f>
        <v/>
      </c>
      <c r="G244" s="1" t="str">
        <f>HYPERLINK("http://geochem.nrcan.gc.ca/cdogs/content/cr_/cr_00128_e.htm", "128")</f>
        <v>128</v>
      </c>
      <c r="J244" t="s">
        <v>256</v>
      </c>
      <c r="K244" t="s">
        <v>257</v>
      </c>
      <c r="R244">
        <v>19.100000000000001</v>
      </c>
      <c r="S244">
        <v>1.01</v>
      </c>
    </row>
    <row r="245" spans="1:29" x14ac:dyDescent="0.3">
      <c r="A245" t="s">
        <v>805</v>
      </c>
      <c r="B245" t="s">
        <v>806</v>
      </c>
      <c r="C245" s="1" t="str">
        <f>HYPERLINK("http://geochem.nrcan.gc.ca/cdogs/content/bdl/bdl220010_e.htm", "22:0010")</f>
        <v>22:0010</v>
      </c>
      <c r="D245" s="1" t="str">
        <f>HYPERLINK("http://geochem.nrcan.gc.ca/cdogs/content/svy/svy_e.htm", "")</f>
        <v/>
      </c>
      <c r="G245" s="1" t="str">
        <f>HYPERLINK("http://geochem.nrcan.gc.ca/cdogs/content/cr_/cr_00128_e.htm", "128")</f>
        <v>128</v>
      </c>
      <c r="J245" t="s">
        <v>256</v>
      </c>
      <c r="K245" t="s">
        <v>257</v>
      </c>
      <c r="S245">
        <v>1</v>
      </c>
    </row>
    <row r="246" spans="1:29" x14ac:dyDescent="0.3">
      <c r="A246" t="s">
        <v>807</v>
      </c>
      <c r="B246" t="s">
        <v>808</v>
      </c>
      <c r="C246" s="1" t="str">
        <f>HYPERLINK("http://geochem.nrcan.gc.ca/cdogs/content/bdl/bdl220010_e.htm", "22:0010")</f>
        <v>22:0010</v>
      </c>
      <c r="D246" s="1" t="str">
        <f>HYPERLINK("http://geochem.nrcan.gc.ca/cdogs/content/svy/svy_e.htm", "")</f>
        <v/>
      </c>
      <c r="G246" s="1" t="str">
        <f>HYPERLINK("http://geochem.nrcan.gc.ca/cdogs/content/cr_/cr_00128_e.htm", "128")</f>
        <v>128</v>
      </c>
      <c r="J246" t="s">
        <v>256</v>
      </c>
      <c r="K246" t="s">
        <v>257</v>
      </c>
      <c r="S246">
        <v>1.03</v>
      </c>
    </row>
    <row r="247" spans="1:29" x14ac:dyDescent="0.3">
      <c r="A247" t="s">
        <v>809</v>
      </c>
      <c r="B247" t="s">
        <v>810</v>
      </c>
      <c r="C247" s="1" t="str">
        <f>HYPERLINK("http://geochem.nrcan.gc.ca/cdogs/content/bdl/bdl220010_e.htm", "22:0010")</f>
        <v>22:0010</v>
      </c>
      <c r="D247" s="1" t="str">
        <f>HYPERLINK("http://geochem.nrcan.gc.ca/cdogs/content/svy/svy_e.htm", "")</f>
        <v/>
      </c>
      <c r="G247" s="1" t="str">
        <f>HYPERLINK("http://geochem.nrcan.gc.ca/cdogs/content/cr_/cr_00212_e.htm", "212")</f>
        <v>212</v>
      </c>
      <c r="J247" t="s">
        <v>256</v>
      </c>
      <c r="K247" t="s">
        <v>257</v>
      </c>
      <c r="P247">
        <v>88</v>
      </c>
    </row>
    <row r="248" spans="1:29" x14ac:dyDescent="0.3">
      <c r="A248" t="s">
        <v>811</v>
      </c>
      <c r="B248" t="s">
        <v>812</v>
      </c>
      <c r="C248" s="1" t="str">
        <f>HYPERLINK("http://geochem.nrcan.gc.ca/cdogs/content/bdl/bdl220010_e.htm", "22:0010")</f>
        <v>22:0010</v>
      </c>
      <c r="D248" s="1" t="str">
        <f>HYPERLINK("http://geochem.nrcan.gc.ca/cdogs/content/svy/svy_e.htm", "")</f>
        <v/>
      </c>
      <c r="G248" s="1" t="str">
        <f>HYPERLINK("http://geochem.nrcan.gc.ca/cdogs/content/cr_/cr_00213_e.htm", "213")</f>
        <v>213</v>
      </c>
      <c r="J248" t="s">
        <v>256</v>
      </c>
      <c r="K248" t="s">
        <v>257</v>
      </c>
      <c r="P248">
        <v>107</v>
      </c>
    </row>
    <row r="249" spans="1:29" x14ac:dyDescent="0.3">
      <c r="A249" t="s">
        <v>813</v>
      </c>
      <c r="B249" t="s">
        <v>814</v>
      </c>
      <c r="C249" s="1" t="str">
        <f>HYPERLINK("http://geochem.nrcan.gc.ca/cdogs/content/bdl/bdl220010_e.htm", "22:0010")</f>
        <v>22:0010</v>
      </c>
      <c r="D249" s="1" t="str">
        <f>HYPERLINK("http://geochem.nrcan.gc.ca/cdogs/content/svy/svy_e.htm", "")</f>
        <v/>
      </c>
      <c r="G249" s="1" t="str">
        <f>HYPERLINK("http://geochem.nrcan.gc.ca/cdogs/content/cr_/cr_00223_e.htm", "223")</f>
        <v>223</v>
      </c>
      <c r="J249" t="s">
        <v>256</v>
      </c>
      <c r="K249" t="s">
        <v>257</v>
      </c>
      <c r="AC249">
        <v>37.35</v>
      </c>
    </row>
    <row r="250" spans="1:29" x14ac:dyDescent="0.3">
      <c r="A250" t="s">
        <v>815</v>
      </c>
      <c r="B250" t="s">
        <v>816</v>
      </c>
      <c r="C250" s="1" t="str">
        <f>HYPERLINK("http://geochem.nrcan.gc.ca/cdogs/content/bdl/bdl220010_e.htm", "22:0010")</f>
        <v>22:0010</v>
      </c>
      <c r="D250" s="1" t="str">
        <f>HYPERLINK("http://geochem.nrcan.gc.ca/cdogs/content/svy/svy_e.htm", "")</f>
        <v/>
      </c>
      <c r="G250" s="1" t="str">
        <f>HYPERLINK("http://geochem.nrcan.gc.ca/cdogs/content/cr_/cr_00175_e.htm", "175")</f>
        <v>175</v>
      </c>
      <c r="J250" t="s">
        <v>256</v>
      </c>
      <c r="K250" t="s">
        <v>257</v>
      </c>
      <c r="S250">
        <v>13.5</v>
      </c>
    </row>
    <row r="251" spans="1:29" x14ac:dyDescent="0.3">
      <c r="A251" t="s">
        <v>817</v>
      </c>
      <c r="B251" t="s">
        <v>818</v>
      </c>
      <c r="C251" s="1" t="str">
        <f>HYPERLINK("http://geochem.nrcan.gc.ca/cdogs/content/bdl/bdl220010_e.htm", "22:0010")</f>
        <v>22:0010</v>
      </c>
      <c r="D251" s="1" t="str">
        <f>HYPERLINK("http://geochem.nrcan.gc.ca/cdogs/content/svy/svy_e.htm", "")</f>
        <v/>
      </c>
      <c r="G251" s="1" t="str">
        <f>HYPERLINK("http://geochem.nrcan.gc.ca/cdogs/content/cr_/cr_00175_e.htm", "175")</f>
        <v>175</v>
      </c>
      <c r="J251" t="s">
        <v>256</v>
      </c>
      <c r="K251" t="s">
        <v>257</v>
      </c>
      <c r="S251">
        <v>14.2</v>
      </c>
    </row>
    <row r="252" spans="1:29" x14ac:dyDescent="0.3">
      <c r="A252" t="s">
        <v>819</v>
      </c>
      <c r="B252" t="s">
        <v>820</v>
      </c>
      <c r="C252" s="1" t="str">
        <f>HYPERLINK("http://geochem.nrcan.gc.ca/cdogs/content/bdl/bdl220010_e.htm", "22:0010")</f>
        <v>22:0010</v>
      </c>
      <c r="D252" s="1" t="str">
        <f>HYPERLINK("http://geochem.nrcan.gc.ca/cdogs/content/svy/svy_e.htm", "")</f>
        <v/>
      </c>
      <c r="G252" s="1" t="str">
        <f>HYPERLINK("http://geochem.nrcan.gc.ca/cdogs/content/cr_/cr_00175_e.htm", "175")</f>
        <v>175</v>
      </c>
      <c r="J252" t="s">
        <v>256</v>
      </c>
      <c r="K252" t="s">
        <v>257</v>
      </c>
      <c r="S252">
        <v>14.1</v>
      </c>
    </row>
    <row r="253" spans="1:29" x14ac:dyDescent="0.3">
      <c r="A253" t="s">
        <v>821</v>
      </c>
      <c r="B253" t="s">
        <v>822</v>
      </c>
      <c r="C253" s="1" t="str">
        <f>HYPERLINK("http://geochem.nrcan.gc.ca/cdogs/content/bdl/bdl220010_e.htm", "22:0010")</f>
        <v>22:0010</v>
      </c>
      <c r="D253" s="1" t="str">
        <f>HYPERLINK("http://geochem.nrcan.gc.ca/cdogs/content/svy/svy_e.htm", "")</f>
        <v/>
      </c>
      <c r="G253" s="1" t="str">
        <f>HYPERLINK("http://geochem.nrcan.gc.ca/cdogs/content/cr_/cr_00175_e.htm", "175")</f>
        <v>175</v>
      </c>
      <c r="J253" t="s">
        <v>256</v>
      </c>
      <c r="K253" t="s">
        <v>257</v>
      </c>
      <c r="S253">
        <v>14.2</v>
      </c>
    </row>
    <row r="254" spans="1:29" x14ac:dyDescent="0.3">
      <c r="A254" t="s">
        <v>823</v>
      </c>
      <c r="B254" t="s">
        <v>824</v>
      </c>
      <c r="C254" s="1" t="str">
        <f>HYPERLINK("http://geochem.nrcan.gc.ca/cdogs/content/bdl/bdl220010_e.htm", "22:0010")</f>
        <v>22:0010</v>
      </c>
      <c r="D254" s="1" t="str">
        <f>HYPERLINK("http://geochem.nrcan.gc.ca/cdogs/content/svy/svy_e.htm", "")</f>
        <v/>
      </c>
      <c r="G254" s="1" t="str">
        <f>HYPERLINK("http://geochem.nrcan.gc.ca/cdogs/content/cr_/cr_00175_e.htm", "175")</f>
        <v>175</v>
      </c>
      <c r="J254" t="s">
        <v>256</v>
      </c>
      <c r="K254" t="s">
        <v>257</v>
      </c>
      <c r="S254">
        <v>14</v>
      </c>
    </row>
    <row r="255" spans="1:29" x14ac:dyDescent="0.3">
      <c r="A255" t="s">
        <v>825</v>
      </c>
      <c r="B255" t="s">
        <v>826</v>
      </c>
      <c r="C255" s="1" t="str">
        <f>HYPERLINK("http://geochem.nrcan.gc.ca/cdogs/content/bdl/bdl220010_e.htm", "22:0010")</f>
        <v>22:0010</v>
      </c>
      <c r="D255" s="1" t="str">
        <f>HYPERLINK("http://geochem.nrcan.gc.ca/cdogs/content/svy/svy_e.htm", "")</f>
        <v/>
      </c>
      <c r="G255" s="1" t="str">
        <f>HYPERLINK("http://geochem.nrcan.gc.ca/cdogs/content/cr_/cr_00175_e.htm", "175")</f>
        <v>175</v>
      </c>
      <c r="J255" t="s">
        <v>256</v>
      </c>
      <c r="K255" t="s">
        <v>257</v>
      </c>
      <c r="S255">
        <v>14</v>
      </c>
    </row>
    <row r="256" spans="1:29" x14ac:dyDescent="0.3">
      <c r="A256" t="s">
        <v>827</v>
      </c>
      <c r="B256" t="s">
        <v>828</v>
      </c>
      <c r="C256" s="1" t="str">
        <f>HYPERLINK("http://geochem.nrcan.gc.ca/cdogs/content/bdl/bdl220010_e.htm", "22:0010")</f>
        <v>22:0010</v>
      </c>
      <c r="D256" s="1" t="str">
        <f>HYPERLINK("http://geochem.nrcan.gc.ca/cdogs/content/svy/svy_e.htm", "")</f>
        <v/>
      </c>
      <c r="G256" s="1" t="str">
        <f>HYPERLINK("http://geochem.nrcan.gc.ca/cdogs/content/cr_/cr_00175_e.htm", "175")</f>
        <v>175</v>
      </c>
      <c r="J256" t="s">
        <v>256</v>
      </c>
      <c r="K256" t="s">
        <v>257</v>
      </c>
      <c r="S256">
        <v>14.2</v>
      </c>
    </row>
    <row r="257" spans="1:81" x14ac:dyDescent="0.3">
      <c r="A257" t="s">
        <v>829</v>
      </c>
      <c r="B257" t="s">
        <v>830</v>
      </c>
      <c r="C257" s="1" t="str">
        <f>HYPERLINK("http://geochem.nrcan.gc.ca/cdogs/content/bdl/bdl220010_e.htm", "22:0010")</f>
        <v>22:0010</v>
      </c>
      <c r="D257" s="1" t="str">
        <f>HYPERLINK("http://geochem.nrcan.gc.ca/cdogs/content/svy/svy_e.htm", "")</f>
        <v/>
      </c>
      <c r="G257" s="1" t="str">
        <f>HYPERLINK("http://geochem.nrcan.gc.ca/cdogs/content/cr_/cr_00175_e.htm", "175")</f>
        <v>175</v>
      </c>
      <c r="J257" t="s">
        <v>256</v>
      </c>
      <c r="K257" t="s">
        <v>257</v>
      </c>
      <c r="S257">
        <v>14.1</v>
      </c>
    </row>
    <row r="258" spans="1:81" x14ac:dyDescent="0.3">
      <c r="A258" t="s">
        <v>831</v>
      </c>
      <c r="B258" t="s">
        <v>832</v>
      </c>
      <c r="C258" s="1" t="str">
        <f>HYPERLINK("http://geochem.nrcan.gc.ca/cdogs/content/bdl/bdl220010_e.htm", "22:0010")</f>
        <v>22:0010</v>
      </c>
      <c r="D258" s="1" t="str">
        <f>HYPERLINK("http://geochem.nrcan.gc.ca/cdogs/content/svy/svy_e.htm", "")</f>
        <v/>
      </c>
      <c r="G258" s="1" t="str">
        <f>HYPERLINK("http://geochem.nrcan.gc.ca/cdogs/content/cr_/cr_00175_e.htm", "175")</f>
        <v>175</v>
      </c>
      <c r="J258" t="s">
        <v>256</v>
      </c>
      <c r="K258" t="s">
        <v>257</v>
      </c>
      <c r="S258">
        <v>13.5</v>
      </c>
    </row>
    <row r="259" spans="1:81" x14ac:dyDescent="0.3">
      <c r="A259" t="s">
        <v>833</v>
      </c>
      <c r="B259" t="s">
        <v>834</v>
      </c>
      <c r="C259" s="1" t="str">
        <f>HYPERLINK("http://geochem.nrcan.gc.ca/cdogs/content/bdl/bdl220010_e.htm", "22:0010")</f>
        <v>22:0010</v>
      </c>
      <c r="D259" s="1" t="str">
        <f>HYPERLINK("http://geochem.nrcan.gc.ca/cdogs/content/svy/svy_e.htm", "")</f>
        <v/>
      </c>
      <c r="G259" s="1" t="str">
        <f>HYPERLINK("http://geochem.nrcan.gc.ca/cdogs/content/cr_/cr_00175_e.htm", "175")</f>
        <v>175</v>
      </c>
      <c r="J259" t="s">
        <v>256</v>
      </c>
      <c r="K259" t="s">
        <v>257</v>
      </c>
      <c r="S259">
        <v>13.8</v>
      </c>
    </row>
    <row r="260" spans="1:81" x14ac:dyDescent="0.3">
      <c r="A260" t="s">
        <v>835</v>
      </c>
      <c r="B260" t="s">
        <v>836</v>
      </c>
      <c r="C260" s="1" t="str">
        <f>HYPERLINK("http://geochem.nrcan.gc.ca/cdogs/content/bdl/bdl220010_e.htm", "22:0010")</f>
        <v>22:0010</v>
      </c>
      <c r="D260" s="1" t="str">
        <f>HYPERLINK("http://geochem.nrcan.gc.ca/cdogs/content/svy/svy_e.htm", "")</f>
        <v/>
      </c>
      <c r="G260" s="1" t="str">
        <f>HYPERLINK("http://geochem.nrcan.gc.ca/cdogs/content/cr_/cr_00175_e.htm", "175")</f>
        <v>175</v>
      </c>
      <c r="J260" t="s">
        <v>256</v>
      </c>
      <c r="K260" t="s">
        <v>257</v>
      </c>
      <c r="S260">
        <v>13.3</v>
      </c>
    </row>
    <row r="261" spans="1:81" x14ac:dyDescent="0.3">
      <c r="A261" t="s">
        <v>837</v>
      </c>
      <c r="B261" t="s">
        <v>838</v>
      </c>
      <c r="C261" s="1" t="str">
        <f>HYPERLINK("http://geochem.nrcan.gc.ca/cdogs/content/bdl/bdl220010_e.htm", "22:0010")</f>
        <v>22:0010</v>
      </c>
      <c r="D261" s="1" t="str">
        <f>HYPERLINK("http://geochem.nrcan.gc.ca/cdogs/content/svy/svy_e.htm", "")</f>
        <v/>
      </c>
      <c r="G261" s="1" t="str">
        <f>HYPERLINK("http://geochem.nrcan.gc.ca/cdogs/content/cr_/cr_00175_e.htm", "175")</f>
        <v>175</v>
      </c>
      <c r="J261" t="s">
        <v>256</v>
      </c>
      <c r="K261" t="s">
        <v>257</v>
      </c>
      <c r="S261">
        <v>13.9</v>
      </c>
    </row>
    <row r="262" spans="1:81" x14ac:dyDescent="0.3">
      <c r="A262" t="s">
        <v>839</v>
      </c>
      <c r="B262" t="s">
        <v>840</v>
      </c>
      <c r="C262" s="1" t="str">
        <f>HYPERLINK("http://geochem.nrcan.gc.ca/cdogs/content/bdl/bdl220010_e.htm", "22:0010")</f>
        <v>22:0010</v>
      </c>
      <c r="D262" s="1" t="str">
        <f>HYPERLINK("http://geochem.nrcan.gc.ca/cdogs/content/svy/svy_e.htm", "")</f>
        <v/>
      </c>
      <c r="G262" s="1" t="str">
        <f>HYPERLINK("http://geochem.nrcan.gc.ca/cdogs/content/cr_/cr_00175_e.htm", "175")</f>
        <v>175</v>
      </c>
      <c r="J262" t="s">
        <v>256</v>
      </c>
      <c r="K262" t="s">
        <v>257</v>
      </c>
      <c r="S262">
        <v>13.9</v>
      </c>
    </row>
    <row r="263" spans="1:81" x14ac:dyDescent="0.3">
      <c r="A263" t="s">
        <v>841</v>
      </c>
      <c r="B263" t="s">
        <v>842</v>
      </c>
      <c r="C263" s="1" t="str">
        <f>HYPERLINK("http://geochem.nrcan.gc.ca/cdogs/content/bdl/bdl220010_e.htm", "22:0010")</f>
        <v>22:0010</v>
      </c>
      <c r="D263" s="1" t="str">
        <f>HYPERLINK("http://geochem.nrcan.gc.ca/cdogs/content/svy/svy_e.htm", "")</f>
        <v/>
      </c>
      <c r="G263" s="1" t="str">
        <f>HYPERLINK("http://geochem.nrcan.gc.ca/cdogs/content/cr_/cr_00175_e.htm", "175")</f>
        <v>175</v>
      </c>
      <c r="J263" t="s">
        <v>256</v>
      </c>
      <c r="K263" t="s">
        <v>257</v>
      </c>
      <c r="S263">
        <v>13.8</v>
      </c>
    </row>
    <row r="264" spans="1:81" x14ac:dyDescent="0.3">
      <c r="A264" t="s">
        <v>843</v>
      </c>
      <c r="B264" t="s">
        <v>844</v>
      </c>
      <c r="C264" s="1" t="str">
        <f>HYPERLINK("http://geochem.nrcan.gc.ca/cdogs/content/bdl/bdl220010_e.htm", "22:0010")</f>
        <v>22:0010</v>
      </c>
      <c r="D264" s="1" t="str">
        <f>HYPERLINK("http://geochem.nrcan.gc.ca/cdogs/content/svy/svy_e.htm", "")</f>
        <v/>
      </c>
      <c r="G264" s="1" t="str">
        <f>HYPERLINK("http://geochem.nrcan.gc.ca/cdogs/content/cr_/cr_00175_e.htm", "175")</f>
        <v>175</v>
      </c>
      <c r="J264" t="s">
        <v>256</v>
      </c>
      <c r="K264" t="s">
        <v>257</v>
      </c>
      <c r="S264">
        <v>14.1</v>
      </c>
    </row>
    <row r="265" spans="1:81" x14ac:dyDescent="0.3">
      <c r="A265" t="s">
        <v>845</v>
      </c>
      <c r="B265" t="s">
        <v>846</v>
      </c>
      <c r="C265" s="1" t="str">
        <f>HYPERLINK("http://geochem.nrcan.gc.ca/cdogs/content/bdl/bdl220010_e.htm", "22:0010")</f>
        <v>22:0010</v>
      </c>
      <c r="D265" s="1" t="str">
        <f>HYPERLINK("http://geochem.nrcan.gc.ca/cdogs/content/svy/svy_e.htm", "")</f>
        <v/>
      </c>
      <c r="G265" s="1" t="str">
        <f>HYPERLINK("http://geochem.nrcan.gc.ca/cdogs/content/cr_/cr_00175_e.htm", "175")</f>
        <v>175</v>
      </c>
      <c r="J265" t="s">
        <v>256</v>
      </c>
      <c r="K265" t="s">
        <v>257</v>
      </c>
      <c r="S265">
        <v>13.4</v>
      </c>
    </row>
    <row r="266" spans="1:81" x14ac:dyDescent="0.3">
      <c r="A266" t="s">
        <v>847</v>
      </c>
      <c r="B266" t="s">
        <v>848</v>
      </c>
      <c r="C266" s="1" t="str">
        <f>HYPERLINK("http://geochem.nrcan.gc.ca/cdogs/content/bdl/bdl220010_e.htm", "22:0010")</f>
        <v>22:0010</v>
      </c>
      <c r="D266" s="1" t="str">
        <f>HYPERLINK("http://geochem.nrcan.gc.ca/cdogs/content/svy/svy_e.htm", "")</f>
        <v/>
      </c>
      <c r="G266" s="1" t="str">
        <f>HYPERLINK("http://geochem.nrcan.gc.ca/cdogs/content/cr_/cr_00175_e.htm", "175")</f>
        <v>175</v>
      </c>
      <c r="J266" t="s">
        <v>256</v>
      </c>
      <c r="K266" t="s">
        <v>257</v>
      </c>
      <c r="S266">
        <v>13.7</v>
      </c>
    </row>
    <row r="267" spans="1:81" x14ac:dyDescent="0.3">
      <c r="A267" t="s">
        <v>849</v>
      </c>
      <c r="B267" t="s">
        <v>850</v>
      </c>
      <c r="C267" s="1" t="str">
        <f>HYPERLINK("http://geochem.nrcan.gc.ca/cdogs/content/bdl/bdl220010_e.htm", "22:0010")</f>
        <v>22:0010</v>
      </c>
      <c r="D267" s="1" t="str">
        <f>HYPERLINK("http://geochem.nrcan.gc.ca/cdogs/content/svy/svy_e.htm", "")</f>
        <v/>
      </c>
      <c r="G267" s="1" t="str">
        <f>HYPERLINK("http://geochem.nrcan.gc.ca/cdogs/content/cr_/cr_00215_e.htm", "215")</f>
        <v>215</v>
      </c>
      <c r="J267" t="s">
        <v>256</v>
      </c>
      <c r="K267" t="s">
        <v>257</v>
      </c>
      <c r="X267">
        <v>52.76</v>
      </c>
      <c r="Y267">
        <v>15.59</v>
      </c>
      <c r="AB267">
        <v>6.33</v>
      </c>
      <c r="AC267">
        <v>0.16600000000000001</v>
      </c>
      <c r="AD267">
        <v>10.79</v>
      </c>
      <c r="AE267">
        <v>1.077</v>
      </c>
      <c r="AF267">
        <v>2.23</v>
      </c>
      <c r="AG267">
        <v>0.62</v>
      </c>
      <c r="AH267">
        <v>0.14000000000000001</v>
      </c>
      <c r="AK267">
        <v>35</v>
      </c>
      <c r="AL267">
        <v>-1</v>
      </c>
      <c r="AM267">
        <v>280</v>
      </c>
      <c r="AN267">
        <v>100</v>
      </c>
      <c r="AO267">
        <v>45</v>
      </c>
      <c r="AP267">
        <v>70</v>
      </c>
      <c r="AQ267">
        <v>110</v>
      </c>
      <c r="AR267">
        <v>18</v>
      </c>
      <c r="AS267">
        <v>1.8</v>
      </c>
      <c r="AU267">
        <v>20</v>
      </c>
      <c r="AV267">
        <v>200</v>
      </c>
      <c r="AX267">
        <v>86</v>
      </c>
      <c r="AZ267">
        <v>-2</v>
      </c>
      <c r="BA267">
        <v>-0.5</v>
      </c>
      <c r="BF267">
        <v>175</v>
      </c>
      <c r="BG267">
        <v>-0.1</v>
      </c>
      <c r="BK267">
        <v>13.2</v>
      </c>
      <c r="BL267">
        <v>3.43</v>
      </c>
      <c r="BO267">
        <v>0.66</v>
      </c>
      <c r="BP267">
        <v>3.85</v>
      </c>
      <c r="BQ267">
        <v>0.82</v>
      </c>
      <c r="BS267">
        <v>0.38400000000000001</v>
      </c>
      <c r="BT267">
        <v>2.08</v>
      </c>
      <c r="BU267">
        <v>0.30499999999999999</v>
      </c>
      <c r="BW267">
        <v>0.46</v>
      </c>
      <c r="BX267">
        <v>-0.5</v>
      </c>
      <c r="BY267">
        <v>-0.05</v>
      </c>
      <c r="BZ267">
        <v>9</v>
      </c>
      <c r="CB267">
        <v>0.54</v>
      </c>
      <c r="CC267">
        <v>10.73</v>
      </c>
    </row>
    <row r="268" spans="1:81" x14ac:dyDescent="0.3">
      <c r="A268" t="s">
        <v>851</v>
      </c>
      <c r="B268" t="s">
        <v>852</v>
      </c>
      <c r="C268" s="1" t="str">
        <f>HYPERLINK("http://geochem.nrcan.gc.ca/cdogs/content/bdl/bdl220010_e.htm", "22:0010")</f>
        <v>22:0010</v>
      </c>
      <c r="D268" s="1" t="str">
        <f>HYPERLINK("http://geochem.nrcan.gc.ca/cdogs/content/svy/svy_e.htm", "")</f>
        <v/>
      </c>
      <c r="G268" s="1" t="str">
        <f>HYPERLINK("http://geochem.nrcan.gc.ca/cdogs/content/cr_/cr_00214_e.htm", "214")</f>
        <v>214</v>
      </c>
      <c r="J268" t="s">
        <v>256</v>
      </c>
      <c r="K268" t="s">
        <v>257</v>
      </c>
      <c r="T268">
        <v>3.19</v>
      </c>
      <c r="V268">
        <v>2.9</v>
      </c>
      <c r="X268">
        <v>49.76</v>
      </c>
      <c r="Y268">
        <v>20.3</v>
      </c>
      <c r="AB268">
        <v>0.51</v>
      </c>
      <c r="AC268">
        <v>0.108</v>
      </c>
      <c r="AD268">
        <v>8.02</v>
      </c>
      <c r="AE268">
        <v>0.28799999999999998</v>
      </c>
      <c r="AF268">
        <v>6.91</v>
      </c>
      <c r="AG268">
        <v>1.65</v>
      </c>
      <c r="AH268">
        <v>0.13</v>
      </c>
      <c r="AK268">
        <v>1</v>
      </c>
      <c r="AL268">
        <v>3</v>
      </c>
      <c r="AM268">
        <v>6</v>
      </c>
      <c r="AV268">
        <v>1197</v>
      </c>
      <c r="AX268">
        <v>545</v>
      </c>
      <c r="BF268">
        <v>343</v>
      </c>
      <c r="CC268">
        <v>6.18</v>
      </c>
    </row>
    <row r="269" spans="1:81" x14ac:dyDescent="0.3">
      <c r="A269" t="s">
        <v>853</v>
      </c>
      <c r="B269" t="s">
        <v>854</v>
      </c>
      <c r="C269" s="1" t="str">
        <f>HYPERLINK("http://geochem.nrcan.gc.ca/cdogs/content/bdl/bdl220010_e.htm", "22:0010")</f>
        <v>22:0010</v>
      </c>
      <c r="D269" s="1" t="str">
        <f>HYPERLINK("http://geochem.nrcan.gc.ca/cdogs/content/svy/svy_e.htm", "")</f>
        <v/>
      </c>
      <c r="G269" s="1" t="str">
        <f>HYPERLINK("http://geochem.nrcan.gc.ca/cdogs/content/cr_/cr_00214_e.htm", "214")</f>
        <v>214</v>
      </c>
      <c r="J269" t="s">
        <v>256</v>
      </c>
      <c r="K269" t="s">
        <v>257</v>
      </c>
      <c r="T269">
        <v>3.31</v>
      </c>
      <c r="V269">
        <v>3</v>
      </c>
    </row>
    <row r="270" spans="1:81" x14ac:dyDescent="0.3">
      <c r="A270" t="s">
        <v>855</v>
      </c>
      <c r="B270" t="s">
        <v>856</v>
      </c>
      <c r="C270" s="1" t="str">
        <f>HYPERLINK("http://geochem.nrcan.gc.ca/cdogs/content/bdl/bdl220010_e.htm", "22:0010")</f>
        <v>22:0010</v>
      </c>
      <c r="D270" s="1" t="str">
        <f>HYPERLINK("http://geochem.nrcan.gc.ca/cdogs/content/svy/svy_e.htm", "")</f>
        <v/>
      </c>
      <c r="G270" s="1" t="str">
        <f>HYPERLINK("http://geochem.nrcan.gc.ca/cdogs/content/cr_/cr_00214_e.htm", "214")</f>
        <v>214</v>
      </c>
      <c r="J270" t="s">
        <v>256</v>
      </c>
      <c r="K270" t="s">
        <v>257</v>
      </c>
      <c r="T270">
        <v>3.36</v>
      </c>
    </row>
    <row r="271" spans="1:81" x14ac:dyDescent="0.3">
      <c r="A271" t="s">
        <v>857</v>
      </c>
      <c r="B271" t="s">
        <v>858</v>
      </c>
      <c r="C271" s="1" t="str">
        <f>HYPERLINK("http://geochem.nrcan.gc.ca/cdogs/content/bdl/bdl220010_e.htm", "22:0010")</f>
        <v>22:0010</v>
      </c>
      <c r="D271" s="1" t="str">
        <f>HYPERLINK("http://geochem.nrcan.gc.ca/cdogs/content/svy/svy_e.htm", "")</f>
        <v/>
      </c>
      <c r="G271" s="1" t="str">
        <f>HYPERLINK("http://geochem.nrcan.gc.ca/cdogs/content/cr_/cr_00214_e.htm", "214")</f>
        <v>214</v>
      </c>
      <c r="J271" t="s">
        <v>256</v>
      </c>
      <c r="K271" t="s">
        <v>257</v>
      </c>
      <c r="T271">
        <v>3.56</v>
      </c>
    </row>
    <row r="272" spans="1:81" x14ac:dyDescent="0.3">
      <c r="A272" t="s">
        <v>859</v>
      </c>
      <c r="B272" t="s">
        <v>860</v>
      </c>
      <c r="C272" s="1" t="str">
        <f>HYPERLINK("http://geochem.nrcan.gc.ca/cdogs/content/bdl/bdl220010_e.htm", "22:0010")</f>
        <v>22:0010</v>
      </c>
      <c r="D272" s="1" t="str">
        <f>HYPERLINK("http://geochem.nrcan.gc.ca/cdogs/content/svy/svy_e.htm", "")</f>
        <v/>
      </c>
      <c r="G272" s="1" t="str">
        <f>HYPERLINK("http://geochem.nrcan.gc.ca/cdogs/content/cr_/cr_00214_e.htm", "214")</f>
        <v>214</v>
      </c>
      <c r="J272" t="s">
        <v>256</v>
      </c>
      <c r="K272" t="s">
        <v>257</v>
      </c>
      <c r="T272">
        <v>3.37</v>
      </c>
    </row>
    <row r="273" spans="1:81" x14ac:dyDescent="0.3">
      <c r="A273" t="s">
        <v>861</v>
      </c>
      <c r="B273" t="s">
        <v>862</v>
      </c>
      <c r="C273" s="1" t="str">
        <f>HYPERLINK("http://geochem.nrcan.gc.ca/cdogs/content/bdl/bdl220010_e.htm", "22:0010")</f>
        <v>22:0010</v>
      </c>
      <c r="D273" s="1" t="str">
        <f>HYPERLINK("http://geochem.nrcan.gc.ca/cdogs/content/svy/svy_e.htm", "")</f>
        <v/>
      </c>
      <c r="G273" s="1" t="str">
        <f>HYPERLINK("http://geochem.nrcan.gc.ca/cdogs/content/cr_/cr_00214_e.htm", "214")</f>
        <v>214</v>
      </c>
      <c r="J273" t="s">
        <v>256</v>
      </c>
      <c r="K273" t="s">
        <v>257</v>
      </c>
      <c r="T273">
        <v>3.47</v>
      </c>
    </row>
    <row r="274" spans="1:81" x14ac:dyDescent="0.3">
      <c r="A274" t="s">
        <v>863</v>
      </c>
      <c r="B274" t="s">
        <v>864</v>
      </c>
      <c r="C274" s="1" t="str">
        <f>HYPERLINK("http://geochem.nrcan.gc.ca/cdogs/content/bdl/bdl220010_e.htm", "22:0010")</f>
        <v>22:0010</v>
      </c>
      <c r="D274" s="1" t="str">
        <f>HYPERLINK("http://geochem.nrcan.gc.ca/cdogs/content/svy/svy_e.htm", "")</f>
        <v/>
      </c>
      <c r="G274" s="1" t="str">
        <f>HYPERLINK("http://geochem.nrcan.gc.ca/cdogs/content/cr_/cr_00214_e.htm", "214")</f>
        <v>214</v>
      </c>
      <c r="J274" t="s">
        <v>256</v>
      </c>
      <c r="K274" t="s">
        <v>257</v>
      </c>
      <c r="T274">
        <v>3.55</v>
      </c>
    </row>
    <row r="275" spans="1:81" x14ac:dyDescent="0.3">
      <c r="A275" t="s">
        <v>865</v>
      </c>
      <c r="B275" t="s">
        <v>866</v>
      </c>
      <c r="C275" s="1" t="str">
        <f>HYPERLINK("http://geochem.nrcan.gc.ca/cdogs/content/bdl/bdl220010_e.htm", "22:0010")</f>
        <v>22:0010</v>
      </c>
      <c r="D275" s="1" t="str">
        <f>HYPERLINK("http://geochem.nrcan.gc.ca/cdogs/content/svy/svy_e.htm", "")</f>
        <v/>
      </c>
      <c r="G275" s="1" t="str">
        <f>HYPERLINK("http://geochem.nrcan.gc.ca/cdogs/content/cr_/cr_00214_e.htm", "214")</f>
        <v>214</v>
      </c>
      <c r="J275" t="s">
        <v>256</v>
      </c>
      <c r="K275" t="s">
        <v>257</v>
      </c>
      <c r="T275">
        <v>3.44</v>
      </c>
    </row>
    <row r="276" spans="1:81" x14ac:dyDescent="0.3">
      <c r="A276" t="s">
        <v>867</v>
      </c>
      <c r="B276" t="s">
        <v>868</v>
      </c>
      <c r="C276" s="1" t="str">
        <f>HYPERLINK("http://geochem.nrcan.gc.ca/cdogs/content/bdl/bdl220010_e.htm", "22:0010")</f>
        <v>22:0010</v>
      </c>
      <c r="D276" s="1" t="str">
        <f>HYPERLINK("http://geochem.nrcan.gc.ca/cdogs/content/svy/svy_e.htm", "")</f>
        <v/>
      </c>
      <c r="G276" s="1" t="str">
        <f>HYPERLINK("http://geochem.nrcan.gc.ca/cdogs/content/cr_/cr_00214_e.htm", "214")</f>
        <v>214</v>
      </c>
      <c r="J276" t="s">
        <v>256</v>
      </c>
      <c r="K276" t="s">
        <v>257</v>
      </c>
      <c r="T276">
        <v>3.46</v>
      </c>
    </row>
    <row r="277" spans="1:81" x14ac:dyDescent="0.3">
      <c r="A277" t="s">
        <v>869</v>
      </c>
      <c r="B277" t="s">
        <v>870</v>
      </c>
      <c r="C277" s="1" t="str">
        <f>HYPERLINK("http://geochem.nrcan.gc.ca/cdogs/content/bdl/bdl220010_e.htm", "22:0010")</f>
        <v>22:0010</v>
      </c>
      <c r="D277" s="1" t="str">
        <f>HYPERLINK("http://geochem.nrcan.gc.ca/cdogs/content/svy/svy_e.htm", "")</f>
        <v/>
      </c>
      <c r="G277" s="1" t="str">
        <f>HYPERLINK("http://geochem.nrcan.gc.ca/cdogs/content/cr_/cr_00214_e.htm", "214")</f>
        <v>214</v>
      </c>
      <c r="J277" t="s">
        <v>256</v>
      </c>
      <c r="K277" t="s">
        <v>257</v>
      </c>
      <c r="T277">
        <v>3.4</v>
      </c>
    </row>
    <row r="278" spans="1:81" x14ac:dyDescent="0.3">
      <c r="A278" t="s">
        <v>871</v>
      </c>
      <c r="B278" t="s">
        <v>872</v>
      </c>
      <c r="C278" s="1" t="str">
        <f>HYPERLINK("http://geochem.nrcan.gc.ca/cdogs/content/bdl/bdl220010_e.htm", "22:0010")</f>
        <v>22:0010</v>
      </c>
      <c r="D278" s="1" t="str">
        <f>HYPERLINK("http://geochem.nrcan.gc.ca/cdogs/content/svy/svy_e.htm", "")</f>
        <v/>
      </c>
      <c r="G278" s="1" t="str">
        <f>HYPERLINK("http://geochem.nrcan.gc.ca/cdogs/content/cr_/cr_00214_e.htm", "214")</f>
        <v>214</v>
      </c>
      <c r="J278" t="s">
        <v>256</v>
      </c>
      <c r="K278" t="s">
        <v>257</v>
      </c>
      <c r="T278">
        <v>3.46</v>
      </c>
    </row>
    <row r="279" spans="1:81" x14ac:dyDescent="0.3">
      <c r="A279" t="s">
        <v>873</v>
      </c>
      <c r="B279" t="s">
        <v>874</v>
      </c>
      <c r="C279" s="1" t="str">
        <f>HYPERLINK("http://geochem.nrcan.gc.ca/cdogs/content/bdl/bdl220010_e.htm", "22:0010")</f>
        <v>22:0010</v>
      </c>
      <c r="D279" s="1" t="str">
        <f>HYPERLINK("http://geochem.nrcan.gc.ca/cdogs/content/svy/svy_e.htm", "")</f>
        <v/>
      </c>
      <c r="G279" s="1" t="str">
        <f>HYPERLINK("http://geochem.nrcan.gc.ca/cdogs/content/cr_/cr_00183_e.htm", "183")</f>
        <v>183</v>
      </c>
      <c r="J279" t="s">
        <v>256</v>
      </c>
      <c r="K279" t="s">
        <v>257</v>
      </c>
      <c r="AW279">
        <v>297</v>
      </c>
      <c r="BH279">
        <v>2000</v>
      </c>
      <c r="BI279">
        <v>3000</v>
      </c>
      <c r="BK279">
        <v>1120</v>
      </c>
      <c r="BL279">
        <v>166</v>
      </c>
      <c r="BM279">
        <v>45.3</v>
      </c>
      <c r="BN279">
        <v>121</v>
      </c>
      <c r="BO279">
        <v>14.9</v>
      </c>
      <c r="BT279">
        <v>10.7</v>
      </c>
      <c r="BU279">
        <v>1.1000000000000001</v>
      </c>
      <c r="CA279">
        <v>23.1</v>
      </c>
      <c r="CB279">
        <v>4.1100000000000003</v>
      </c>
    </row>
    <row r="280" spans="1:81" x14ac:dyDescent="0.3">
      <c r="A280" t="s">
        <v>875</v>
      </c>
      <c r="B280" t="s">
        <v>876</v>
      </c>
      <c r="C280" s="1" t="str">
        <f>HYPERLINK("http://geochem.nrcan.gc.ca/cdogs/content/bdl/bdl220010_e.htm", "22:0010")</f>
        <v>22:0010</v>
      </c>
      <c r="D280" s="1" t="str">
        <f>HYPERLINK("http://geochem.nrcan.gc.ca/cdogs/content/svy/svy_e.htm", "")</f>
        <v/>
      </c>
      <c r="G280" s="1" t="str">
        <f>HYPERLINK("http://geochem.nrcan.gc.ca/cdogs/content/cr_/cr_00176_e.htm", "176")</f>
        <v>176</v>
      </c>
      <c r="J280" t="s">
        <v>256</v>
      </c>
      <c r="K280" t="s">
        <v>257</v>
      </c>
      <c r="V280">
        <v>8.1</v>
      </c>
      <c r="X280">
        <v>47.89</v>
      </c>
      <c r="Y280">
        <v>15.48</v>
      </c>
      <c r="AA280">
        <v>1.84</v>
      </c>
      <c r="AB280">
        <v>9.56</v>
      </c>
      <c r="AC280">
        <v>0.17100000000000001</v>
      </c>
      <c r="AD280">
        <v>13.2</v>
      </c>
      <c r="AE280">
        <v>0.96099999999999997</v>
      </c>
      <c r="AF280">
        <v>1.82</v>
      </c>
      <c r="AG280">
        <v>0.02</v>
      </c>
      <c r="AH280">
        <v>0.03</v>
      </c>
      <c r="AK280">
        <v>43</v>
      </c>
      <c r="AL280">
        <v>-1</v>
      </c>
      <c r="AM280">
        <v>339</v>
      </c>
      <c r="AN280">
        <v>370</v>
      </c>
      <c r="AO280">
        <v>54</v>
      </c>
      <c r="AP280">
        <v>170</v>
      </c>
      <c r="AQ280">
        <v>130</v>
      </c>
      <c r="AR280">
        <v>16</v>
      </c>
      <c r="AV280">
        <v>108</v>
      </c>
      <c r="AW280">
        <v>14.9</v>
      </c>
      <c r="AX280">
        <v>14</v>
      </c>
      <c r="AY280">
        <v>0.6</v>
      </c>
      <c r="BF280">
        <v>7</v>
      </c>
      <c r="BK280">
        <v>2.4300000000000002</v>
      </c>
      <c r="BL280">
        <v>1.1100000000000001</v>
      </c>
      <c r="BM280">
        <v>0.50700000000000001</v>
      </c>
      <c r="BT280">
        <v>1.63</v>
      </c>
      <c r="BV280">
        <v>0.6</v>
      </c>
      <c r="CC280">
        <v>11.11</v>
      </c>
    </row>
    <row r="281" spans="1:81" x14ac:dyDescent="0.3">
      <c r="A281" t="s">
        <v>877</v>
      </c>
      <c r="B281" t="s">
        <v>878</v>
      </c>
      <c r="C281" s="1" t="str">
        <f>HYPERLINK("http://geochem.nrcan.gc.ca/cdogs/content/bdl/bdl220010_e.htm", "22:0010")</f>
        <v>22:0010</v>
      </c>
      <c r="D281" s="1" t="str">
        <f>HYPERLINK("http://geochem.nrcan.gc.ca/cdogs/content/svy/svy_e.htm", "")</f>
        <v/>
      </c>
      <c r="G281" s="1" t="str">
        <f>HYPERLINK("http://geochem.nrcan.gc.ca/cdogs/content/cr_/cr_00176_e.htm", "176")</f>
        <v>176</v>
      </c>
      <c r="J281" t="s">
        <v>256</v>
      </c>
      <c r="K281" t="s">
        <v>257</v>
      </c>
      <c r="V281">
        <v>8.3000000000000007</v>
      </c>
    </row>
    <row r="282" spans="1:81" x14ac:dyDescent="0.3">
      <c r="A282" t="s">
        <v>879</v>
      </c>
      <c r="B282" t="s">
        <v>880</v>
      </c>
      <c r="C282" s="1" t="str">
        <f>HYPERLINK("http://geochem.nrcan.gc.ca/cdogs/content/bdl/bdl220010_e.htm", "22:0010")</f>
        <v>22:0010</v>
      </c>
      <c r="D282" s="1" t="str">
        <f>HYPERLINK("http://geochem.nrcan.gc.ca/cdogs/content/svy/svy_e.htm", "")</f>
        <v/>
      </c>
      <c r="G282" s="1" t="str">
        <f>HYPERLINK("http://geochem.nrcan.gc.ca/cdogs/content/cr_/cr_00176_e.htm", "176")</f>
        <v>176</v>
      </c>
      <c r="J282" t="s">
        <v>256</v>
      </c>
      <c r="K282" t="s">
        <v>257</v>
      </c>
      <c r="V282">
        <v>8.6999999999999993</v>
      </c>
    </row>
    <row r="283" spans="1:81" x14ac:dyDescent="0.3">
      <c r="A283" t="s">
        <v>881</v>
      </c>
      <c r="B283" t="s">
        <v>882</v>
      </c>
      <c r="C283" s="1" t="str">
        <f>HYPERLINK("http://geochem.nrcan.gc.ca/cdogs/content/bdl/bdl220010_e.htm", "22:0010")</f>
        <v>22:0010</v>
      </c>
      <c r="D283" s="1" t="str">
        <f>HYPERLINK("http://geochem.nrcan.gc.ca/cdogs/content/svy/svy_e.htm", "")</f>
        <v/>
      </c>
      <c r="G283" s="1" t="str">
        <f>HYPERLINK("http://geochem.nrcan.gc.ca/cdogs/content/cr_/cr_00177_e.htm", "177")</f>
        <v>177</v>
      </c>
      <c r="J283" t="s">
        <v>256</v>
      </c>
      <c r="K283" t="s">
        <v>257</v>
      </c>
      <c r="T283">
        <v>43.6</v>
      </c>
    </row>
    <row r="284" spans="1:81" x14ac:dyDescent="0.3">
      <c r="A284" t="s">
        <v>883</v>
      </c>
      <c r="B284" t="s">
        <v>884</v>
      </c>
      <c r="C284" s="1" t="str">
        <f>HYPERLINK("http://geochem.nrcan.gc.ca/cdogs/content/bdl/bdl220010_e.htm", "22:0010")</f>
        <v>22:0010</v>
      </c>
      <c r="D284" s="1" t="str">
        <f>HYPERLINK("http://geochem.nrcan.gc.ca/cdogs/content/svy/svy_e.htm", "")</f>
        <v/>
      </c>
      <c r="G284" s="1" t="str">
        <f>HYPERLINK("http://geochem.nrcan.gc.ca/cdogs/content/cr_/cr_00177_e.htm", "177")</f>
        <v>177</v>
      </c>
      <c r="J284" t="s">
        <v>256</v>
      </c>
      <c r="K284" t="s">
        <v>257</v>
      </c>
      <c r="T284">
        <v>42.1</v>
      </c>
    </row>
    <row r="285" spans="1:81" x14ac:dyDescent="0.3">
      <c r="A285" t="s">
        <v>885</v>
      </c>
      <c r="B285" t="s">
        <v>886</v>
      </c>
      <c r="C285" s="1" t="str">
        <f>HYPERLINK("http://geochem.nrcan.gc.ca/cdogs/content/bdl/bdl220010_e.htm", "22:0010")</f>
        <v>22:0010</v>
      </c>
      <c r="D285" s="1" t="str">
        <f>HYPERLINK("http://geochem.nrcan.gc.ca/cdogs/content/svy/svy_e.htm", "")</f>
        <v/>
      </c>
      <c r="G285" s="1" t="str">
        <f>HYPERLINK("http://geochem.nrcan.gc.ca/cdogs/content/cr_/cr_00177_e.htm", "177")</f>
        <v>177</v>
      </c>
      <c r="J285" t="s">
        <v>256</v>
      </c>
      <c r="K285" t="s">
        <v>257</v>
      </c>
      <c r="T285">
        <v>42.5</v>
      </c>
    </row>
    <row r="286" spans="1:81" x14ac:dyDescent="0.3">
      <c r="A286" t="s">
        <v>887</v>
      </c>
      <c r="B286" t="s">
        <v>888</v>
      </c>
      <c r="C286" s="1" t="str">
        <f>HYPERLINK("http://geochem.nrcan.gc.ca/cdogs/content/bdl/bdl220010_e.htm", "22:0010")</f>
        <v>22:0010</v>
      </c>
      <c r="D286" s="1" t="str">
        <f>HYPERLINK("http://geochem.nrcan.gc.ca/cdogs/content/svy/svy_e.htm", "")</f>
        <v/>
      </c>
      <c r="G286" s="1" t="str">
        <f>HYPERLINK("http://geochem.nrcan.gc.ca/cdogs/content/cr_/cr_00177_e.htm", "177")</f>
        <v>177</v>
      </c>
      <c r="J286" t="s">
        <v>256</v>
      </c>
      <c r="K286" t="s">
        <v>257</v>
      </c>
      <c r="T286">
        <v>42.4</v>
      </c>
    </row>
    <row r="287" spans="1:81" x14ac:dyDescent="0.3">
      <c r="A287" t="s">
        <v>889</v>
      </c>
      <c r="B287" t="s">
        <v>890</v>
      </c>
      <c r="C287" s="1" t="str">
        <f>HYPERLINK("http://geochem.nrcan.gc.ca/cdogs/content/bdl/bdl220010_e.htm", "22:0010")</f>
        <v>22:0010</v>
      </c>
      <c r="D287" s="1" t="str">
        <f>HYPERLINK("http://geochem.nrcan.gc.ca/cdogs/content/svy/svy_e.htm", "")</f>
        <v/>
      </c>
      <c r="G287" s="1" t="str">
        <f>HYPERLINK("http://geochem.nrcan.gc.ca/cdogs/content/cr_/cr_00177_e.htm", "177")</f>
        <v>177</v>
      </c>
      <c r="J287" t="s">
        <v>256</v>
      </c>
      <c r="K287" t="s">
        <v>257</v>
      </c>
      <c r="T287">
        <v>42.5</v>
      </c>
    </row>
    <row r="288" spans="1:81" x14ac:dyDescent="0.3">
      <c r="A288" t="s">
        <v>891</v>
      </c>
      <c r="B288" t="s">
        <v>892</v>
      </c>
      <c r="C288" s="1" t="str">
        <f>HYPERLINK("http://geochem.nrcan.gc.ca/cdogs/content/bdl/bdl220010_e.htm", "22:0010")</f>
        <v>22:0010</v>
      </c>
      <c r="D288" s="1" t="str">
        <f>HYPERLINK("http://geochem.nrcan.gc.ca/cdogs/content/svy/svy_e.htm", "")</f>
        <v/>
      </c>
      <c r="G288" s="1" t="str">
        <f>HYPERLINK("http://geochem.nrcan.gc.ca/cdogs/content/cr_/cr_00177_e.htm", "177")</f>
        <v>177</v>
      </c>
      <c r="J288" t="s">
        <v>256</v>
      </c>
      <c r="K288" t="s">
        <v>257</v>
      </c>
      <c r="T288">
        <v>42.5</v>
      </c>
    </row>
    <row r="289" spans="1:79" x14ac:dyDescent="0.3">
      <c r="A289" t="s">
        <v>893</v>
      </c>
      <c r="B289" t="s">
        <v>894</v>
      </c>
      <c r="C289" s="1" t="str">
        <f>HYPERLINK("http://geochem.nrcan.gc.ca/cdogs/content/bdl/bdl220010_e.htm", "22:0010")</f>
        <v>22:0010</v>
      </c>
      <c r="D289" s="1" t="str">
        <f>HYPERLINK("http://geochem.nrcan.gc.ca/cdogs/content/svy/svy_e.htm", "")</f>
        <v/>
      </c>
      <c r="G289" s="1" t="str">
        <f>HYPERLINK("http://geochem.nrcan.gc.ca/cdogs/content/cr_/cr_00177_e.htm", "177")</f>
        <v>177</v>
      </c>
      <c r="J289" t="s">
        <v>256</v>
      </c>
      <c r="K289" t="s">
        <v>257</v>
      </c>
      <c r="T289">
        <v>42.6</v>
      </c>
    </row>
    <row r="290" spans="1:79" x14ac:dyDescent="0.3">
      <c r="A290" t="s">
        <v>895</v>
      </c>
      <c r="B290" t="s">
        <v>896</v>
      </c>
      <c r="C290" s="1" t="str">
        <f>HYPERLINK("http://geochem.nrcan.gc.ca/cdogs/content/bdl/bdl220010_e.htm", "22:0010")</f>
        <v>22:0010</v>
      </c>
      <c r="D290" s="1" t="str">
        <f>HYPERLINK("http://geochem.nrcan.gc.ca/cdogs/content/svy/svy_e.htm", "")</f>
        <v/>
      </c>
      <c r="G290" s="1" t="str">
        <f>HYPERLINK("http://geochem.nrcan.gc.ca/cdogs/content/cr_/cr_00177_e.htm", "177")</f>
        <v>177</v>
      </c>
      <c r="J290" t="s">
        <v>256</v>
      </c>
      <c r="K290" t="s">
        <v>257</v>
      </c>
      <c r="T290">
        <v>43.3</v>
      </c>
    </row>
    <row r="291" spans="1:79" x14ac:dyDescent="0.3">
      <c r="A291" t="s">
        <v>897</v>
      </c>
      <c r="B291" t="s">
        <v>898</v>
      </c>
      <c r="C291" s="1" t="str">
        <f>HYPERLINK("http://geochem.nrcan.gc.ca/cdogs/content/bdl/bdl220010_e.htm", "22:0010")</f>
        <v>22:0010</v>
      </c>
      <c r="D291" s="1" t="str">
        <f>HYPERLINK("http://geochem.nrcan.gc.ca/cdogs/content/svy/svy_e.htm", "")</f>
        <v/>
      </c>
      <c r="G291" s="1" t="str">
        <f>HYPERLINK("http://geochem.nrcan.gc.ca/cdogs/content/cr_/cr_00177_e.htm", "177")</f>
        <v>177</v>
      </c>
      <c r="J291" t="s">
        <v>256</v>
      </c>
      <c r="K291" t="s">
        <v>257</v>
      </c>
      <c r="T291">
        <v>43.3</v>
      </c>
    </row>
    <row r="292" spans="1:79" x14ac:dyDescent="0.3">
      <c r="A292" t="s">
        <v>899</v>
      </c>
      <c r="B292" t="s">
        <v>900</v>
      </c>
      <c r="C292" s="1" t="str">
        <f>HYPERLINK("http://geochem.nrcan.gc.ca/cdogs/content/bdl/bdl220010_e.htm", "22:0010")</f>
        <v>22:0010</v>
      </c>
      <c r="D292" s="1" t="str">
        <f>HYPERLINK("http://geochem.nrcan.gc.ca/cdogs/content/svy/svy_e.htm", "")</f>
        <v/>
      </c>
      <c r="G292" s="1" t="str">
        <f>HYPERLINK("http://geochem.nrcan.gc.ca/cdogs/content/cr_/cr_00177_e.htm", "177")</f>
        <v>177</v>
      </c>
      <c r="J292" t="s">
        <v>256</v>
      </c>
      <c r="K292" t="s">
        <v>257</v>
      </c>
      <c r="T292">
        <v>43.4</v>
      </c>
    </row>
    <row r="293" spans="1:79" x14ac:dyDescent="0.3">
      <c r="A293" t="s">
        <v>901</v>
      </c>
      <c r="B293" t="s">
        <v>902</v>
      </c>
      <c r="C293" s="1" t="str">
        <f>HYPERLINK("http://geochem.nrcan.gc.ca/cdogs/content/bdl/bdl220010_e.htm", "22:0010")</f>
        <v>22:0010</v>
      </c>
      <c r="D293" s="1" t="str">
        <f>HYPERLINK("http://geochem.nrcan.gc.ca/cdogs/content/svy/svy_e.htm", "")</f>
        <v/>
      </c>
      <c r="G293" s="1" t="str">
        <f>HYPERLINK("http://geochem.nrcan.gc.ca/cdogs/content/cr_/cr_00201_e.htm", "201")</f>
        <v>201</v>
      </c>
      <c r="J293" t="s">
        <v>256</v>
      </c>
      <c r="K293" t="s">
        <v>257</v>
      </c>
      <c r="AW293">
        <v>974</v>
      </c>
      <c r="BH293">
        <v>2000</v>
      </c>
      <c r="BI293">
        <v>187</v>
      </c>
      <c r="BK293">
        <v>1580</v>
      </c>
      <c r="BN293">
        <v>229</v>
      </c>
      <c r="BO293">
        <v>34.5</v>
      </c>
      <c r="BP293">
        <v>183</v>
      </c>
      <c r="BQ293">
        <v>35.6</v>
      </c>
      <c r="BR293">
        <v>96.2</v>
      </c>
      <c r="BS293">
        <v>14.3</v>
      </c>
      <c r="BT293">
        <v>87.5</v>
      </c>
      <c r="BU293">
        <v>12</v>
      </c>
      <c r="CA293">
        <v>26</v>
      </c>
    </row>
    <row r="294" spans="1:79" x14ac:dyDescent="0.3">
      <c r="A294" t="s">
        <v>903</v>
      </c>
      <c r="B294" t="s">
        <v>904</v>
      </c>
      <c r="C294" s="1" t="str">
        <f>HYPERLINK("http://geochem.nrcan.gc.ca/cdogs/content/bdl/bdl220010_e.htm", "22:0010")</f>
        <v>22:0010</v>
      </c>
      <c r="D294" s="1" t="str">
        <f>HYPERLINK("http://geochem.nrcan.gc.ca/cdogs/content/svy/svy_e.htm", "")</f>
        <v/>
      </c>
      <c r="G294" s="1" t="str">
        <f>HYPERLINK("http://geochem.nrcan.gc.ca/cdogs/content/cr_/cr_00216_e.htm", "216")</f>
        <v>216</v>
      </c>
      <c r="J294" t="s">
        <v>256</v>
      </c>
      <c r="K294" t="s">
        <v>257</v>
      </c>
      <c r="BW294">
        <v>83.3</v>
      </c>
      <c r="BX294">
        <v>331</v>
      </c>
      <c r="BY294">
        <v>34.299999999999997</v>
      </c>
    </row>
    <row r="295" spans="1:79" x14ac:dyDescent="0.3">
      <c r="A295" t="s">
        <v>905</v>
      </c>
      <c r="B295" t="s">
        <v>906</v>
      </c>
      <c r="C295" s="1" t="str">
        <f>HYPERLINK("http://geochem.nrcan.gc.ca/cdogs/content/bdl/bdl220010_e.htm", "22:0010")</f>
        <v>22:0010</v>
      </c>
      <c r="D295" s="1" t="str">
        <f>HYPERLINK("http://geochem.nrcan.gc.ca/cdogs/content/svy/svy_e.htm", "")</f>
        <v/>
      </c>
      <c r="G295" s="1" t="str">
        <f>HYPERLINK("http://geochem.nrcan.gc.ca/cdogs/content/cr_/cr_00195_e.htm", "195")</f>
        <v>195</v>
      </c>
      <c r="J295" t="s">
        <v>256</v>
      </c>
      <c r="K295" t="s">
        <v>257</v>
      </c>
      <c r="V295">
        <v>5.3</v>
      </c>
    </row>
    <row r="296" spans="1:79" x14ac:dyDescent="0.3">
      <c r="A296" t="s">
        <v>907</v>
      </c>
      <c r="B296" t="s">
        <v>908</v>
      </c>
      <c r="C296" s="1" t="str">
        <f>HYPERLINK("http://geochem.nrcan.gc.ca/cdogs/content/bdl/bdl220010_e.htm", "22:0010")</f>
        <v>22:0010</v>
      </c>
      <c r="D296" s="1" t="str">
        <f>HYPERLINK("http://geochem.nrcan.gc.ca/cdogs/content/svy/svy_e.htm", "")</f>
        <v/>
      </c>
      <c r="G296" s="1" t="str">
        <f>HYPERLINK("http://geochem.nrcan.gc.ca/cdogs/content/cr_/cr_00195_e.htm", "195")</f>
        <v>195</v>
      </c>
      <c r="J296" t="s">
        <v>256</v>
      </c>
      <c r="K296" t="s">
        <v>257</v>
      </c>
      <c r="V296">
        <v>5.3</v>
      </c>
    </row>
    <row r="297" spans="1:79" x14ac:dyDescent="0.3">
      <c r="A297" t="s">
        <v>909</v>
      </c>
      <c r="B297" t="s">
        <v>910</v>
      </c>
      <c r="C297" s="1" t="str">
        <f>HYPERLINK("http://geochem.nrcan.gc.ca/cdogs/content/bdl/bdl220010_e.htm", "22:0010")</f>
        <v>22:0010</v>
      </c>
      <c r="D297" s="1" t="str">
        <f>HYPERLINK("http://geochem.nrcan.gc.ca/cdogs/content/svy/svy_e.htm", "")</f>
        <v/>
      </c>
      <c r="G297" s="1" t="str">
        <f>HYPERLINK("http://geochem.nrcan.gc.ca/cdogs/content/cr_/cr_00195_e.htm", "195")</f>
        <v>195</v>
      </c>
      <c r="J297" t="s">
        <v>256</v>
      </c>
      <c r="K297" t="s">
        <v>257</v>
      </c>
      <c r="V297">
        <v>5.0999999999999996</v>
      </c>
    </row>
    <row r="298" spans="1:79" x14ac:dyDescent="0.3">
      <c r="A298" t="s">
        <v>911</v>
      </c>
      <c r="B298" t="s">
        <v>912</v>
      </c>
      <c r="C298" s="1" t="str">
        <f>HYPERLINK("http://geochem.nrcan.gc.ca/cdogs/content/bdl/bdl220010_e.htm", "22:0010")</f>
        <v>22:0010</v>
      </c>
      <c r="D298" s="1" t="str">
        <f>HYPERLINK("http://geochem.nrcan.gc.ca/cdogs/content/svy/svy_e.htm", "")</f>
        <v/>
      </c>
      <c r="G298" s="1" t="str">
        <f>HYPERLINK("http://geochem.nrcan.gc.ca/cdogs/content/cr_/cr_00195_e.htm", "195")</f>
        <v>195</v>
      </c>
      <c r="J298" t="s">
        <v>256</v>
      </c>
      <c r="K298" t="s">
        <v>257</v>
      </c>
      <c r="V298">
        <v>5.3</v>
      </c>
    </row>
    <row r="299" spans="1:79" x14ac:dyDescent="0.3">
      <c r="A299" t="s">
        <v>913</v>
      </c>
      <c r="B299" t="s">
        <v>914</v>
      </c>
      <c r="C299" s="1" t="str">
        <f>HYPERLINK("http://geochem.nrcan.gc.ca/cdogs/content/bdl/bdl220010_e.htm", "22:0010")</f>
        <v>22:0010</v>
      </c>
      <c r="D299" s="1" t="str">
        <f>HYPERLINK("http://geochem.nrcan.gc.ca/cdogs/content/svy/svy_e.htm", "")</f>
        <v/>
      </c>
      <c r="G299" s="1" t="str">
        <f>HYPERLINK("http://geochem.nrcan.gc.ca/cdogs/content/cr_/cr_00195_e.htm", "195")</f>
        <v>195</v>
      </c>
      <c r="J299" t="s">
        <v>256</v>
      </c>
      <c r="K299" t="s">
        <v>257</v>
      </c>
      <c r="V299">
        <v>5.3</v>
      </c>
    </row>
    <row r="300" spans="1:79" x14ac:dyDescent="0.3">
      <c r="A300" t="s">
        <v>915</v>
      </c>
      <c r="B300" t="s">
        <v>916</v>
      </c>
      <c r="C300" s="1" t="str">
        <f>HYPERLINK("http://geochem.nrcan.gc.ca/cdogs/content/bdl/bdl220010_e.htm", "22:0010")</f>
        <v>22:0010</v>
      </c>
      <c r="D300" s="1" t="str">
        <f>HYPERLINK("http://geochem.nrcan.gc.ca/cdogs/content/svy/svy_e.htm", "")</f>
        <v/>
      </c>
      <c r="G300" s="1" t="str">
        <f>HYPERLINK("http://geochem.nrcan.gc.ca/cdogs/content/cr_/cr_00195_e.htm", "195")</f>
        <v>195</v>
      </c>
      <c r="J300" t="s">
        <v>256</v>
      </c>
      <c r="K300" t="s">
        <v>257</v>
      </c>
      <c r="V300">
        <v>5.7</v>
      </c>
    </row>
    <row r="301" spans="1:79" x14ac:dyDescent="0.3">
      <c r="A301" t="s">
        <v>917</v>
      </c>
      <c r="B301" t="s">
        <v>918</v>
      </c>
      <c r="C301" s="1" t="str">
        <f>HYPERLINK("http://geochem.nrcan.gc.ca/cdogs/content/bdl/bdl220010_e.htm", "22:0010")</f>
        <v>22:0010</v>
      </c>
      <c r="D301" s="1" t="str">
        <f>HYPERLINK("http://geochem.nrcan.gc.ca/cdogs/content/svy/svy_e.htm", "")</f>
        <v/>
      </c>
      <c r="G301" s="1" t="str">
        <f>HYPERLINK("http://geochem.nrcan.gc.ca/cdogs/content/cr_/cr_00195_e.htm", "195")</f>
        <v>195</v>
      </c>
      <c r="J301" t="s">
        <v>256</v>
      </c>
      <c r="K301" t="s">
        <v>257</v>
      </c>
      <c r="V301">
        <v>5.2</v>
      </c>
    </row>
    <row r="302" spans="1:79" x14ac:dyDescent="0.3">
      <c r="A302" t="s">
        <v>919</v>
      </c>
      <c r="B302" t="s">
        <v>920</v>
      </c>
      <c r="C302" s="1" t="str">
        <f>HYPERLINK("http://geochem.nrcan.gc.ca/cdogs/content/bdl/bdl220010_e.htm", "22:0010")</f>
        <v>22:0010</v>
      </c>
      <c r="D302" s="1" t="str">
        <f>HYPERLINK("http://geochem.nrcan.gc.ca/cdogs/content/svy/svy_e.htm", "")</f>
        <v/>
      </c>
      <c r="G302" s="1" t="str">
        <f>HYPERLINK("http://geochem.nrcan.gc.ca/cdogs/content/cr_/cr_00195_e.htm", "195")</f>
        <v>195</v>
      </c>
      <c r="J302" t="s">
        <v>256</v>
      </c>
      <c r="K302" t="s">
        <v>257</v>
      </c>
      <c r="V302">
        <v>5.4</v>
      </c>
    </row>
    <row r="303" spans="1:79" x14ac:dyDescent="0.3">
      <c r="A303" t="s">
        <v>921</v>
      </c>
      <c r="B303" t="s">
        <v>922</v>
      </c>
      <c r="C303" s="1" t="str">
        <f>HYPERLINK("http://geochem.nrcan.gc.ca/cdogs/content/bdl/bdl220010_e.htm", "22:0010")</f>
        <v>22:0010</v>
      </c>
      <c r="D303" s="1" t="str">
        <f>HYPERLINK("http://geochem.nrcan.gc.ca/cdogs/content/svy/svy_e.htm", "")</f>
        <v/>
      </c>
      <c r="G303" s="1" t="str">
        <f>HYPERLINK("http://geochem.nrcan.gc.ca/cdogs/content/cr_/cr_00195_e.htm", "195")</f>
        <v>195</v>
      </c>
      <c r="J303" t="s">
        <v>256</v>
      </c>
      <c r="K303" t="s">
        <v>257</v>
      </c>
      <c r="V303">
        <v>5.2</v>
      </c>
    </row>
    <row r="304" spans="1:79" x14ac:dyDescent="0.3">
      <c r="A304" t="s">
        <v>923</v>
      </c>
      <c r="B304" t="s">
        <v>924</v>
      </c>
      <c r="C304" s="1" t="str">
        <f>HYPERLINK("http://geochem.nrcan.gc.ca/cdogs/content/bdl/bdl220010_e.htm", "22:0010")</f>
        <v>22:0010</v>
      </c>
      <c r="D304" s="1" t="str">
        <f>HYPERLINK("http://geochem.nrcan.gc.ca/cdogs/content/svy/svy_e.htm", "")</f>
        <v/>
      </c>
      <c r="G304" s="1" t="str">
        <f>HYPERLINK("http://geochem.nrcan.gc.ca/cdogs/content/cr_/cr_00195_e.htm", "195")</f>
        <v>195</v>
      </c>
      <c r="J304" t="s">
        <v>256</v>
      </c>
      <c r="K304" t="s">
        <v>257</v>
      </c>
      <c r="V304">
        <v>5.4</v>
      </c>
    </row>
    <row r="305" spans="1:88" x14ac:dyDescent="0.3">
      <c r="A305" t="s">
        <v>925</v>
      </c>
      <c r="B305" t="s">
        <v>926</v>
      </c>
      <c r="C305" s="1" t="str">
        <f>HYPERLINK("http://geochem.nrcan.gc.ca/cdogs/content/bdl/bdl220010_e.htm", "22:0010")</f>
        <v>22:0010</v>
      </c>
      <c r="D305" s="1" t="str">
        <f>HYPERLINK("http://geochem.nrcan.gc.ca/cdogs/content/svy/svy_e.htm", "")</f>
        <v/>
      </c>
      <c r="G305" s="1" t="str">
        <f>HYPERLINK("http://geochem.nrcan.gc.ca/cdogs/content/cr_/cr_00195_e.htm", "195")</f>
        <v>195</v>
      </c>
      <c r="J305" t="s">
        <v>256</v>
      </c>
      <c r="K305" t="s">
        <v>257</v>
      </c>
      <c r="V305">
        <v>5.3</v>
      </c>
    </row>
    <row r="306" spans="1:88" x14ac:dyDescent="0.3">
      <c r="A306" t="s">
        <v>927</v>
      </c>
      <c r="B306" t="s">
        <v>928</v>
      </c>
      <c r="C306" s="1" t="str">
        <f>HYPERLINK("http://geochem.nrcan.gc.ca/cdogs/content/bdl/bdl220010_e.htm", "22:0010")</f>
        <v>22:0010</v>
      </c>
      <c r="D306" s="1" t="str">
        <f>HYPERLINK("http://geochem.nrcan.gc.ca/cdogs/content/svy/svy_e.htm", "")</f>
        <v/>
      </c>
      <c r="G306" s="1" t="str">
        <f>HYPERLINK("http://geochem.nrcan.gc.ca/cdogs/content/cr_/cr_00195_e.htm", "195")</f>
        <v>195</v>
      </c>
      <c r="J306" t="s">
        <v>256</v>
      </c>
      <c r="K306" t="s">
        <v>257</v>
      </c>
      <c r="V306">
        <v>5.5</v>
      </c>
    </row>
    <row r="307" spans="1:88" x14ac:dyDescent="0.3">
      <c r="A307" t="s">
        <v>929</v>
      </c>
      <c r="B307" t="s">
        <v>930</v>
      </c>
      <c r="C307" s="1" t="str">
        <f>HYPERLINK("http://geochem.nrcan.gc.ca/cdogs/content/bdl/bdl220010_e.htm", "22:0010")</f>
        <v>22:0010</v>
      </c>
      <c r="D307" s="1" t="str">
        <f>HYPERLINK("http://geochem.nrcan.gc.ca/cdogs/content/svy/svy_e.htm", "")</f>
        <v/>
      </c>
      <c r="G307" s="1" t="str">
        <f>HYPERLINK("http://geochem.nrcan.gc.ca/cdogs/content/cr_/cr_00195_e.htm", "195")</f>
        <v>195</v>
      </c>
      <c r="J307" t="s">
        <v>256</v>
      </c>
      <c r="K307" t="s">
        <v>257</v>
      </c>
      <c r="V307">
        <v>5.6</v>
      </c>
    </row>
    <row r="308" spans="1:88" x14ac:dyDescent="0.3">
      <c r="A308" t="s">
        <v>931</v>
      </c>
      <c r="B308" t="s">
        <v>932</v>
      </c>
      <c r="C308" s="1" t="str">
        <f>HYPERLINK("http://geochem.nrcan.gc.ca/cdogs/content/bdl/bdl220010_e.htm", "22:0010")</f>
        <v>22:0010</v>
      </c>
      <c r="D308" s="1" t="str">
        <f>HYPERLINK("http://geochem.nrcan.gc.ca/cdogs/content/svy/svy_e.htm", "")</f>
        <v/>
      </c>
      <c r="G308" s="1" t="str">
        <f>HYPERLINK("http://geochem.nrcan.gc.ca/cdogs/content/cr_/cr_00195_e.htm", "195")</f>
        <v>195</v>
      </c>
      <c r="J308" t="s">
        <v>256</v>
      </c>
      <c r="K308" t="s">
        <v>257</v>
      </c>
      <c r="V308">
        <v>5.6</v>
      </c>
    </row>
    <row r="309" spans="1:88" x14ac:dyDescent="0.3">
      <c r="A309" t="s">
        <v>933</v>
      </c>
      <c r="B309" t="s">
        <v>934</v>
      </c>
      <c r="C309" s="1" t="str">
        <f>HYPERLINK("http://geochem.nrcan.gc.ca/cdogs/content/bdl/bdl220010_e.htm", "22:0010")</f>
        <v>22:0010</v>
      </c>
      <c r="D309" s="1" t="str">
        <f>HYPERLINK("http://geochem.nrcan.gc.ca/cdogs/content/svy/svy_e.htm", "")</f>
        <v/>
      </c>
      <c r="G309" s="1" t="str">
        <f>HYPERLINK("http://geochem.nrcan.gc.ca/cdogs/content/cr_/cr_00195_e.htm", "195")</f>
        <v>195</v>
      </c>
      <c r="J309" t="s">
        <v>256</v>
      </c>
      <c r="K309" t="s">
        <v>257</v>
      </c>
      <c r="V309">
        <v>5.6</v>
      </c>
    </row>
    <row r="310" spans="1:88" x14ac:dyDescent="0.3">
      <c r="A310" t="s">
        <v>935</v>
      </c>
      <c r="B310" t="s">
        <v>936</v>
      </c>
      <c r="C310" s="1" t="str">
        <f>HYPERLINK("http://geochem.nrcan.gc.ca/cdogs/content/bdl/bdl220010_e.htm", "22:0010")</f>
        <v>22:0010</v>
      </c>
      <c r="D310" s="1" t="str">
        <f>HYPERLINK("http://geochem.nrcan.gc.ca/cdogs/content/svy/svy_e.htm", "")</f>
        <v/>
      </c>
      <c r="G310" s="1" t="str">
        <f>HYPERLINK("http://geochem.nrcan.gc.ca/cdogs/content/cr_/cr_00195_e.htm", "195")</f>
        <v>195</v>
      </c>
      <c r="J310" t="s">
        <v>256</v>
      </c>
      <c r="K310" t="s">
        <v>257</v>
      </c>
      <c r="V310">
        <v>5.4</v>
      </c>
    </row>
    <row r="311" spans="1:88" x14ac:dyDescent="0.3">
      <c r="A311" t="s">
        <v>937</v>
      </c>
      <c r="B311" t="s">
        <v>938</v>
      </c>
      <c r="C311" s="1" t="str">
        <f>HYPERLINK("http://geochem.nrcan.gc.ca/cdogs/content/bdl/bdl220010_e.htm", "22:0010")</f>
        <v>22:0010</v>
      </c>
      <c r="D311" s="1" t="str">
        <f>HYPERLINK("http://geochem.nrcan.gc.ca/cdogs/content/svy/svy_e.htm", "")</f>
        <v/>
      </c>
      <c r="G311" s="1" t="str">
        <f>HYPERLINK("http://geochem.nrcan.gc.ca/cdogs/content/cr_/cr_00200_e.htm", "200")</f>
        <v>200</v>
      </c>
      <c r="J311" t="s">
        <v>256</v>
      </c>
      <c r="K311" t="s">
        <v>257</v>
      </c>
      <c r="AO311">
        <v>24</v>
      </c>
      <c r="AP311">
        <v>70</v>
      </c>
      <c r="AQ311">
        <v>2590</v>
      </c>
      <c r="AR311">
        <v>25</v>
      </c>
      <c r="AW311">
        <v>30</v>
      </c>
      <c r="AZ311">
        <v>100</v>
      </c>
      <c r="BA311">
        <v>16.8</v>
      </c>
      <c r="BD311">
        <v>180</v>
      </c>
      <c r="BG311">
        <v>80.3</v>
      </c>
      <c r="BH311">
        <v>43.6</v>
      </c>
      <c r="BI311">
        <v>85.4</v>
      </c>
      <c r="BK311">
        <v>36.200000000000003</v>
      </c>
      <c r="BL311">
        <v>7.56</v>
      </c>
      <c r="BN311">
        <v>6.9</v>
      </c>
      <c r="BO311">
        <v>1.1399999999999999</v>
      </c>
      <c r="BP311">
        <v>6.11</v>
      </c>
      <c r="BQ311">
        <v>1.24</v>
      </c>
      <c r="BR311">
        <v>3.34</v>
      </c>
      <c r="BS311">
        <v>0.56799999999999995</v>
      </c>
      <c r="BT311">
        <v>3.23</v>
      </c>
      <c r="BU311">
        <v>0.48</v>
      </c>
      <c r="BZ311">
        <v>10000</v>
      </c>
    </row>
    <row r="312" spans="1:88" x14ac:dyDescent="0.3">
      <c r="A312" t="s">
        <v>939</v>
      </c>
      <c r="B312" t="s">
        <v>940</v>
      </c>
      <c r="C312" s="1" t="str">
        <f>HYPERLINK("http://geochem.nrcan.gc.ca/cdogs/content/bdl/bdl220010_e.htm", "22:0010")</f>
        <v>22:0010</v>
      </c>
      <c r="D312" s="1" t="str">
        <f>HYPERLINK("http://geochem.nrcan.gc.ca/cdogs/content/svy/svy_e.htm", "")</f>
        <v/>
      </c>
      <c r="G312" s="1" t="str">
        <f>HYPERLINK("http://geochem.nrcan.gc.ca/cdogs/content/cr_/cr_00202_e.htm", "202")</f>
        <v>202</v>
      </c>
      <c r="J312" t="s">
        <v>256</v>
      </c>
      <c r="K312" t="s">
        <v>257</v>
      </c>
      <c r="BV312">
        <v>712</v>
      </c>
    </row>
    <row r="313" spans="1:88" x14ac:dyDescent="0.3">
      <c r="A313" t="s">
        <v>941</v>
      </c>
      <c r="B313" t="s">
        <v>942</v>
      </c>
      <c r="C313" s="1" t="str">
        <f>HYPERLINK("http://geochem.nrcan.gc.ca/cdogs/content/bdl/bdl220010_e.htm", "22:0010")</f>
        <v>22:0010</v>
      </c>
      <c r="D313" s="1" t="str">
        <f>HYPERLINK("http://geochem.nrcan.gc.ca/cdogs/content/svy/svy_e.htm", "")</f>
        <v/>
      </c>
      <c r="G313" s="1" t="str">
        <f>HYPERLINK("http://geochem.nrcan.gc.ca/cdogs/content/cr_/cr_00199_e.htm", "199")</f>
        <v>199</v>
      </c>
      <c r="J313" t="s">
        <v>256</v>
      </c>
      <c r="K313" t="s">
        <v>257</v>
      </c>
      <c r="AQ313">
        <v>970</v>
      </c>
      <c r="AR313">
        <v>16</v>
      </c>
      <c r="AS313">
        <v>11.2</v>
      </c>
      <c r="AT313">
        <v>74</v>
      </c>
      <c r="AU313">
        <v>499</v>
      </c>
      <c r="AW313">
        <v>133</v>
      </c>
      <c r="BB313">
        <v>1.3</v>
      </c>
      <c r="BC313">
        <v>1000</v>
      </c>
      <c r="BE313">
        <v>42.4</v>
      </c>
      <c r="BH313">
        <v>23.5</v>
      </c>
      <c r="BI313">
        <v>59.9</v>
      </c>
      <c r="BJ313">
        <v>7.48</v>
      </c>
      <c r="BK313">
        <v>31</v>
      </c>
      <c r="BL313">
        <v>12.4</v>
      </c>
      <c r="BN313">
        <v>14.2</v>
      </c>
      <c r="BO313">
        <v>3.33</v>
      </c>
      <c r="BP313">
        <v>20.7</v>
      </c>
      <c r="BQ313">
        <v>4.34</v>
      </c>
      <c r="BR313">
        <v>12.9</v>
      </c>
      <c r="BS313">
        <v>2.35</v>
      </c>
      <c r="BT313">
        <v>15.8</v>
      </c>
      <c r="BU313">
        <v>2.2799999999999998</v>
      </c>
      <c r="BX313">
        <v>2200</v>
      </c>
      <c r="CA313">
        <v>29.1</v>
      </c>
    </row>
    <row r="314" spans="1:88" x14ac:dyDescent="0.3">
      <c r="A314" t="s">
        <v>943</v>
      </c>
      <c r="B314" t="s">
        <v>944</v>
      </c>
      <c r="C314" s="1" t="str">
        <f>HYPERLINK("http://geochem.nrcan.gc.ca/cdogs/content/bdl/bdl220010_e.htm", "22:0010")</f>
        <v>22:0010</v>
      </c>
      <c r="D314" s="1" t="str">
        <f>HYPERLINK("http://geochem.nrcan.gc.ca/cdogs/content/svy/svy_e.htm", "")</f>
        <v/>
      </c>
      <c r="G314" s="1" t="str">
        <f>HYPERLINK("http://geochem.nrcan.gc.ca/cdogs/content/cr_/cr_00220_e.htm", "220")</f>
        <v>220</v>
      </c>
      <c r="J314" t="s">
        <v>256</v>
      </c>
      <c r="K314" t="s">
        <v>257</v>
      </c>
      <c r="CF314">
        <v>-1</v>
      </c>
      <c r="CG314">
        <v>-0.05</v>
      </c>
      <c r="CH314">
        <v>0.02</v>
      </c>
      <c r="CI314">
        <v>-1</v>
      </c>
      <c r="CJ314">
        <v>0.04</v>
      </c>
    </row>
    <row r="315" spans="1:88" x14ac:dyDescent="0.3">
      <c r="A315" t="s">
        <v>945</v>
      </c>
      <c r="B315" t="s">
        <v>946</v>
      </c>
      <c r="C315" s="1" t="str">
        <f>HYPERLINK("http://geochem.nrcan.gc.ca/cdogs/content/bdl/bdl220010_e.htm", "22:0010")</f>
        <v>22:0010</v>
      </c>
      <c r="D315" s="1" t="str">
        <f>HYPERLINK("http://geochem.nrcan.gc.ca/cdogs/content/svy/svy_e.htm", "")</f>
        <v/>
      </c>
      <c r="G315" s="1" t="str">
        <f>HYPERLINK("http://geochem.nrcan.gc.ca/cdogs/content/cr_/cr_00204_e.htm", "204")</f>
        <v>204</v>
      </c>
      <c r="J315" t="s">
        <v>256</v>
      </c>
      <c r="K315" t="s">
        <v>257</v>
      </c>
      <c r="AO315">
        <v>17</v>
      </c>
      <c r="AQ315">
        <v>170</v>
      </c>
      <c r="AW315">
        <v>129</v>
      </c>
      <c r="AZ315">
        <v>25</v>
      </c>
      <c r="BH315">
        <v>263</v>
      </c>
      <c r="BI315">
        <v>476</v>
      </c>
      <c r="BJ315">
        <v>44.3</v>
      </c>
      <c r="BK315">
        <v>143</v>
      </c>
      <c r="BL315">
        <v>23.3</v>
      </c>
      <c r="BM315">
        <v>3.47</v>
      </c>
      <c r="BO315">
        <v>3.59</v>
      </c>
      <c r="BP315">
        <v>22.1</v>
      </c>
      <c r="BQ315">
        <v>4.83</v>
      </c>
      <c r="BR315">
        <v>14</v>
      </c>
      <c r="BS315">
        <v>2.39</v>
      </c>
      <c r="BT315">
        <v>14.7</v>
      </c>
      <c r="BU315">
        <v>2.11</v>
      </c>
      <c r="CA315">
        <v>51</v>
      </c>
      <c r="CB315">
        <v>135</v>
      </c>
    </row>
    <row r="316" spans="1:88" x14ac:dyDescent="0.3">
      <c r="A316" t="s">
        <v>947</v>
      </c>
      <c r="B316" t="s">
        <v>948</v>
      </c>
      <c r="C316" s="1" t="str">
        <f>HYPERLINK("http://geochem.nrcan.gc.ca/cdogs/content/bdl/bdl220010_e.htm", "22:0010")</f>
        <v>22:0010</v>
      </c>
      <c r="D316" s="1" t="str">
        <f>HYPERLINK("http://geochem.nrcan.gc.ca/cdogs/content/svy/svy_e.htm", "")</f>
        <v/>
      </c>
      <c r="G316" s="1" t="str">
        <f>HYPERLINK("http://geochem.nrcan.gc.ca/cdogs/content/cr_/cr_00205_e.htm", "205")</f>
        <v>205</v>
      </c>
      <c r="J316" t="s">
        <v>256</v>
      </c>
      <c r="K316" t="s">
        <v>257</v>
      </c>
      <c r="AO316">
        <v>48</v>
      </c>
      <c r="AQ316">
        <v>440</v>
      </c>
      <c r="AW316">
        <v>169</v>
      </c>
      <c r="AZ316">
        <v>21</v>
      </c>
      <c r="BH316">
        <v>824</v>
      </c>
      <c r="BI316">
        <v>1400</v>
      </c>
      <c r="BJ316">
        <v>126</v>
      </c>
      <c r="BK316">
        <v>386</v>
      </c>
      <c r="BL316">
        <v>49.6</v>
      </c>
      <c r="BM316">
        <v>7.95</v>
      </c>
      <c r="BO316">
        <v>5.55</v>
      </c>
      <c r="BP316">
        <v>31.1</v>
      </c>
      <c r="BQ316">
        <v>6.54</v>
      </c>
      <c r="BR316">
        <v>18.899999999999999</v>
      </c>
      <c r="BS316">
        <v>2.94</v>
      </c>
      <c r="BT316">
        <v>18</v>
      </c>
      <c r="BU316">
        <v>2.5</v>
      </c>
      <c r="CA316">
        <v>35.9</v>
      </c>
      <c r="CB316">
        <v>422</v>
      </c>
    </row>
    <row r="317" spans="1:88" x14ac:dyDescent="0.3">
      <c r="A317" t="s">
        <v>949</v>
      </c>
      <c r="B317" t="s">
        <v>950</v>
      </c>
      <c r="C317" s="1" t="str">
        <f>HYPERLINK("http://geochem.nrcan.gc.ca/cdogs/content/bdl/bdl220010_e.htm", "22:0010")</f>
        <v>22:0010</v>
      </c>
      <c r="D317" s="1" t="str">
        <f>HYPERLINK("http://geochem.nrcan.gc.ca/cdogs/content/svy/svy_e.htm", "")</f>
        <v/>
      </c>
      <c r="G317" s="1" t="str">
        <f>HYPERLINK("http://geochem.nrcan.gc.ca/cdogs/content/cr_/cr_00196_e.htm", "196")</f>
        <v>196</v>
      </c>
      <c r="J317" t="s">
        <v>256</v>
      </c>
      <c r="K317" t="s">
        <v>257</v>
      </c>
      <c r="V317">
        <v>0.5</v>
      </c>
      <c r="AP317">
        <v>-20</v>
      </c>
      <c r="AR317">
        <v>17</v>
      </c>
      <c r="AU317">
        <v>256</v>
      </c>
      <c r="AY317">
        <v>14.8</v>
      </c>
      <c r="AZ317">
        <v>3</v>
      </c>
      <c r="BA317">
        <v>-0.5</v>
      </c>
      <c r="BB317">
        <v>-0.1</v>
      </c>
      <c r="BC317">
        <v>3</v>
      </c>
      <c r="BD317">
        <v>1.2</v>
      </c>
      <c r="BE317">
        <v>20.9</v>
      </c>
      <c r="BH317">
        <v>21.1</v>
      </c>
      <c r="BI317">
        <v>49.9</v>
      </c>
      <c r="BJ317">
        <v>5.84</v>
      </c>
      <c r="BK317">
        <v>23.1</v>
      </c>
      <c r="BL317">
        <v>5.88</v>
      </c>
      <c r="BM317">
        <v>0.28999999999999998</v>
      </c>
      <c r="BN317">
        <v>5.43</v>
      </c>
      <c r="BO317">
        <v>1.06</v>
      </c>
      <c r="BP317">
        <v>6.15</v>
      </c>
      <c r="BR317">
        <v>3.96</v>
      </c>
      <c r="BT317">
        <v>4.75</v>
      </c>
      <c r="BU317">
        <v>0.69099999999999995</v>
      </c>
      <c r="BV317">
        <v>4.3</v>
      </c>
      <c r="BW317">
        <v>1.82</v>
      </c>
      <c r="BY317">
        <v>1.58</v>
      </c>
      <c r="BZ317">
        <v>20</v>
      </c>
      <c r="CA317">
        <v>27.1</v>
      </c>
      <c r="CB317">
        <v>9.11</v>
      </c>
    </row>
    <row r="318" spans="1:88" x14ac:dyDescent="0.3">
      <c r="A318" t="s">
        <v>951</v>
      </c>
      <c r="B318" t="s">
        <v>952</v>
      </c>
      <c r="C318" s="1" t="str">
        <f>HYPERLINK("http://geochem.nrcan.gc.ca/cdogs/content/bdl/bdl220010_e.htm", "22:0010")</f>
        <v>22:0010</v>
      </c>
      <c r="D318" s="1" t="str">
        <f>HYPERLINK("http://geochem.nrcan.gc.ca/cdogs/content/svy/svy_e.htm", "")</f>
        <v/>
      </c>
      <c r="G318" s="1" t="str">
        <f>HYPERLINK("http://geochem.nrcan.gc.ca/cdogs/content/cr_/cr_00221_e.htm", "221")</f>
        <v>221</v>
      </c>
      <c r="J318" t="s">
        <v>256</v>
      </c>
      <c r="K318" t="s">
        <v>257</v>
      </c>
      <c r="AU318">
        <v>385</v>
      </c>
      <c r="AW318">
        <v>10000</v>
      </c>
      <c r="BE318">
        <v>11.8</v>
      </c>
      <c r="BH318">
        <v>1900</v>
      </c>
      <c r="BI318">
        <v>431</v>
      </c>
      <c r="BJ318">
        <v>697</v>
      </c>
      <c r="BK318">
        <v>2000</v>
      </c>
      <c r="BL318">
        <v>1000</v>
      </c>
      <c r="BM318">
        <v>18.399999999999999</v>
      </c>
      <c r="BN318">
        <v>1000</v>
      </c>
      <c r="BO318">
        <v>513</v>
      </c>
      <c r="BP318">
        <v>1000</v>
      </c>
      <c r="BQ318">
        <v>600</v>
      </c>
      <c r="BR318">
        <v>1000</v>
      </c>
      <c r="BS318">
        <v>281</v>
      </c>
      <c r="BT318">
        <v>1000</v>
      </c>
      <c r="BU318">
        <v>234</v>
      </c>
      <c r="CA318">
        <v>69.3</v>
      </c>
    </row>
    <row r="319" spans="1:88" x14ac:dyDescent="0.3">
      <c r="A319" t="s">
        <v>953</v>
      </c>
      <c r="B319" t="s">
        <v>954</v>
      </c>
      <c r="C319" s="1" t="str">
        <f>HYPERLINK("http://geochem.nrcan.gc.ca/cdogs/content/bdl/bdl220010_e.htm", "22:0010")</f>
        <v>22:0010</v>
      </c>
      <c r="D319" s="1" t="str">
        <f>HYPERLINK("http://geochem.nrcan.gc.ca/cdogs/content/svy/svy_e.htm", "")</f>
        <v/>
      </c>
      <c r="G319" s="1" t="str">
        <f>HYPERLINK("http://geochem.nrcan.gc.ca/cdogs/content/cr_/cr_00221_e.htm", "221")</f>
        <v>221</v>
      </c>
      <c r="J319" t="s">
        <v>256</v>
      </c>
      <c r="K319" t="s">
        <v>257</v>
      </c>
      <c r="BH319">
        <v>1950</v>
      </c>
      <c r="BI319">
        <v>412</v>
      </c>
      <c r="BJ319">
        <v>726</v>
      </c>
      <c r="BK319">
        <v>2000</v>
      </c>
      <c r="BL319">
        <v>1000</v>
      </c>
      <c r="BM319">
        <v>18.2</v>
      </c>
      <c r="BN319">
        <v>1000</v>
      </c>
      <c r="BO319">
        <v>476</v>
      </c>
      <c r="BP319">
        <v>1000</v>
      </c>
      <c r="BQ319">
        <v>560</v>
      </c>
      <c r="BR319">
        <v>1000</v>
      </c>
      <c r="BS319">
        <v>266</v>
      </c>
      <c r="BT319">
        <v>1000</v>
      </c>
      <c r="BU319">
        <v>252</v>
      </c>
    </row>
    <row r="320" spans="1:88" x14ac:dyDescent="0.3">
      <c r="A320" t="s">
        <v>955</v>
      </c>
      <c r="B320" t="s">
        <v>956</v>
      </c>
      <c r="C320" s="1" t="str">
        <f>HYPERLINK("http://geochem.nrcan.gc.ca/cdogs/content/bdl/bdl220010_e.htm", "22:0010")</f>
        <v>22:0010</v>
      </c>
      <c r="D320" s="1" t="str">
        <f>HYPERLINK("http://geochem.nrcan.gc.ca/cdogs/content/svy/svy_e.htm", "")</f>
        <v/>
      </c>
      <c r="G320" s="1" t="str">
        <f>HYPERLINK("http://geochem.nrcan.gc.ca/cdogs/content/cr_/cr_00222_e.htm", "222")</f>
        <v>222</v>
      </c>
      <c r="J320" t="s">
        <v>256</v>
      </c>
      <c r="K320" t="s">
        <v>257</v>
      </c>
      <c r="AY320">
        <v>979</v>
      </c>
    </row>
    <row r="321" spans="1:100" x14ac:dyDescent="0.3">
      <c r="A321" t="s">
        <v>957</v>
      </c>
      <c r="B321" t="s">
        <v>958</v>
      </c>
      <c r="C321" s="1" t="str">
        <f>HYPERLINK("http://geochem.nrcan.gc.ca/cdogs/content/bdl/bdl220010_e.htm", "22:0010")</f>
        <v>22:0010</v>
      </c>
      <c r="D321" s="1" t="str">
        <f>HYPERLINK("http://geochem.nrcan.gc.ca/cdogs/content/svy/svy_e.htm", "")</f>
        <v/>
      </c>
      <c r="G321" s="1" t="str">
        <f>HYPERLINK("http://geochem.nrcan.gc.ca/cdogs/content/cr_/cr_00209_e.htm", "209")</f>
        <v>209</v>
      </c>
      <c r="J321" t="s">
        <v>256</v>
      </c>
      <c r="K321" t="s">
        <v>257</v>
      </c>
      <c r="CK321">
        <v>3</v>
      </c>
      <c r="CL321">
        <v>4.7</v>
      </c>
      <c r="CM321">
        <v>10.3</v>
      </c>
      <c r="CN321">
        <v>68</v>
      </c>
      <c r="CO321">
        <v>290</v>
      </c>
      <c r="CP321">
        <v>1</v>
      </c>
      <c r="CQ321">
        <v>36</v>
      </c>
      <c r="CR321">
        <v>40</v>
      </c>
      <c r="CS321">
        <v>4450</v>
      </c>
      <c r="CT321">
        <v>10</v>
      </c>
      <c r="CU321">
        <v>980</v>
      </c>
      <c r="CV321">
        <v>866</v>
      </c>
    </row>
    <row r="322" spans="1:100" x14ac:dyDescent="0.3">
      <c r="A322" t="s">
        <v>959</v>
      </c>
      <c r="B322" t="s">
        <v>960</v>
      </c>
      <c r="C322" s="1" t="str">
        <f>HYPERLINK("http://geochem.nrcan.gc.ca/cdogs/content/bdl/bdl220010_e.htm", "22:0010")</f>
        <v>22:0010</v>
      </c>
      <c r="D322" s="1" t="str">
        <f>HYPERLINK("http://geochem.nrcan.gc.ca/cdogs/content/svy/svy_e.htm", "")</f>
        <v/>
      </c>
      <c r="G322" s="1" t="str">
        <f>HYPERLINK("http://geochem.nrcan.gc.ca/cdogs/content/cr_/cr_00209_e.htm", "209")</f>
        <v>209</v>
      </c>
      <c r="J322" t="s">
        <v>256</v>
      </c>
      <c r="K322" t="s">
        <v>257</v>
      </c>
      <c r="CK322">
        <v>3</v>
      </c>
      <c r="CL322">
        <v>4.7</v>
      </c>
      <c r="CM322">
        <v>11.4</v>
      </c>
      <c r="CN322">
        <v>77</v>
      </c>
      <c r="CO322">
        <v>361</v>
      </c>
      <c r="CP322">
        <v>1</v>
      </c>
      <c r="CQ322">
        <v>41</v>
      </c>
      <c r="CR322">
        <v>47</v>
      </c>
      <c r="CS322">
        <v>4720</v>
      </c>
      <c r="CT322">
        <v>11</v>
      </c>
      <c r="CU322">
        <v>896</v>
      </c>
      <c r="CV322">
        <v>1060</v>
      </c>
    </row>
    <row r="323" spans="1:100" x14ac:dyDescent="0.3">
      <c r="A323" t="s">
        <v>961</v>
      </c>
      <c r="B323" t="s">
        <v>962</v>
      </c>
      <c r="C323" s="1" t="str">
        <f>HYPERLINK("http://geochem.nrcan.gc.ca/cdogs/content/bdl/bdl220010_e.htm", "22:0010")</f>
        <v>22:0010</v>
      </c>
      <c r="D323" s="1" t="str">
        <f>HYPERLINK("http://geochem.nrcan.gc.ca/cdogs/content/svy/svy_e.htm", "")</f>
        <v/>
      </c>
      <c r="G323" s="1" t="str">
        <f>HYPERLINK("http://geochem.nrcan.gc.ca/cdogs/content/cr_/cr_00187_e.htm", "187")</f>
        <v>187</v>
      </c>
      <c r="J323" t="s">
        <v>256</v>
      </c>
      <c r="K323" t="s">
        <v>257</v>
      </c>
      <c r="CM323">
        <v>65.8</v>
      </c>
      <c r="CN323">
        <v>213</v>
      </c>
      <c r="CO323">
        <v>117</v>
      </c>
      <c r="CQ323">
        <v>7</v>
      </c>
      <c r="CR323">
        <v>327</v>
      </c>
      <c r="CV323">
        <v>81.099999999999994</v>
      </c>
    </row>
    <row r="324" spans="1:100" x14ac:dyDescent="0.3">
      <c r="A324" t="s">
        <v>963</v>
      </c>
      <c r="B324" t="s">
        <v>964</v>
      </c>
      <c r="C324" s="1" t="str">
        <f>HYPERLINK("http://geochem.nrcan.gc.ca/cdogs/content/bdl/bdl220010_e.htm", "22:0010")</f>
        <v>22:0010</v>
      </c>
      <c r="D324" s="1" t="str">
        <f>HYPERLINK("http://geochem.nrcan.gc.ca/cdogs/content/svy/svy_e.htm", "")</f>
        <v/>
      </c>
      <c r="G324" s="1" t="str">
        <f>HYPERLINK("http://geochem.nrcan.gc.ca/cdogs/content/cr_/cr_00185_e.htm", "185")</f>
        <v>185</v>
      </c>
      <c r="J324" t="s">
        <v>256</v>
      </c>
      <c r="K324" t="s">
        <v>257</v>
      </c>
      <c r="AT324">
        <v>1450</v>
      </c>
    </row>
    <row r="325" spans="1:100" x14ac:dyDescent="0.3">
      <c r="A325" t="s">
        <v>965</v>
      </c>
      <c r="B325" t="s">
        <v>966</v>
      </c>
      <c r="C325" s="1" t="str">
        <f>HYPERLINK("http://geochem.nrcan.gc.ca/cdogs/content/bdl/bdl220010_e.htm", "22:0010")</f>
        <v>22:0010</v>
      </c>
      <c r="D325" s="1" t="str">
        <f>HYPERLINK("http://geochem.nrcan.gc.ca/cdogs/content/svy/svy_e.htm", "")</f>
        <v/>
      </c>
      <c r="G325" s="1" t="str">
        <f>HYPERLINK("http://geochem.nrcan.gc.ca/cdogs/content/cr_/cr_00225_e.htm", "225")</f>
        <v>225</v>
      </c>
      <c r="J325" t="s">
        <v>256</v>
      </c>
      <c r="K325" t="s">
        <v>257</v>
      </c>
      <c r="AO325">
        <v>5</v>
      </c>
      <c r="AP325">
        <v>-20</v>
      </c>
      <c r="AQ325">
        <v>20</v>
      </c>
      <c r="AT325">
        <v>189</v>
      </c>
      <c r="AU325">
        <v>59</v>
      </c>
      <c r="AW325">
        <v>162</v>
      </c>
      <c r="AY325">
        <v>33</v>
      </c>
      <c r="AZ325">
        <v>36</v>
      </c>
      <c r="BH325">
        <v>2000</v>
      </c>
      <c r="BI325">
        <v>3000</v>
      </c>
      <c r="BJ325">
        <v>1000</v>
      </c>
      <c r="BK325">
        <v>2000</v>
      </c>
      <c r="BL325">
        <v>506</v>
      </c>
      <c r="BM325">
        <v>85.3</v>
      </c>
      <c r="BP325">
        <v>47</v>
      </c>
      <c r="BQ325">
        <v>6.92</v>
      </c>
      <c r="BT325">
        <v>17.100000000000001</v>
      </c>
      <c r="BZ325">
        <v>1670</v>
      </c>
      <c r="CA325">
        <v>975</v>
      </c>
    </row>
    <row r="326" spans="1:100" x14ac:dyDescent="0.3">
      <c r="A326" t="s">
        <v>967</v>
      </c>
      <c r="B326" t="s">
        <v>968</v>
      </c>
      <c r="C326" s="1" t="str">
        <f>HYPERLINK("http://geochem.nrcan.gc.ca/cdogs/content/bdl/bdl220010_e.htm", "22:0010")</f>
        <v>22:0010</v>
      </c>
      <c r="D326" s="1" t="str">
        <f>HYPERLINK("http://geochem.nrcan.gc.ca/cdogs/content/svy/svy_e.htm", "")</f>
        <v/>
      </c>
      <c r="G326" s="1" t="str">
        <f>HYPERLINK("http://geochem.nrcan.gc.ca/cdogs/content/cr_/cr_00190_e.htm", "190")</f>
        <v>190</v>
      </c>
      <c r="J326" t="s">
        <v>256</v>
      </c>
      <c r="K326" t="s">
        <v>257</v>
      </c>
      <c r="R326">
        <v>1.06</v>
      </c>
      <c r="S326">
        <v>0.55000000000000004</v>
      </c>
    </row>
    <row r="327" spans="1:100" x14ac:dyDescent="0.3">
      <c r="A327" t="s">
        <v>969</v>
      </c>
      <c r="B327" t="s">
        <v>970</v>
      </c>
      <c r="C327" s="1" t="str">
        <f>HYPERLINK("http://geochem.nrcan.gc.ca/cdogs/content/bdl/bdl220010_e.htm", "22:0010")</f>
        <v>22:0010</v>
      </c>
      <c r="D327" s="1" t="str">
        <f>HYPERLINK("http://geochem.nrcan.gc.ca/cdogs/content/svy/svy_e.htm", "")</f>
        <v/>
      </c>
      <c r="G327" s="1" t="str">
        <f>HYPERLINK("http://geochem.nrcan.gc.ca/cdogs/content/cr_/cr_00190_e.htm", "190")</f>
        <v>190</v>
      </c>
      <c r="J327" t="s">
        <v>256</v>
      </c>
      <c r="K327" t="s">
        <v>257</v>
      </c>
      <c r="R327">
        <v>1.0900000000000001</v>
      </c>
      <c r="S327">
        <v>0.52</v>
      </c>
    </row>
    <row r="328" spans="1:100" x14ac:dyDescent="0.3">
      <c r="A328" t="s">
        <v>971</v>
      </c>
      <c r="B328" t="s">
        <v>972</v>
      </c>
      <c r="C328" s="1" t="str">
        <f>HYPERLINK("http://geochem.nrcan.gc.ca/cdogs/content/bdl/bdl220010_e.htm", "22:0010")</f>
        <v>22:0010</v>
      </c>
      <c r="D328" s="1" t="str">
        <f>HYPERLINK("http://geochem.nrcan.gc.ca/cdogs/content/svy/svy_e.htm", "")</f>
        <v/>
      </c>
      <c r="G328" s="1" t="str">
        <f>HYPERLINK("http://geochem.nrcan.gc.ca/cdogs/content/cr_/cr_00190_e.htm", "190")</f>
        <v>190</v>
      </c>
      <c r="J328" t="s">
        <v>256</v>
      </c>
      <c r="K328" t="s">
        <v>257</v>
      </c>
      <c r="R328">
        <v>1.0900000000000001</v>
      </c>
      <c r="S328">
        <v>0.51</v>
      </c>
    </row>
    <row r="329" spans="1:100" x14ac:dyDescent="0.3">
      <c r="A329" t="s">
        <v>973</v>
      </c>
      <c r="B329" t="s">
        <v>974</v>
      </c>
      <c r="C329" s="1" t="str">
        <f>HYPERLINK("http://geochem.nrcan.gc.ca/cdogs/content/bdl/bdl220010_e.htm", "22:0010")</f>
        <v>22:0010</v>
      </c>
      <c r="D329" s="1" t="str">
        <f>HYPERLINK("http://geochem.nrcan.gc.ca/cdogs/content/svy/svy_e.htm", "")</f>
        <v/>
      </c>
      <c r="G329" s="1" t="str">
        <f>HYPERLINK("http://geochem.nrcan.gc.ca/cdogs/content/cr_/cr_00190_e.htm", "190")</f>
        <v>190</v>
      </c>
      <c r="J329" t="s">
        <v>256</v>
      </c>
      <c r="K329" t="s">
        <v>257</v>
      </c>
      <c r="R329">
        <v>1.0900000000000001</v>
      </c>
      <c r="S329">
        <v>0.51</v>
      </c>
    </row>
    <row r="330" spans="1:100" x14ac:dyDescent="0.3">
      <c r="A330" t="s">
        <v>975</v>
      </c>
      <c r="B330" t="s">
        <v>976</v>
      </c>
      <c r="C330" s="1" t="str">
        <f>HYPERLINK("http://geochem.nrcan.gc.ca/cdogs/content/bdl/bdl220010_e.htm", "22:0010")</f>
        <v>22:0010</v>
      </c>
      <c r="D330" s="1" t="str">
        <f>HYPERLINK("http://geochem.nrcan.gc.ca/cdogs/content/svy/svy_e.htm", "")</f>
        <v/>
      </c>
      <c r="G330" s="1" t="str">
        <f>HYPERLINK("http://geochem.nrcan.gc.ca/cdogs/content/cr_/cr_00190_e.htm", "190")</f>
        <v>190</v>
      </c>
      <c r="J330" t="s">
        <v>256</v>
      </c>
      <c r="K330" t="s">
        <v>257</v>
      </c>
      <c r="R330">
        <v>1.1000000000000001</v>
      </c>
      <c r="S330">
        <v>0.53</v>
      </c>
    </row>
    <row r="331" spans="1:100" x14ac:dyDescent="0.3">
      <c r="A331" t="s">
        <v>977</v>
      </c>
      <c r="B331" t="s">
        <v>978</v>
      </c>
      <c r="C331" s="1" t="str">
        <f>HYPERLINK("http://geochem.nrcan.gc.ca/cdogs/content/bdl/bdl220010_e.htm", "22:0010")</f>
        <v>22:0010</v>
      </c>
      <c r="D331" s="1" t="str">
        <f>HYPERLINK("http://geochem.nrcan.gc.ca/cdogs/content/svy/svy_e.htm", "")</f>
        <v/>
      </c>
      <c r="G331" s="1" t="str">
        <f>HYPERLINK("http://geochem.nrcan.gc.ca/cdogs/content/cr_/cr_00190_e.htm", "190")</f>
        <v>190</v>
      </c>
      <c r="J331" t="s">
        <v>256</v>
      </c>
      <c r="K331" t="s">
        <v>257</v>
      </c>
      <c r="R331">
        <v>1.0900000000000001</v>
      </c>
      <c r="S331">
        <v>0.52</v>
      </c>
    </row>
    <row r="332" spans="1:100" x14ac:dyDescent="0.3">
      <c r="A332" t="s">
        <v>979</v>
      </c>
      <c r="B332" t="s">
        <v>980</v>
      </c>
      <c r="C332" s="1" t="str">
        <f>HYPERLINK("http://geochem.nrcan.gc.ca/cdogs/content/bdl/bdl220010_e.htm", "22:0010")</f>
        <v>22:0010</v>
      </c>
      <c r="D332" s="1" t="str">
        <f>HYPERLINK("http://geochem.nrcan.gc.ca/cdogs/content/svy/svy_e.htm", "")</f>
        <v/>
      </c>
      <c r="G332" s="1" t="str">
        <f>HYPERLINK("http://geochem.nrcan.gc.ca/cdogs/content/cr_/cr_00190_e.htm", "190")</f>
        <v>190</v>
      </c>
      <c r="J332" t="s">
        <v>256</v>
      </c>
      <c r="K332" t="s">
        <v>257</v>
      </c>
      <c r="R332">
        <v>1.0900000000000001</v>
      </c>
      <c r="S332">
        <v>0.57999999999999996</v>
      </c>
    </row>
    <row r="333" spans="1:100" x14ac:dyDescent="0.3">
      <c r="A333" t="s">
        <v>981</v>
      </c>
      <c r="B333" t="s">
        <v>982</v>
      </c>
      <c r="C333" s="1" t="str">
        <f>HYPERLINK("http://geochem.nrcan.gc.ca/cdogs/content/bdl/bdl220010_e.htm", "22:0010")</f>
        <v>22:0010</v>
      </c>
      <c r="D333" s="1" t="str">
        <f>HYPERLINK("http://geochem.nrcan.gc.ca/cdogs/content/svy/svy_e.htm", "")</f>
        <v/>
      </c>
      <c r="G333" s="1" t="str">
        <f>HYPERLINK("http://geochem.nrcan.gc.ca/cdogs/content/cr_/cr_00190_e.htm", "190")</f>
        <v>190</v>
      </c>
      <c r="J333" t="s">
        <v>256</v>
      </c>
      <c r="K333" t="s">
        <v>257</v>
      </c>
      <c r="R333">
        <v>1.1100000000000001</v>
      </c>
      <c r="S333">
        <v>0.56999999999999995</v>
      </c>
    </row>
    <row r="334" spans="1:100" x14ac:dyDescent="0.3">
      <c r="A334" t="s">
        <v>983</v>
      </c>
      <c r="B334" t="s">
        <v>984</v>
      </c>
      <c r="C334" s="1" t="str">
        <f>HYPERLINK("http://geochem.nrcan.gc.ca/cdogs/content/bdl/bdl220010_e.htm", "22:0010")</f>
        <v>22:0010</v>
      </c>
      <c r="D334" s="1" t="str">
        <f>HYPERLINK("http://geochem.nrcan.gc.ca/cdogs/content/svy/svy_e.htm", "")</f>
        <v/>
      </c>
      <c r="G334" s="1" t="str">
        <f>HYPERLINK("http://geochem.nrcan.gc.ca/cdogs/content/cr_/cr_00190_e.htm", "190")</f>
        <v>190</v>
      </c>
      <c r="J334" t="s">
        <v>256</v>
      </c>
      <c r="K334" t="s">
        <v>257</v>
      </c>
      <c r="R334">
        <v>1.08</v>
      </c>
      <c r="S334">
        <v>0.51</v>
      </c>
    </row>
    <row r="335" spans="1:100" x14ac:dyDescent="0.3">
      <c r="A335" t="s">
        <v>985</v>
      </c>
      <c r="B335" t="s">
        <v>986</v>
      </c>
      <c r="C335" s="1" t="str">
        <f>HYPERLINK("http://geochem.nrcan.gc.ca/cdogs/content/bdl/bdl220010_e.htm", "22:0010")</f>
        <v>22:0010</v>
      </c>
      <c r="D335" s="1" t="str">
        <f>HYPERLINK("http://geochem.nrcan.gc.ca/cdogs/content/svy/svy_e.htm", "")</f>
        <v/>
      </c>
      <c r="G335" s="1" t="str">
        <f>HYPERLINK("http://geochem.nrcan.gc.ca/cdogs/content/cr_/cr_00190_e.htm", "190")</f>
        <v>190</v>
      </c>
      <c r="J335" t="s">
        <v>256</v>
      </c>
      <c r="K335" t="s">
        <v>257</v>
      </c>
      <c r="R335">
        <v>1.1000000000000001</v>
      </c>
      <c r="S335">
        <v>0.56999999999999995</v>
      </c>
    </row>
    <row r="336" spans="1:100" x14ac:dyDescent="0.3">
      <c r="A336" t="s">
        <v>987</v>
      </c>
      <c r="B336" t="s">
        <v>988</v>
      </c>
      <c r="C336" s="1" t="str">
        <f>HYPERLINK("http://geochem.nrcan.gc.ca/cdogs/content/bdl/bdl220010_e.htm", "22:0010")</f>
        <v>22:0010</v>
      </c>
      <c r="D336" s="1" t="str">
        <f>HYPERLINK("http://geochem.nrcan.gc.ca/cdogs/content/svy/svy_e.htm", "")</f>
        <v/>
      </c>
      <c r="G336" s="1" t="str">
        <f>HYPERLINK("http://geochem.nrcan.gc.ca/cdogs/content/cr_/cr_00190_e.htm", "190")</f>
        <v>190</v>
      </c>
      <c r="J336" t="s">
        <v>256</v>
      </c>
      <c r="K336" t="s">
        <v>257</v>
      </c>
      <c r="R336">
        <v>1.1000000000000001</v>
      </c>
      <c r="S336">
        <v>0.56000000000000005</v>
      </c>
    </row>
    <row r="337" spans="1:19" x14ac:dyDescent="0.3">
      <c r="A337" t="s">
        <v>989</v>
      </c>
      <c r="B337" t="s">
        <v>990</v>
      </c>
      <c r="C337" s="1" t="str">
        <f>HYPERLINK("http://geochem.nrcan.gc.ca/cdogs/content/bdl/bdl220010_e.htm", "22:0010")</f>
        <v>22:0010</v>
      </c>
      <c r="D337" s="1" t="str">
        <f>HYPERLINK("http://geochem.nrcan.gc.ca/cdogs/content/svy/svy_e.htm", "")</f>
        <v/>
      </c>
      <c r="G337" s="1" t="str">
        <f>HYPERLINK("http://geochem.nrcan.gc.ca/cdogs/content/cr_/cr_00190_e.htm", "190")</f>
        <v>190</v>
      </c>
      <c r="J337" t="s">
        <v>256</v>
      </c>
      <c r="K337" t="s">
        <v>257</v>
      </c>
      <c r="R337">
        <v>1.1100000000000001</v>
      </c>
      <c r="S337">
        <v>0.54</v>
      </c>
    </row>
    <row r="338" spans="1:19" x14ac:dyDescent="0.3">
      <c r="A338" t="s">
        <v>991</v>
      </c>
      <c r="B338" t="s">
        <v>992</v>
      </c>
      <c r="C338" s="1" t="str">
        <f>HYPERLINK("http://geochem.nrcan.gc.ca/cdogs/content/bdl/bdl220010_e.htm", "22:0010")</f>
        <v>22:0010</v>
      </c>
      <c r="D338" s="1" t="str">
        <f>HYPERLINK("http://geochem.nrcan.gc.ca/cdogs/content/svy/svy_e.htm", "")</f>
        <v/>
      </c>
      <c r="G338" s="1" t="str">
        <f>HYPERLINK("http://geochem.nrcan.gc.ca/cdogs/content/cr_/cr_00190_e.htm", "190")</f>
        <v>190</v>
      </c>
      <c r="J338" t="s">
        <v>256</v>
      </c>
      <c r="K338" t="s">
        <v>257</v>
      </c>
      <c r="R338">
        <v>1.1000000000000001</v>
      </c>
      <c r="S338">
        <v>0.56000000000000005</v>
      </c>
    </row>
    <row r="339" spans="1:19" x14ac:dyDescent="0.3">
      <c r="A339" t="s">
        <v>993</v>
      </c>
      <c r="B339" t="s">
        <v>994</v>
      </c>
      <c r="C339" s="1" t="str">
        <f>HYPERLINK("http://geochem.nrcan.gc.ca/cdogs/content/bdl/bdl220010_e.htm", "22:0010")</f>
        <v>22:0010</v>
      </c>
      <c r="D339" s="1" t="str">
        <f>HYPERLINK("http://geochem.nrcan.gc.ca/cdogs/content/svy/svy_e.htm", "")</f>
        <v/>
      </c>
      <c r="G339" s="1" t="str">
        <f>HYPERLINK("http://geochem.nrcan.gc.ca/cdogs/content/cr_/cr_00190_e.htm", "190")</f>
        <v>190</v>
      </c>
      <c r="J339" t="s">
        <v>256</v>
      </c>
      <c r="K339" t="s">
        <v>257</v>
      </c>
      <c r="R339">
        <v>1.0900000000000001</v>
      </c>
      <c r="S339">
        <v>0.55000000000000004</v>
      </c>
    </row>
    <row r="340" spans="1:19" x14ac:dyDescent="0.3">
      <c r="A340" t="s">
        <v>995</v>
      </c>
      <c r="B340" t="s">
        <v>996</v>
      </c>
      <c r="C340" s="1" t="str">
        <f>HYPERLINK("http://geochem.nrcan.gc.ca/cdogs/content/bdl/bdl220010_e.htm", "22:0010")</f>
        <v>22:0010</v>
      </c>
      <c r="D340" s="1" t="str">
        <f>HYPERLINK("http://geochem.nrcan.gc.ca/cdogs/content/svy/svy_e.htm", "")</f>
        <v/>
      </c>
      <c r="G340" s="1" t="str">
        <f>HYPERLINK("http://geochem.nrcan.gc.ca/cdogs/content/cr_/cr_00190_e.htm", "190")</f>
        <v>190</v>
      </c>
      <c r="J340" t="s">
        <v>256</v>
      </c>
      <c r="K340" t="s">
        <v>257</v>
      </c>
      <c r="R340">
        <v>1.1000000000000001</v>
      </c>
      <c r="S340">
        <v>0.53</v>
      </c>
    </row>
    <row r="341" spans="1:19" x14ac:dyDescent="0.3">
      <c r="A341" t="s">
        <v>997</v>
      </c>
      <c r="B341" t="s">
        <v>998</v>
      </c>
      <c r="C341" s="1" t="str">
        <f>HYPERLINK("http://geochem.nrcan.gc.ca/cdogs/content/bdl/bdl220010_e.htm", "22:0010")</f>
        <v>22:0010</v>
      </c>
      <c r="D341" s="1" t="str">
        <f>HYPERLINK("http://geochem.nrcan.gc.ca/cdogs/content/svy/svy_e.htm", "")</f>
        <v/>
      </c>
      <c r="G341" s="1" t="str">
        <f>HYPERLINK("http://geochem.nrcan.gc.ca/cdogs/content/cr_/cr_00190_e.htm", "190")</f>
        <v>190</v>
      </c>
      <c r="J341" t="s">
        <v>256</v>
      </c>
      <c r="K341" t="s">
        <v>257</v>
      </c>
      <c r="R341">
        <v>1.0900000000000001</v>
      </c>
      <c r="S341">
        <v>0.53</v>
      </c>
    </row>
    <row r="342" spans="1:19" x14ac:dyDescent="0.3">
      <c r="A342" t="s">
        <v>999</v>
      </c>
      <c r="B342" t="s">
        <v>1000</v>
      </c>
      <c r="C342" s="1" t="str">
        <f>HYPERLINK("http://geochem.nrcan.gc.ca/cdogs/content/bdl/bdl220010_e.htm", "22:0010")</f>
        <v>22:0010</v>
      </c>
      <c r="D342" s="1" t="str">
        <f>HYPERLINK("http://geochem.nrcan.gc.ca/cdogs/content/svy/svy_e.htm", "")</f>
        <v/>
      </c>
      <c r="G342" s="1" t="str">
        <f>HYPERLINK("http://geochem.nrcan.gc.ca/cdogs/content/cr_/cr_00190_e.htm", "190")</f>
        <v>190</v>
      </c>
      <c r="J342" t="s">
        <v>256</v>
      </c>
      <c r="K342" t="s">
        <v>257</v>
      </c>
      <c r="R342">
        <v>1.1000000000000001</v>
      </c>
      <c r="S342">
        <v>0.55000000000000004</v>
      </c>
    </row>
    <row r="343" spans="1:19" x14ac:dyDescent="0.3">
      <c r="A343" t="s">
        <v>1001</v>
      </c>
      <c r="B343" t="s">
        <v>1002</v>
      </c>
      <c r="C343" s="1" t="str">
        <f>HYPERLINK("http://geochem.nrcan.gc.ca/cdogs/content/bdl/bdl220010_e.htm", "22:0010")</f>
        <v>22:0010</v>
      </c>
      <c r="D343" s="1" t="str">
        <f>HYPERLINK("http://geochem.nrcan.gc.ca/cdogs/content/svy/svy_e.htm", "")</f>
        <v/>
      </c>
      <c r="G343" s="1" t="str">
        <f>HYPERLINK("http://geochem.nrcan.gc.ca/cdogs/content/cr_/cr_00191_e.htm", "191")</f>
        <v>191</v>
      </c>
      <c r="J343" t="s">
        <v>256</v>
      </c>
      <c r="K343" t="s">
        <v>257</v>
      </c>
      <c r="R343">
        <v>0.65</v>
      </c>
      <c r="S343">
        <v>0.3</v>
      </c>
    </row>
    <row r="344" spans="1:19" x14ac:dyDescent="0.3">
      <c r="A344" t="s">
        <v>1003</v>
      </c>
      <c r="B344" t="s">
        <v>1004</v>
      </c>
      <c r="C344" s="1" t="str">
        <f>HYPERLINK("http://geochem.nrcan.gc.ca/cdogs/content/bdl/bdl220010_e.htm", "22:0010")</f>
        <v>22:0010</v>
      </c>
      <c r="D344" s="1" t="str">
        <f>HYPERLINK("http://geochem.nrcan.gc.ca/cdogs/content/svy/svy_e.htm", "")</f>
        <v/>
      </c>
      <c r="G344" s="1" t="str">
        <f>HYPERLINK("http://geochem.nrcan.gc.ca/cdogs/content/cr_/cr_00191_e.htm", "191")</f>
        <v>191</v>
      </c>
      <c r="J344" t="s">
        <v>256</v>
      </c>
      <c r="K344" t="s">
        <v>257</v>
      </c>
      <c r="R344">
        <v>0.63</v>
      </c>
      <c r="S344">
        <v>0.3</v>
      </c>
    </row>
    <row r="345" spans="1:19" x14ac:dyDescent="0.3">
      <c r="A345" t="s">
        <v>1005</v>
      </c>
      <c r="B345" t="s">
        <v>1006</v>
      </c>
      <c r="C345" s="1" t="str">
        <f>HYPERLINK("http://geochem.nrcan.gc.ca/cdogs/content/bdl/bdl220010_e.htm", "22:0010")</f>
        <v>22:0010</v>
      </c>
      <c r="D345" s="1" t="str">
        <f>HYPERLINK("http://geochem.nrcan.gc.ca/cdogs/content/svy/svy_e.htm", "")</f>
        <v/>
      </c>
      <c r="G345" s="1" t="str">
        <f>HYPERLINK("http://geochem.nrcan.gc.ca/cdogs/content/cr_/cr_00191_e.htm", "191")</f>
        <v>191</v>
      </c>
      <c r="J345" t="s">
        <v>256</v>
      </c>
      <c r="K345" t="s">
        <v>257</v>
      </c>
      <c r="R345">
        <v>0.63</v>
      </c>
      <c r="S345">
        <v>0.32</v>
      </c>
    </row>
    <row r="346" spans="1:19" x14ac:dyDescent="0.3">
      <c r="A346" t="s">
        <v>1007</v>
      </c>
      <c r="B346" t="s">
        <v>1008</v>
      </c>
      <c r="C346" s="1" t="str">
        <f>HYPERLINK("http://geochem.nrcan.gc.ca/cdogs/content/bdl/bdl220010_e.htm", "22:0010")</f>
        <v>22:0010</v>
      </c>
      <c r="D346" s="1" t="str">
        <f>HYPERLINK("http://geochem.nrcan.gc.ca/cdogs/content/svy/svy_e.htm", "")</f>
        <v/>
      </c>
      <c r="G346" s="1" t="str">
        <f>HYPERLINK("http://geochem.nrcan.gc.ca/cdogs/content/cr_/cr_00191_e.htm", "191")</f>
        <v>191</v>
      </c>
      <c r="J346" t="s">
        <v>256</v>
      </c>
      <c r="K346" t="s">
        <v>257</v>
      </c>
      <c r="R346">
        <v>0.64</v>
      </c>
      <c r="S346">
        <v>0.3</v>
      </c>
    </row>
    <row r="347" spans="1:19" x14ac:dyDescent="0.3">
      <c r="A347" t="s">
        <v>1009</v>
      </c>
      <c r="B347" t="s">
        <v>1010</v>
      </c>
      <c r="C347" s="1" t="str">
        <f>HYPERLINK("http://geochem.nrcan.gc.ca/cdogs/content/bdl/bdl220010_e.htm", "22:0010")</f>
        <v>22:0010</v>
      </c>
      <c r="D347" s="1" t="str">
        <f>HYPERLINK("http://geochem.nrcan.gc.ca/cdogs/content/svy/svy_e.htm", "")</f>
        <v/>
      </c>
      <c r="G347" s="1" t="str">
        <f>HYPERLINK("http://geochem.nrcan.gc.ca/cdogs/content/cr_/cr_00191_e.htm", "191")</f>
        <v>191</v>
      </c>
      <c r="J347" t="s">
        <v>256</v>
      </c>
      <c r="K347" t="s">
        <v>257</v>
      </c>
      <c r="R347">
        <v>0.64</v>
      </c>
      <c r="S347">
        <v>0.33</v>
      </c>
    </row>
    <row r="348" spans="1:19" x14ac:dyDescent="0.3">
      <c r="A348" t="s">
        <v>1011</v>
      </c>
      <c r="B348" t="s">
        <v>1012</v>
      </c>
      <c r="C348" s="1" t="str">
        <f>HYPERLINK("http://geochem.nrcan.gc.ca/cdogs/content/bdl/bdl220010_e.htm", "22:0010")</f>
        <v>22:0010</v>
      </c>
      <c r="D348" s="1" t="str">
        <f>HYPERLINK("http://geochem.nrcan.gc.ca/cdogs/content/svy/svy_e.htm", "")</f>
        <v/>
      </c>
      <c r="G348" s="1" t="str">
        <f>HYPERLINK("http://geochem.nrcan.gc.ca/cdogs/content/cr_/cr_00191_e.htm", "191")</f>
        <v>191</v>
      </c>
      <c r="J348" t="s">
        <v>256</v>
      </c>
      <c r="K348" t="s">
        <v>257</v>
      </c>
      <c r="R348">
        <v>0.63</v>
      </c>
      <c r="S348">
        <v>0.36</v>
      </c>
    </row>
    <row r="349" spans="1:19" x14ac:dyDescent="0.3">
      <c r="A349" t="s">
        <v>1013</v>
      </c>
      <c r="B349" t="s">
        <v>1014</v>
      </c>
      <c r="C349" s="1" t="str">
        <f>HYPERLINK("http://geochem.nrcan.gc.ca/cdogs/content/bdl/bdl220010_e.htm", "22:0010")</f>
        <v>22:0010</v>
      </c>
      <c r="D349" s="1" t="str">
        <f>HYPERLINK("http://geochem.nrcan.gc.ca/cdogs/content/svy/svy_e.htm", "")</f>
        <v/>
      </c>
      <c r="G349" s="1" t="str">
        <f>HYPERLINK("http://geochem.nrcan.gc.ca/cdogs/content/cr_/cr_00191_e.htm", "191")</f>
        <v>191</v>
      </c>
      <c r="J349" t="s">
        <v>256</v>
      </c>
      <c r="K349" t="s">
        <v>257</v>
      </c>
      <c r="R349">
        <v>0.63</v>
      </c>
      <c r="S349">
        <v>0.36</v>
      </c>
    </row>
    <row r="350" spans="1:19" x14ac:dyDescent="0.3">
      <c r="A350" t="s">
        <v>1015</v>
      </c>
      <c r="B350" t="s">
        <v>1016</v>
      </c>
      <c r="C350" s="1" t="str">
        <f>HYPERLINK("http://geochem.nrcan.gc.ca/cdogs/content/bdl/bdl220010_e.htm", "22:0010")</f>
        <v>22:0010</v>
      </c>
      <c r="D350" s="1" t="str">
        <f>HYPERLINK("http://geochem.nrcan.gc.ca/cdogs/content/svy/svy_e.htm", "")</f>
        <v/>
      </c>
      <c r="G350" s="1" t="str">
        <f>HYPERLINK("http://geochem.nrcan.gc.ca/cdogs/content/cr_/cr_00191_e.htm", "191")</f>
        <v>191</v>
      </c>
      <c r="J350" t="s">
        <v>256</v>
      </c>
      <c r="K350" t="s">
        <v>257</v>
      </c>
      <c r="R350">
        <v>0.64</v>
      </c>
      <c r="S350">
        <v>0.31</v>
      </c>
    </row>
    <row r="351" spans="1:19" x14ac:dyDescent="0.3">
      <c r="A351" t="s">
        <v>1017</v>
      </c>
      <c r="B351" t="s">
        <v>1018</v>
      </c>
      <c r="C351" s="1" t="str">
        <f>HYPERLINK("http://geochem.nrcan.gc.ca/cdogs/content/bdl/bdl220010_e.htm", "22:0010")</f>
        <v>22:0010</v>
      </c>
      <c r="D351" s="1" t="str">
        <f>HYPERLINK("http://geochem.nrcan.gc.ca/cdogs/content/svy/svy_e.htm", "")</f>
        <v/>
      </c>
      <c r="G351" s="1" t="str">
        <f>HYPERLINK("http://geochem.nrcan.gc.ca/cdogs/content/cr_/cr_00191_e.htm", "191")</f>
        <v>191</v>
      </c>
      <c r="J351" t="s">
        <v>256</v>
      </c>
      <c r="K351" t="s">
        <v>257</v>
      </c>
      <c r="R351">
        <v>0.63</v>
      </c>
      <c r="S351">
        <v>0.34</v>
      </c>
    </row>
    <row r="352" spans="1:19" x14ac:dyDescent="0.3">
      <c r="A352" t="s">
        <v>1019</v>
      </c>
      <c r="B352" t="s">
        <v>1020</v>
      </c>
      <c r="C352" s="1" t="str">
        <f>HYPERLINK("http://geochem.nrcan.gc.ca/cdogs/content/bdl/bdl220010_e.htm", "22:0010")</f>
        <v>22:0010</v>
      </c>
      <c r="D352" s="1" t="str">
        <f>HYPERLINK("http://geochem.nrcan.gc.ca/cdogs/content/svy/svy_e.htm", "")</f>
        <v/>
      </c>
      <c r="G352" s="1" t="str">
        <f>HYPERLINK("http://geochem.nrcan.gc.ca/cdogs/content/cr_/cr_00191_e.htm", "191")</f>
        <v>191</v>
      </c>
      <c r="J352" t="s">
        <v>256</v>
      </c>
      <c r="K352" t="s">
        <v>257</v>
      </c>
      <c r="R352">
        <v>0.65</v>
      </c>
      <c r="S352">
        <v>0.35</v>
      </c>
    </row>
    <row r="353" spans="1:19" x14ac:dyDescent="0.3">
      <c r="A353" t="s">
        <v>1021</v>
      </c>
      <c r="B353" t="s">
        <v>1022</v>
      </c>
      <c r="C353" s="1" t="str">
        <f>HYPERLINK("http://geochem.nrcan.gc.ca/cdogs/content/bdl/bdl220010_e.htm", "22:0010")</f>
        <v>22:0010</v>
      </c>
      <c r="D353" s="1" t="str">
        <f>HYPERLINK("http://geochem.nrcan.gc.ca/cdogs/content/svy/svy_e.htm", "")</f>
        <v/>
      </c>
      <c r="G353" s="1" t="str">
        <f>HYPERLINK("http://geochem.nrcan.gc.ca/cdogs/content/cr_/cr_00191_e.htm", "191")</f>
        <v>191</v>
      </c>
      <c r="J353" t="s">
        <v>256</v>
      </c>
      <c r="K353" t="s">
        <v>257</v>
      </c>
      <c r="R353">
        <v>0.63</v>
      </c>
      <c r="S353">
        <v>0.36</v>
      </c>
    </row>
    <row r="354" spans="1:19" x14ac:dyDescent="0.3">
      <c r="A354" t="s">
        <v>1023</v>
      </c>
      <c r="B354" t="s">
        <v>1024</v>
      </c>
      <c r="C354" s="1" t="str">
        <f>HYPERLINK("http://geochem.nrcan.gc.ca/cdogs/content/bdl/bdl220010_e.htm", "22:0010")</f>
        <v>22:0010</v>
      </c>
      <c r="D354" s="1" t="str">
        <f>HYPERLINK("http://geochem.nrcan.gc.ca/cdogs/content/svy/svy_e.htm", "")</f>
        <v/>
      </c>
      <c r="G354" s="1" t="str">
        <f>HYPERLINK("http://geochem.nrcan.gc.ca/cdogs/content/cr_/cr_00191_e.htm", "191")</f>
        <v>191</v>
      </c>
      <c r="J354" t="s">
        <v>256</v>
      </c>
      <c r="K354" t="s">
        <v>257</v>
      </c>
      <c r="R354">
        <v>0.64</v>
      </c>
      <c r="S354">
        <v>0.36</v>
      </c>
    </row>
    <row r="355" spans="1:19" x14ac:dyDescent="0.3">
      <c r="A355" t="s">
        <v>1025</v>
      </c>
      <c r="B355" t="s">
        <v>1026</v>
      </c>
      <c r="C355" s="1" t="str">
        <f>HYPERLINK("http://geochem.nrcan.gc.ca/cdogs/content/bdl/bdl220010_e.htm", "22:0010")</f>
        <v>22:0010</v>
      </c>
      <c r="D355" s="1" t="str">
        <f>HYPERLINK("http://geochem.nrcan.gc.ca/cdogs/content/svy/svy_e.htm", "")</f>
        <v/>
      </c>
      <c r="G355" s="1" t="str">
        <f>HYPERLINK("http://geochem.nrcan.gc.ca/cdogs/content/cr_/cr_00191_e.htm", "191")</f>
        <v>191</v>
      </c>
      <c r="J355" t="s">
        <v>256</v>
      </c>
      <c r="K355" t="s">
        <v>257</v>
      </c>
      <c r="R355">
        <v>0.64</v>
      </c>
      <c r="S355">
        <v>0.36</v>
      </c>
    </row>
    <row r="356" spans="1:19" x14ac:dyDescent="0.3">
      <c r="A356" t="s">
        <v>1027</v>
      </c>
      <c r="B356" t="s">
        <v>1028</v>
      </c>
      <c r="C356" s="1" t="str">
        <f>HYPERLINK("http://geochem.nrcan.gc.ca/cdogs/content/bdl/bdl220010_e.htm", "22:0010")</f>
        <v>22:0010</v>
      </c>
      <c r="D356" s="1" t="str">
        <f>HYPERLINK("http://geochem.nrcan.gc.ca/cdogs/content/svy/svy_e.htm", "")</f>
        <v/>
      </c>
      <c r="G356" s="1" t="str">
        <f>HYPERLINK("http://geochem.nrcan.gc.ca/cdogs/content/cr_/cr_00191_e.htm", "191")</f>
        <v>191</v>
      </c>
      <c r="J356" t="s">
        <v>256</v>
      </c>
      <c r="K356" t="s">
        <v>257</v>
      </c>
      <c r="R356">
        <v>0.64</v>
      </c>
      <c r="S356">
        <v>0.33</v>
      </c>
    </row>
    <row r="357" spans="1:19" x14ac:dyDescent="0.3">
      <c r="A357" t="s">
        <v>1029</v>
      </c>
      <c r="B357" t="s">
        <v>1030</v>
      </c>
      <c r="C357" s="1" t="str">
        <f>HYPERLINK("http://geochem.nrcan.gc.ca/cdogs/content/bdl/bdl220010_e.htm", "22:0010")</f>
        <v>22:0010</v>
      </c>
      <c r="D357" s="1" t="str">
        <f>HYPERLINK("http://geochem.nrcan.gc.ca/cdogs/content/svy/svy_e.htm", "")</f>
        <v/>
      </c>
      <c r="G357" s="1" t="str">
        <f>HYPERLINK("http://geochem.nrcan.gc.ca/cdogs/content/cr_/cr_00191_e.htm", "191")</f>
        <v>191</v>
      </c>
      <c r="J357" t="s">
        <v>256</v>
      </c>
      <c r="K357" t="s">
        <v>257</v>
      </c>
      <c r="R357">
        <v>0.64</v>
      </c>
      <c r="S357">
        <v>0.34</v>
      </c>
    </row>
    <row r="358" spans="1:19" x14ac:dyDescent="0.3">
      <c r="A358" t="s">
        <v>1031</v>
      </c>
      <c r="B358" t="s">
        <v>1032</v>
      </c>
      <c r="C358" s="1" t="str">
        <f>HYPERLINK("http://geochem.nrcan.gc.ca/cdogs/content/bdl/bdl220010_e.htm", "22:0010")</f>
        <v>22:0010</v>
      </c>
      <c r="D358" s="1" t="str">
        <f>HYPERLINK("http://geochem.nrcan.gc.ca/cdogs/content/svy/svy_e.htm", "")</f>
        <v/>
      </c>
      <c r="G358" s="1" t="str">
        <f>HYPERLINK("http://geochem.nrcan.gc.ca/cdogs/content/cr_/cr_00191_e.htm", "191")</f>
        <v>191</v>
      </c>
      <c r="J358" t="s">
        <v>256</v>
      </c>
      <c r="K358" t="s">
        <v>257</v>
      </c>
      <c r="R358">
        <v>0.64</v>
      </c>
      <c r="S358">
        <v>0.35</v>
      </c>
    </row>
    <row r="359" spans="1:19" x14ac:dyDescent="0.3">
      <c r="A359" t="s">
        <v>1033</v>
      </c>
      <c r="B359" t="s">
        <v>1034</v>
      </c>
      <c r="C359" s="1" t="str">
        <f>HYPERLINK("http://geochem.nrcan.gc.ca/cdogs/content/bdl/bdl220010_e.htm", "22:0010")</f>
        <v>22:0010</v>
      </c>
      <c r="D359" s="1" t="str">
        <f>HYPERLINK("http://geochem.nrcan.gc.ca/cdogs/content/svy/svy_e.htm", "")</f>
        <v/>
      </c>
      <c r="G359" s="1" t="str">
        <f>HYPERLINK("http://geochem.nrcan.gc.ca/cdogs/content/cr_/cr_00180_e.htm", "180")</f>
        <v>180</v>
      </c>
      <c r="J359" t="s">
        <v>256</v>
      </c>
      <c r="K359" t="s">
        <v>257</v>
      </c>
      <c r="N359">
        <v>3.79</v>
      </c>
      <c r="O359">
        <v>49</v>
      </c>
    </row>
    <row r="360" spans="1:19" x14ac:dyDescent="0.3">
      <c r="A360" t="s">
        <v>1035</v>
      </c>
      <c r="B360" t="s">
        <v>1036</v>
      </c>
      <c r="C360" s="1" t="str">
        <f>HYPERLINK("http://geochem.nrcan.gc.ca/cdogs/content/bdl/bdl220010_e.htm", "22:0010")</f>
        <v>22:0010</v>
      </c>
      <c r="D360" s="1" t="str">
        <f>HYPERLINK("http://geochem.nrcan.gc.ca/cdogs/content/svy/svy_e.htm", "")</f>
        <v/>
      </c>
      <c r="G360" s="1" t="str">
        <f>HYPERLINK("http://geochem.nrcan.gc.ca/cdogs/content/cr_/cr_00179_e.htm", "179")</f>
        <v>179</v>
      </c>
      <c r="J360" t="s">
        <v>256</v>
      </c>
      <c r="K360" t="s">
        <v>257</v>
      </c>
      <c r="M360">
        <v>1110</v>
      </c>
    </row>
    <row r="361" spans="1:19" x14ac:dyDescent="0.3">
      <c r="A361" t="s">
        <v>1037</v>
      </c>
      <c r="B361" t="s">
        <v>1038</v>
      </c>
      <c r="C361" s="1" t="str">
        <f>HYPERLINK("http://geochem.nrcan.gc.ca/cdogs/content/bdl/bdl220010_e.htm", "22:0010")</f>
        <v>22:0010</v>
      </c>
      <c r="D361" s="1" t="str">
        <f>HYPERLINK("http://geochem.nrcan.gc.ca/cdogs/content/svy/svy_e.htm", "")</f>
        <v/>
      </c>
      <c r="G361" s="1" t="str">
        <f>HYPERLINK("http://geochem.nrcan.gc.ca/cdogs/content/cr_/cr_00179_e.htm", "179")</f>
        <v>179</v>
      </c>
      <c r="J361" t="s">
        <v>256</v>
      </c>
      <c r="K361" t="s">
        <v>257</v>
      </c>
      <c r="M361">
        <v>1190</v>
      </c>
    </row>
    <row r="362" spans="1:19" x14ac:dyDescent="0.3">
      <c r="A362" t="s">
        <v>1039</v>
      </c>
      <c r="B362" t="s">
        <v>1040</v>
      </c>
      <c r="C362" s="1" t="str">
        <f>HYPERLINK("http://geochem.nrcan.gc.ca/cdogs/content/bdl/bdl220010_e.htm", "22:0010")</f>
        <v>22:0010</v>
      </c>
      <c r="D362" s="1" t="str">
        <f>HYPERLINK("http://geochem.nrcan.gc.ca/cdogs/content/svy/svy_e.htm", "")</f>
        <v/>
      </c>
      <c r="G362" s="1" t="str">
        <f>HYPERLINK("http://geochem.nrcan.gc.ca/cdogs/content/cr_/cr_00179_e.htm", "179")</f>
        <v>179</v>
      </c>
      <c r="J362" t="s">
        <v>256</v>
      </c>
      <c r="K362" t="s">
        <v>257</v>
      </c>
      <c r="M362">
        <v>1270</v>
      </c>
    </row>
    <row r="363" spans="1:19" x14ac:dyDescent="0.3">
      <c r="A363" t="s">
        <v>1041</v>
      </c>
      <c r="B363" t="s">
        <v>1042</v>
      </c>
      <c r="C363" s="1" t="str">
        <f>HYPERLINK("http://geochem.nrcan.gc.ca/cdogs/content/bdl/bdl220010_e.htm", "22:0010")</f>
        <v>22:0010</v>
      </c>
      <c r="D363" s="1" t="str">
        <f>HYPERLINK("http://geochem.nrcan.gc.ca/cdogs/content/svy/svy_e.htm", "")</f>
        <v/>
      </c>
      <c r="G363" s="1" t="str">
        <f>HYPERLINK("http://geochem.nrcan.gc.ca/cdogs/content/cr_/cr_00179_e.htm", "179")</f>
        <v>179</v>
      </c>
      <c r="J363" t="s">
        <v>256</v>
      </c>
      <c r="K363" t="s">
        <v>257</v>
      </c>
      <c r="M363">
        <v>1250</v>
      </c>
    </row>
    <row r="364" spans="1:19" x14ac:dyDescent="0.3">
      <c r="A364" t="s">
        <v>1043</v>
      </c>
      <c r="B364" t="s">
        <v>1044</v>
      </c>
      <c r="C364" s="1" t="str">
        <f>HYPERLINK("http://geochem.nrcan.gc.ca/cdogs/content/bdl/bdl220010_e.htm", "22:0010")</f>
        <v>22:0010</v>
      </c>
      <c r="D364" s="1" t="str">
        <f>HYPERLINK("http://geochem.nrcan.gc.ca/cdogs/content/svy/svy_e.htm", "")</f>
        <v/>
      </c>
      <c r="G364" s="1" t="str">
        <f>HYPERLINK("http://geochem.nrcan.gc.ca/cdogs/content/cr_/cr_00179_e.htm", "179")</f>
        <v>179</v>
      </c>
      <c r="J364" t="s">
        <v>256</v>
      </c>
      <c r="K364" t="s">
        <v>257</v>
      </c>
      <c r="M364">
        <v>1210</v>
      </c>
    </row>
    <row r="365" spans="1:19" x14ac:dyDescent="0.3">
      <c r="A365" t="s">
        <v>1045</v>
      </c>
      <c r="B365" t="s">
        <v>1046</v>
      </c>
      <c r="C365" s="1" t="str">
        <f>HYPERLINK("http://geochem.nrcan.gc.ca/cdogs/content/bdl/bdl220010_e.htm", "22:0010")</f>
        <v>22:0010</v>
      </c>
      <c r="D365" s="1" t="str">
        <f>HYPERLINK("http://geochem.nrcan.gc.ca/cdogs/content/svy/svy_e.htm", "")</f>
        <v/>
      </c>
      <c r="G365" s="1" t="str">
        <f>HYPERLINK("http://geochem.nrcan.gc.ca/cdogs/content/cr_/cr_00179_e.htm", "179")</f>
        <v>179</v>
      </c>
      <c r="J365" t="s">
        <v>256</v>
      </c>
      <c r="K365" t="s">
        <v>257</v>
      </c>
      <c r="M365">
        <v>1240</v>
      </c>
    </row>
    <row r="366" spans="1:19" x14ac:dyDescent="0.3">
      <c r="A366" t="s">
        <v>1047</v>
      </c>
      <c r="B366" t="s">
        <v>1048</v>
      </c>
      <c r="C366" s="1" t="str">
        <f>HYPERLINK("http://geochem.nrcan.gc.ca/cdogs/content/bdl/bdl220010_e.htm", "22:0010")</f>
        <v>22:0010</v>
      </c>
      <c r="D366" s="1" t="str">
        <f>HYPERLINK("http://geochem.nrcan.gc.ca/cdogs/content/svy/svy_e.htm", "")</f>
        <v/>
      </c>
      <c r="G366" s="1" t="str">
        <f>HYPERLINK("http://geochem.nrcan.gc.ca/cdogs/content/cr_/cr_00207_e.htm", "207")</f>
        <v>207</v>
      </c>
      <c r="J366" t="s">
        <v>256</v>
      </c>
      <c r="K366" t="s">
        <v>257</v>
      </c>
      <c r="M366">
        <v>401</v>
      </c>
    </row>
    <row r="367" spans="1:19" x14ac:dyDescent="0.3">
      <c r="A367" t="s">
        <v>1049</v>
      </c>
      <c r="B367" t="s">
        <v>1050</v>
      </c>
      <c r="C367" s="1" t="str">
        <f>HYPERLINK("http://geochem.nrcan.gc.ca/cdogs/content/bdl/bdl220010_e.htm", "22:0010")</f>
        <v>22:0010</v>
      </c>
      <c r="D367" s="1" t="str">
        <f>HYPERLINK("http://geochem.nrcan.gc.ca/cdogs/content/svy/svy_e.htm", "")</f>
        <v/>
      </c>
      <c r="G367" s="1" t="str">
        <f>HYPERLINK("http://geochem.nrcan.gc.ca/cdogs/content/cr_/cr_00207_e.htm", "207")</f>
        <v>207</v>
      </c>
      <c r="J367" t="s">
        <v>256</v>
      </c>
      <c r="K367" t="s">
        <v>257</v>
      </c>
      <c r="M367">
        <v>411</v>
      </c>
    </row>
    <row r="368" spans="1:19" x14ac:dyDescent="0.3">
      <c r="A368" t="s">
        <v>1051</v>
      </c>
      <c r="B368" t="s">
        <v>1052</v>
      </c>
      <c r="C368" s="1" t="str">
        <f>HYPERLINK("http://geochem.nrcan.gc.ca/cdogs/content/bdl/bdl220010_e.htm", "22:0010")</f>
        <v>22:0010</v>
      </c>
      <c r="D368" s="1" t="str">
        <f>HYPERLINK("http://geochem.nrcan.gc.ca/cdogs/content/svy/svy_e.htm", "")</f>
        <v/>
      </c>
      <c r="G368" s="1" t="str">
        <f>HYPERLINK("http://geochem.nrcan.gc.ca/cdogs/content/cr_/cr_00207_e.htm", "207")</f>
        <v>207</v>
      </c>
      <c r="J368" t="s">
        <v>256</v>
      </c>
      <c r="K368" t="s">
        <v>257</v>
      </c>
      <c r="M368">
        <v>411</v>
      </c>
    </row>
    <row r="369" spans="1:100" x14ac:dyDescent="0.3">
      <c r="A369" t="s">
        <v>1053</v>
      </c>
      <c r="B369" t="s">
        <v>1054</v>
      </c>
      <c r="C369" s="1" t="str">
        <f>HYPERLINK("http://geochem.nrcan.gc.ca/cdogs/content/bdl/bdl220010_e.htm", "22:0010")</f>
        <v>22:0010</v>
      </c>
      <c r="D369" s="1" t="str">
        <f>HYPERLINK("http://geochem.nrcan.gc.ca/cdogs/content/svy/svy_e.htm", "")</f>
        <v/>
      </c>
      <c r="G369" s="1" t="str">
        <f>HYPERLINK("http://geochem.nrcan.gc.ca/cdogs/content/cr_/cr_00207_e.htm", "207")</f>
        <v>207</v>
      </c>
      <c r="J369" t="s">
        <v>256</v>
      </c>
      <c r="K369" t="s">
        <v>257</v>
      </c>
      <c r="M369">
        <v>425</v>
      </c>
    </row>
    <row r="370" spans="1:100" x14ac:dyDescent="0.3">
      <c r="A370" t="s">
        <v>1055</v>
      </c>
      <c r="B370" t="s">
        <v>1056</v>
      </c>
      <c r="C370" s="1" t="str">
        <f>HYPERLINK("http://geochem.nrcan.gc.ca/cdogs/content/bdl/bdl220010_e.htm", "22:0010")</f>
        <v>22:0010</v>
      </c>
      <c r="D370" s="1" t="str">
        <f>HYPERLINK("http://geochem.nrcan.gc.ca/cdogs/content/svy/svy_e.htm", "")</f>
        <v/>
      </c>
      <c r="G370" s="1" t="str">
        <f>HYPERLINK("http://geochem.nrcan.gc.ca/cdogs/content/cr_/cr_00207_e.htm", "207")</f>
        <v>207</v>
      </c>
      <c r="J370" t="s">
        <v>256</v>
      </c>
      <c r="K370" t="s">
        <v>257</v>
      </c>
      <c r="M370">
        <v>437</v>
      </c>
    </row>
    <row r="371" spans="1:100" x14ac:dyDescent="0.3">
      <c r="A371" t="s">
        <v>1057</v>
      </c>
      <c r="B371" t="s">
        <v>1058</v>
      </c>
      <c r="C371" s="1" t="str">
        <f>HYPERLINK("http://geochem.nrcan.gc.ca/cdogs/content/bdl/bdl220010_e.htm", "22:0010")</f>
        <v>22:0010</v>
      </c>
      <c r="D371" s="1" t="str">
        <f>HYPERLINK("http://geochem.nrcan.gc.ca/cdogs/content/svy/svy_e.htm", "")</f>
        <v/>
      </c>
      <c r="G371" s="1" t="str">
        <f>HYPERLINK("http://geochem.nrcan.gc.ca/cdogs/content/cr_/cr_00207_e.htm", "207")</f>
        <v>207</v>
      </c>
      <c r="J371" t="s">
        <v>256</v>
      </c>
      <c r="K371" t="s">
        <v>257</v>
      </c>
      <c r="M371">
        <v>423</v>
      </c>
    </row>
    <row r="372" spans="1:100" x14ac:dyDescent="0.3">
      <c r="A372" t="s">
        <v>1059</v>
      </c>
      <c r="B372" t="s">
        <v>1060</v>
      </c>
      <c r="C372" s="1" t="str">
        <f>HYPERLINK("http://geochem.nrcan.gc.ca/cdogs/content/bdl/bdl220010_e.htm", "22:0010")</f>
        <v>22:0010</v>
      </c>
      <c r="D372" s="1" t="str">
        <f>HYPERLINK("http://geochem.nrcan.gc.ca/cdogs/content/svy/svy_e.htm", "")</f>
        <v/>
      </c>
      <c r="G372" s="1" t="str">
        <f>HYPERLINK("http://geochem.nrcan.gc.ca/cdogs/content/cr_/cr_00207_e.htm", "207")</f>
        <v>207</v>
      </c>
      <c r="J372" t="s">
        <v>256</v>
      </c>
      <c r="K372" t="s">
        <v>257</v>
      </c>
      <c r="M372">
        <v>418</v>
      </c>
    </row>
    <row r="373" spans="1:100" x14ac:dyDescent="0.3">
      <c r="A373" t="s">
        <v>1061</v>
      </c>
      <c r="B373" t="s">
        <v>1062</v>
      </c>
      <c r="C373" s="1" t="str">
        <f>HYPERLINK("http://geochem.nrcan.gc.ca/cdogs/content/bdl/bdl220010_e.htm", "22:0010")</f>
        <v>22:0010</v>
      </c>
      <c r="D373" s="1" t="str">
        <f>HYPERLINK("http://geochem.nrcan.gc.ca/cdogs/content/svy/svy_e.htm", "")</f>
        <v/>
      </c>
      <c r="G373" s="1" t="str">
        <f>HYPERLINK("http://geochem.nrcan.gc.ca/cdogs/content/cr_/cr_00210_e.htm", "210")</f>
        <v>210</v>
      </c>
      <c r="J373" t="s">
        <v>256</v>
      </c>
      <c r="K373" t="s">
        <v>257</v>
      </c>
      <c r="CL373">
        <v>0.4</v>
      </c>
      <c r="CM373">
        <v>24.3</v>
      </c>
      <c r="CN373">
        <v>85</v>
      </c>
      <c r="CO373">
        <v>37.1</v>
      </c>
      <c r="CR373">
        <v>98</v>
      </c>
      <c r="CT373">
        <v>2</v>
      </c>
      <c r="CU373">
        <v>38</v>
      </c>
      <c r="CV373">
        <v>225</v>
      </c>
    </row>
    <row r="374" spans="1:100" x14ac:dyDescent="0.3">
      <c r="A374" t="s">
        <v>1063</v>
      </c>
      <c r="B374" t="s">
        <v>1064</v>
      </c>
      <c r="C374" s="1" t="str">
        <f>HYPERLINK("http://geochem.nrcan.gc.ca/cdogs/content/bdl/bdl220010_e.htm", "22:0010")</f>
        <v>22:0010</v>
      </c>
      <c r="D374" s="1" t="str">
        <f>HYPERLINK("http://geochem.nrcan.gc.ca/cdogs/content/svy/svy220008_e.htm", "22:0008")</f>
        <v>22:0008</v>
      </c>
      <c r="E374" t="s">
        <v>104</v>
      </c>
      <c r="F374" t="s">
        <v>1065</v>
      </c>
      <c r="H374">
        <v>63.008540600000003</v>
      </c>
      <c r="I374">
        <v>-92.200366399999993</v>
      </c>
      <c r="J374" s="1" t="str">
        <f>HYPERLINK("http://geochem.nrcan.gc.ca/cdogs/content/kwd/kwd020033_e.htm", "Whole")</f>
        <v>Whole</v>
      </c>
      <c r="K374" s="1" t="str">
        <f>HYPERLINK("http://geochem.nrcan.gc.ca/cdogs/content/kwd/kwd080069_e.htm", "Rock crushing (ActLabs RX1)")</f>
        <v>Rock crushing (ActLabs RX1)</v>
      </c>
      <c r="L374">
        <v>622823</v>
      </c>
      <c r="V374">
        <v>22.1</v>
      </c>
    </row>
    <row r="375" spans="1:100" x14ac:dyDescent="0.3">
      <c r="A375" t="s">
        <v>1066</v>
      </c>
      <c r="B375" t="s">
        <v>1067</v>
      </c>
      <c r="C375" s="1" t="str">
        <f>HYPERLINK("http://geochem.nrcan.gc.ca/cdogs/content/bdl/bdl220010_e.htm", "22:0010")</f>
        <v>22:0010</v>
      </c>
      <c r="D375" s="1" t="str">
        <f>HYPERLINK("http://geochem.nrcan.gc.ca/cdogs/content/svy/svy220008_e.htm", "22:0008")</f>
        <v>22:0008</v>
      </c>
      <c r="E375" t="s">
        <v>104</v>
      </c>
      <c r="F375" t="s">
        <v>1068</v>
      </c>
      <c r="H375">
        <v>63.008540600000003</v>
      </c>
      <c r="I375">
        <v>-92.200366399999993</v>
      </c>
      <c r="J375" s="1" t="str">
        <f>HYPERLINK("http://geochem.nrcan.gc.ca/cdogs/content/kwd/kwd020033_e.htm", "Whole")</f>
        <v>Whole</v>
      </c>
      <c r="K375" s="1" t="str">
        <f>HYPERLINK("http://geochem.nrcan.gc.ca/cdogs/content/kwd/kwd080069_e.htm", "Rock crushing (ActLabs RX1)")</f>
        <v>Rock crushing (ActLabs RX1)</v>
      </c>
      <c r="L375">
        <v>622826</v>
      </c>
      <c r="M375">
        <v>25</v>
      </c>
      <c r="R375">
        <v>2.81</v>
      </c>
      <c r="S375">
        <v>0.02</v>
      </c>
      <c r="T375">
        <v>10.1</v>
      </c>
    </row>
    <row r="376" spans="1:100" x14ac:dyDescent="0.3">
      <c r="A376" t="s">
        <v>1069</v>
      </c>
      <c r="B376" t="s">
        <v>1070</v>
      </c>
      <c r="C376" s="1" t="str">
        <f>HYPERLINK("http://geochem.nrcan.gc.ca/cdogs/content/bdl/bdl220010_e.htm", "22:0010")</f>
        <v>22:0010</v>
      </c>
      <c r="D376" s="1" t="str">
        <f>HYPERLINK("http://geochem.nrcan.gc.ca/cdogs/content/svy/svy220008_e.htm", "22:0008")</f>
        <v>22:0008</v>
      </c>
      <c r="E376" t="s">
        <v>104</v>
      </c>
      <c r="F376" t="s">
        <v>1071</v>
      </c>
      <c r="H376">
        <v>63.008540600000003</v>
      </c>
      <c r="I376">
        <v>-92.200366399999993</v>
      </c>
      <c r="J376" s="1" t="str">
        <f>HYPERLINK("http://geochem.nrcan.gc.ca/cdogs/content/kwd/kwd020033_e.htm", "Whole")</f>
        <v>Whole</v>
      </c>
      <c r="K376" s="1" t="str">
        <f>HYPERLINK("http://geochem.nrcan.gc.ca/cdogs/content/kwd/kwd080069_e.htm", "Rock crushing (ActLabs RX1)")</f>
        <v>Rock crushing (ActLabs RX1)</v>
      </c>
      <c r="L376">
        <v>622829</v>
      </c>
      <c r="W376">
        <v>-5</v>
      </c>
    </row>
    <row r="377" spans="1:100" x14ac:dyDescent="0.3">
      <c r="A377" t="s">
        <v>1072</v>
      </c>
      <c r="B377" t="s">
        <v>1073</v>
      </c>
      <c r="C377" s="1" t="str">
        <f>HYPERLINK("http://geochem.nrcan.gc.ca/cdogs/content/bdl/bdl220010_e.htm", "22:0010")</f>
        <v>22:0010</v>
      </c>
      <c r="D377" s="1" t="str">
        <f>HYPERLINK("http://geochem.nrcan.gc.ca/cdogs/content/svy/svy220008_e.htm", "22:0008")</f>
        <v>22:0008</v>
      </c>
      <c r="E377" t="s">
        <v>104</v>
      </c>
      <c r="F377" t="s">
        <v>1074</v>
      </c>
      <c r="H377">
        <v>63.008540600000003</v>
      </c>
      <c r="I377">
        <v>-92.200366399999993</v>
      </c>
      <c r="J377" s="1" t="str">
        <f>HYPERLINK("http://geochem.nrcan.gc.ca/cdogs/content/kwd/kwd020033_e.htm", "Whole")</f>
        <v>Whole</v>
      </c>
      <c r="K377" s="1" t="str">
        <f>HYPERLINK("http://geochem.nrcan.gc.ca/cdogs/content/kwd/kwd080069_e.htm", "Rock crushing (ActLabs RX1)")</f>
        <v>Rock crushing (ActLabs RX1)</v>
      </c>
      <c r="L377">
        <v>622830</v>
      </c>
      <c r="CF377">
        <v>139000</v>
      </c>
      <c r="CG377">
        <v>3.98</v>
      </c>
      <c r="CH377">
        <v>37.4</v>
      </c>
      <c r="CI377">
        <v>8</v>
      </c>
      <c r="CJ377">
        <v>0.79</v>
      </c>
    </row>
    <row r="378" spans="1:100" x14ac:dyDescent="0.3">
      <c r="A378" t="s">
        <v>1075</v>
      </c>
      <c r="B378" t="s">
        <v>1076</v>
      </c>
      <c r="C378" s="1" t="str">
        <f>HYPERLINK("http://geochem.nrcan.gc.ca/cdogs/content/bdl/bdl220010_e.htm", "22:0010")</f>
        <v>22:0010</v>
      </c>
      <c r="D378" s="1" t="str">
        <f>HYPERLINK("http://geochem.nrcan.gc.ca/cdogs/content/svy/svy220008_e.htm", "22:0008")</f>
        <v>22:0008</v>
      </c>
      <c r="E378" t="s">
        <v>104</v>
      </c>
      <c r="F378" t="s">
        <v>1077</v>
      </c>
      <c r="H378">
        <v>63.008540600000003</v>
      </c>
      <c r="I378">
        <v>-92.200366399999993</v>
      </c>
      <c r="J378" s="1" t="str">
        <f>HYPERLINK("http://geochem.nrcan.gc.ca/cdogs/content/kwd/kwd020033_e.htm", "Whole")</f>
        <v>Whole</v>
      </c>
      <c r="K378" s="1" t="str">
        <f>HYPERLINK("http://geochem.nrcan.gc.ca/cdogs/content/kwd/kwd080069_e.htm", "Rock crushing (ActLabs RX1)")</f>
        <v>Rock crushing (ActLabs RX1)</v>
      </c>
      <c r="L378">
        <v>622831</v>
      </c>
      <c r="U378">
        <v>-0.01</v>
      </c>
      <c r="X378">
        <v>17.329999999999998</v>
      </c>
      <c r="Y378">
        <v>2.81</v>
      </c>
      <c r="AA378">
        <v>22.69</v>
      </c>
      <c r="AB378">
        <v>1.45</v>
      </c>
      <c r="AC378">
        <v>4.5999999999999999E-2</v>
      </c>
      <c r="AD378">
        <v>1.84</v>
      </c>
      <c r="AE378">
        <v>3.3000000000000002E-2</v>
      </c>
      <c r="AF378">
        <v>0.02</v>
      </c>
      <c r="AG378">
        <v>0.01</v>
      </c>
      <c r="AH378">
        <v>0.03</v>
      </c>
      <c r="AI378">
        <v>20.29</v>
      </c>
      <c r="AJ378">
        <v>84.89</v>
      </c>
      <c r="AK378">
        <v>3</v>
      </c>
      <c r="AL378">
        <v>-1</v>
      </c>
      <c r="AM378">
        <v>60</v>
      </c>
      <c r="AN378">
        <v>20</v>
      </c>
      <c r="AO378">
        <v>335</v>
      </c>
      <c r="AP378">
        <v>50</v>
      </c>
      <c r="AQ378">
        <v>1240</v>
      </c>
      <c r="AR378">
        <v>8</v>
      </c>
      <c r="AS378">
        <v>1.7</v>
      </c>
      <c r="AT378">
        <v>47600</v>
      </c>
      <c r="AU378">
        <v>-1</v>
      </c>
      <c r="AV378">
        <v>24</v>
      </c>
      <c r="AW378">
        <v>4.8</v>
      </c>
      <c r="AX378">
        <v>10</v>
      </c>
      <c r="AY378">
        <v>-0.2</v>
      </c>
      <c r="AZ378">
        <v>6</v>
      </c>
      <c r="BA378">
        <v>33</v>
      </c>
      <c r="BB378">
        <v>-0.1</v>
      </c>
      <c r="BC378">
        <v>-1</v>
      </c>
      <c r="BD378">
        <v>29.1</v>
      </c>
      <c r="BE378">
        <v>-0.1</v>
      </c>
      <c r="BF378">
        <v>3</v>
      </c>
      <c r="BG378">
        <v>7.9</v>
      </c>
      <c r="BH378">
        <v>3.88</v>
      </c>
      <c r="BI378">
        <v>7.76</v>
      </c>
      <c r="BJ378">
        <v>0.92</v>
      </c>
      <c r="BK378">
        <v>3.56</v>
      </c>
      <c r="BL378">
        <v>0.79</v>
      </c>
      <c r="BM378">
        <v>0.22500000000000001</v>
      </c>
      <c r="BN378">
        <v>0.74</v>
      </c>
      <c r="BO378">
        <v>0.13</v>
      </c>
      <c r="BP378">
        <v>0.82</v>
      </c>
      <c r="BQ378">
        <v>0.16</v>
      </c>
      <c r="BR378">
        <v>0.46</v>
      </c>
      <c r="BS378">
        <v>6.3E-2</v>
      </c>
      <c r="BT378">
        <v>0.38</v>
      </c>
      <c r="BU378">
        <v>5.8999999999999997E-2</v>
      </c>
      <c r="BV378">
        <v>0.1</v>
      </c>
      <c r="BW378">
        <v>0.14000000000000001</v>
      </c>
      <c r="BX378">
        <v>8.4</v>
      </c>
      <c r="BY378">
        <v>-0.05</v>
      </c>
      <c r="BZ378">
        <v>13</v>
      </c>
      <c r="CA378">
        <v>0.65</v>
      </c>
      <c r="CB378">
        <v>0.27</v>
      </c>
      <c r="CC378">
        <v>41.04</v>
      </c>
      <c r="CD378">
        <v>18.440000000000001</v>
      </c>
      <c r="CE378">
        <v>83.05</v>
      </c>
    </row>
    <row r="379" spans="1:100" x14ac:dyDescent="0.3">
      <c r="A379" t="s">
        <v>1078</v>
      </c>
      <c r="B379" t="s">
        <v>1079</v>
      </c>
      <c r="C379" s="1" t="str">
        <f>HYPERLINK("http://geochem.nrcan.gc.ca/cdogs/content/bdl/bdl220010_e.htm", "22:0010")</f>
        <v>22:0010</v>
      </c>
      <c r="D379" s="1" t="str">
        <f>HYPERLINK("http://geochem.nrcan.gc.ca/cdogs/content/svy/svy220008_e.htm", "22:0008")</f>
        <v>22:0008</v>
      </c>
      <c r="E379" t="s">
        <v>104</v>
      </c>
      <c r="F379" t="s">
        <v>1080</v>
      </c>
      <c r="H379">
        <v>63.008540600000003</v>
      </c>
      <c r="I379">
        <v>-92.200366399999993</v>
      </c>
      <c r="J379" s="1" t="str">
        <f>HYPERLINK("http://geochem.nrcan.gc.ca/cdogs/content/kwd/kwd020033_e.htm", "Whole")</f>
        <v>Whole</v>
      </c>
      <c r="K379" s="1" t="str">
        <f>HYPERLINK("http://geochem.nrcan.gc.ca/cdogs/content/kwd/kwd080069_e.htm", "Rock crushing (ActLabs RX1)")</f>
        <v>Rock crushing (ActLabs RX1)</v>
      </c>
      <c r="L379">
        <v>622834</v>
      </c>
      <c r="V379">
        <v>7.6</v>
      </c>
    </row>
    <row r="380" spans="1:100" x14ac:dyDescent="0.3">
      <c r="A380" t="s">
        <v>1081</v>
      </c>
      <c r="B380" t="s">
        <v>1082</v>
      </c>
      <c r="C380" s="1" t="str">
        <f>HYPERLINK("http://geochem.nrcan.gc.ca/cdogs/content/bdl/bdl220010_e.htm", "22:0010")</f>
        <v>22:0010</v>
      </c>
      <c r="D380" s="1" t="str">
        <f>HYPERLINK("http://geochem.nrcan.gc.ca/cdogs/content/svy/svy220008_e.htm", "22:0008")</f>
        <v>22:0008</v>
      </c>
      <c r="E380" t="s">
        <v>104</v>
      </c>
      <c r="F380" t="s">
        <v>1083</v>
      </c>
      <c r="H380">
        <v>63.008540600000003</v>
      </c>
      <c r="I380">
        <v>-92.200366399999993</v>
      </c>
      <c r="J380" s="1" t="str">
        <f>HYPERLINK("http://geochem.nrcan.gc.ca/cdogs/content/kwd/kwd020033_e.htm", "Whole")</f>
        <v>Whole</v>
      </c>
      <c r="K380" s="1" t="str">
        <f>HYPERLINK("http://geochem.nrcan.gc.ca/cdogs/content/kwd/kwd080069_e.htm", "Rock crushing (ActLabs RX1)")</f>
        <v>Rock crushing (ActLabs RX1)</v>
      </c>
      <c r="L380">
        <v>622836</v>
      </c>
      <c r="M380">
        <v>-5</v>
      </c>
      <c r="R380">
        <v>1.99</v>
      </c>
      <c r="S380">
        <v>0.01</v>
      </c>
      <c r="T380">
        <v>7.47</v>
      </c>
    </row>
    <row r="381" spans="1:100" x14ac:dyDescent="0.3">
      <c r="A381" t="s">
        <v>1084</v>
      </c>
      <c r="B381" t="s">
        <v>1085</v>
      </c>
      <c r="C381" s="1" t="str">
        <f>HYPERLINK("http://geochem.nrcan.gc.ca/cdogs/content/bdl/bdl220010_e.htm", "22:0010")</f>
        <v>22:0010</v>
      </c>
      <c r="D381" s="1" t="str">
        <f>HYPERLINK("http://geochem.nrcan.gc.ca/cdogs/content/svy/svy220008_e.htm", "22:0008")</f>
        <v>22:0008</v>
      </c>
      <c r="E381" t="s">
        <v>104</v>
      </c>
      <c r="F381" t="s">
        <v>1086</v>
      </c>
      <c r="H381">
        <v>63.008540600000003</v>
      </c>
      <c r="I381">
        <v>-92.200366399999993</v>
      </c>
      <c r="J381" s="1" t="str">
        <f>HYPERLINK("http://geochem.nrcan.gc.ca/cdogs/content/kwd/kwd020033_e.htm", "Whole")</f>
        <v>Whole</v>
      </c>
      <c r="K381" s="1" t="str">
        <f>HYPERLINK("http://geochem.nrcan.gc.ca/cdogs/content/kwd/kwd080069_e.htm", "Rock crushing (ActLabs RX1)")</f>
        <v>Rock crushing (ActLabs RX1)</v>
      </c>
      <c r="L381">
        <v>622843</v>
      </c>
      <c r="V381">
        <v>9</v>
      </c>
      <c r="W381">
        <v>-5</v>
      </c>
    </row>
    <row r="382" spans="1:100" x14ac:dyDescent="0.3">
      <c r="A382" t="s">
        <v>1087</v>
      </c>
      <c r="B382" t="s">
        <v>1088</v>
      </c>
      <c r="C382" s="1" t="str">
        <f>HYPERLINK("http://geochem.nrcan.gc.ca/cdogs/content/bdl/bdl220010_e.htm", "22:0010")</f>
        <v>22:0010</v>
      </c>
      <c r="D382" s="1" t="str">
        <f>HYPERLINK("http://geochem.nrcan.gc.ca/cdogs/content/svy/svy220008_e.htm", "22:0008")</f>
        <v>22:0008</v>
      </c>
      <c r="E382" t="s">
        <v>104</v>
      </c>
      <c r="F382" t="s">
        <v>1089</v>
      </c>
      <c r="H382">
        <v>63.008540600000003</v>
      </c>
      <c r="I382">
        <v>-92.200366399999993</v>
      </c>
      <c r="J382" s="1" t="str">
        <f>HYPERLINK("http://geochem.nrcan.gc.ca/cdogs/content/kwd/kwd020033_e.htm", "Whole")</f>
        <v>Whole</v>
      </c>
      <c r="K382" s="1" t="str">
        <f>HYPERLINK("http://geochem.nrcan.gc.ca/cdogs/content/kwd/kwd080069_e.htm", "Rock crushing (ActLabs RX1)")</f>
        <v>Rock crushing (ActLabs RX1)</v>
      </c>
      <c r="L382">
        <v>622844</v>
      </c>
      <c r="CF382">
        <v>14</v>
      </c>
      <c r="CG382">
        <v>-0.05</v>
      </c>
      <c r="CH382">
        <v>-0.02</v>
      </c>
      <c r="CI382">
        <v>-1</v>
      </c>
      <c r="CJ382">
        <v>0.04</v>
      </c>
    </row>
    <row r="383" spans="1:100" x14ac:dyDescent="0.3">
      <c r="A383" t="s">
        <v>1090</v>
      </c>
      <c r="B383" t="s">
        <v>1091</v>
      </c>
      <c r="C383" s="1" t="str">
        <f>HYPERLINK("http://geochem.nrcan.gc.ca/cdogs/content/bdl/bdl220010_e.htm", "22:0010")</f>
        <v>22:0010</v>
      </c>
      <c r="D383" s="1" t="str">
        <f>HYPERLINK("http://geochem.nrcan.gc.ca/cdogs/content/svy/svy220008_e.htm", "22:0008")</f>
        <v>22:0008</v>
      </c>
      <c r="E383" t="s">
        <v>104</v>
      </c>
      <c r="F383" t="s">
        <v>1092</v>
      </c>
      <c r="H383">
        <v>63.008540600000003</v>
      </c>
      <c r="I383">
        <v>-92.200366399999993</v>
      </c>
      <c r="J383" s="1" t="str">
        <f>HYPERLINK("http://geochem.nrcan.gc.ca/cdogs/content/kwd/kwd020033_e.htm", "Whole")</f>
        <v>Whole</v>
      </c>
      <c r="K383" s="1" t="str">
        <f>HYPERLINK("http://geochem.nrcan.gc.ca/cdogs/content/kwd/kwd080069_e.htm", "Rock crushing (ActLabs RX1)")</f>
        <v>Rock crushing (ActLabs RX1)</v>
      </c>
      <c r="L383">
        <v>622846</v>
      </c>
      <c r="M383">
        <v>8</v>
      </c>
      <c r="R383">
        <v>1.82</v>
      </c>
      <c r="S383">
        <v>0.02</v>
      </c>
    </row>
    <row r="384" spans="1:100" x14ac:dyDescent="0.3">
      <c r="A384" t="s">
        <v>1093</v>
      </c>
      <c r="B384" t="s">
        <v>1094</v>
      </c>
      <c r="C384" s="1" t="str">
        <f>HYPERLINK("http://geochem.nrcan.gc.ca/cdogs/content/bdl/bdl220010_e.htm", "22:0010")</f>
        <v>22:0010</v>
      </c>
      <c r="D384" s="1" t="str">
        <f>HYPERLINK("http://geochem.nrcan.gc.ca/cdogs/content/svy/svy220008_e.htm", "22:0008")</f>
        <v>22:0008</v>
      </c>
      <c r="E384" t="s">
        <v>195</v>
      </c>
      <c r="F384" t="s">
        <v>1095</v>
      </c>
      <c r="H384">
        <v>62.962272900000002</v>
      </c>
      <c r="I384">
        <v>-91.932065899999998</v>
      </c>
      <c r="J384" s="1" t="str">
        <f>HYPERLINK("http://geochem.nrcan.gc.ca/cdogs/content/kwd/kwd020033_e.htm", "Whole")</f>
        <v>Whole</v>
      </c>
      <c r="K384" s="1" t="str">
        <f>HYPERLINK("http://geochem.nrcan.gc.ca/cdogs/content/kwd/kwd080069_e.htm", "Rock crushing (ActLabs RX1)")</f>
        <v>Rock crushing (ActLabs RX1)</v>
      </c>
      <c r="L384">
        <v>622848</v>
      </c>
      <c r="U384">
        <v>-0.01</v>
      </c>
      <c r="X384">
        <v>48.64</v>
      </c>
      <c r="Y384">
        <v>14.56</v>
      </c>
      <c r="AA384">
        <v>2.79</v>
      </c>
      <c r="AB384">
        <v>4.37</v>
      </c>
      <c r="AC384">
        <v>0.20599999999999999</v>
      </c>
      <c r="AD384">
        <v>7.3</v>
      </c>
      <c r="AE384">
        <v>2.4649999999999999</v>
      </c>
      <c r="AF384">
        <v>3.74</v>
      </c>
      <c r="AG384">
        <v>0.68</v>
      </c>
      <c r="AH384">
        <v>0.42</v>
      </c>
      <c r="AI384">
        <v>0.59</v>
      </c>
      <c r="AJ384">
        <v>98.65</v>
      </c>
      <c r="AK384">
        <v>27</v>
      </c>
      <c r="AL384">
        <v>-1</v>
      </c>
      <c r="AM384">
        <v>250</v>
      </c>
      <c r="AN384">
        <v>40</v>
      </c>
      <c r="AO384">
        <v>41</v>
      </c>
      <c r="AP384">
        <v>40</v>
      </c>
      <c r="AQ384">
        <v>60</v>
      </c>
      <c r="AR384">
        <v>21</v>
      </c>
      <c r="AS384">
        <v>1.7</v>
      </c>
      <c r="AT384">
        <v>9</v>
      </c>
      <c r="AU384">
        <v>17</v>
      </c>
      <c r="AV384">
        <v>343</v>
      </c>
      <c r="AW384">
        <v>35.1</v>
      </c>
      <c r="AX384">
        <v>160</v>
      </c>
      <c r="AY384">
        <v>8.6999999999999993</v>
      </c>
      <c r="AZ384">
        <v>-2</v>
      </c>
      <c r="BA384">
        <v>1.2</v>
      </c>
      <c r="BB384">
        <v>-0.1</v>
      </c>
      <c r="BC384">
        <v>-1</v>
      </c>
      <c r="BD384">
        <v>0.9</v>
      </c>
      <c r="BE384">
        <v>2.2999999999999998</v>
      </c>
      <c r="BF384">
        <v>159</v>
      </c>
      <c r="BG384">
        <v>-0.1</v>
      </c>
      <c r="BH384">
        <v>19.399999999999999</v>
      </c>
      <c r="BI384">
        <v>40.700000000000003</v>
      </c>
      <c r="BJ384">
        <v>5.17</v>
      </c>
      <c r="BK384">
        <v>21.7</v>
      </c>
      <c r="BL384">
        <v>5.27</v>
      </c>
      <c r="BM384">
        <v>1.65</v>
      </c>
      <c r="BN384">
        <v>5.34</v>
      </c>
      <c r="BO384">
        <v>0.88</v>
      </c>
      <c r="BP384">
        <v>5.56</v>
      </c>
      <c r="BQ384">
        <v>1.25</v>
      </c>
      <c r="BR384">
        <v>3.92</v>
      </c>
      <c r="BS384">
        <v>0.64</v>
      </c>
      <c r="BT384">
        <v>4.2</v>
      </c>
      <c r="BU384">
        <v>0.62</v>
      </c>
      <c r="BV384">
        <v>3.6</v>
      </c>
      <c r="BW384">
        <v>0.54</v>
      </c>
      <c r="BX384">
        <v>2</v>
      </c>
      <c r="BY384">
        <v>-0.05</v>
      </c>
      <c r="BZ384">
        <v>13</v>
      </c>
      <c r="CA384">
        <v>10.5</v>
      </c>
      <c r="CB384">
        <v>1.27</v>
      </c>
      <c r="CC384">
        <v>15.69</v>
      </c>
      <c r="CD384">
        <v>-0.71</v>
      </c>
      <c r="CE384">
        <v>97.35</v>
      </c>
    </row>
    <row r="385" spans="1:100" x14ac:dyDescent="0.3">
      <c r="A385" t="s">
        <v>1096</v>
      </c>
      <c r="B385" t="s">
        <v>1097</v>
      </c>
      <c r="C385" s="1" t="str">
        <f>HYPERLINK("http://geochem.nrcan.gc.ca/cdogs/content/bdl/bdl220010_e.htm", "22:0010")</f>
        <v>22:0010</v>
      </c>
      <c r="D385" s="1" t="str">
        <f>HYPERLINK("http://geochem.nrcan.gc.ca/cdogs/content/svy/svy220008_e.htm", "22:0008")</f>
        <v>22:0008</v>
      </c>
      <c r="E385" t="s">
        <v>195</v>
      </c>
      <c r="F385" t="s">
        <v>1098</v>
      </c>
      <c r="H385">
        <v>62.962272900000002</v>
      </c>
      <c r="I385">
        <v>-91.932065899999998</v>
      </c>
      <c r="J385" s="1" t="str">
        <f>HYPERLINK("http://geochem.nrcan.gc.ca/cdogs/content/kwd/kwd020033_e.htm", "Whole")</f>
        <v>Whole</v>
      </c>
      <c r="K385" s="1" t="str">
        <f>HYPERLINK("http://geochem.nrcan.gc.ca/cdogs/content/kwd/kwd080069_e.htm", "Rock crushing (ActLabs RX1)")</f>
        <v>Rock crushing (ActLabs RX1)</v>
      </c>
      <c r="L385">
        <v>622849</v>
      </c>
      <c r="T385">
        <v>0.26</v>
      </c>
    </row>
    <row r="386" spans="1:100" x14ac:dyDescent="0.3">
      <c r="A386" t="s">
        <v>1099</v>
      </c>
      <c r="B386" t="s">
        <v>1100</v>
      </c>
      <c r="C386" s="1" t="str">
        <f>HYPERLINK("http://geochem.nrcan.gc.ca/cdogs/content/bdl/bdl220010_e.htm", "22:0010")</f>
        <v>22:0010</v>
      </c>
      <c r="D386" s="1" t="str">
        <f>HYPERLINK("http://geochem.nrcan.gc.ca/cdogs/content/svy/svy220008_e.htm", "22:0008")</f>
        <v>22:0008</v>
      </c>
      <c r="E386" t="s">
        <v>195</v>
      </c>
      <c r="F386" t="s">
        <v>1101</v>
      </c>
      <c r="H386">
        <v>62.962272900000002</v>
      </c>
      <c r="I386">
        <v>-91.932065899999998</v>
      </c>
      <c r="J386" s="1" t="str">
        <f>HYPERLINK("http://geochem.nrcan.gc.ca/cdogs/content/kwd/kwd020033_e.htm", "Whole")</f>
        <v>Whole</v>
      </c>
      <c r="K386" s="1" t="str">
        <f>HYPERLINK("http://geochem.nrcan.gc.ca/cdogs/content/kwd/kwd080069_e.htm", "Rock crushing (ActLabs RX1)")</f>
        <v>Rock crushing (ActLabs RX1)</v>
      </c>
      <c r="L386">
        <v>622851</v>
      </c>
      <c r="CK386">
        <v>-1</v>
      </c>
      <c r="CL386">
        <v>-0.2</v>
      </c>
      <c r="CM386">
        <v>26</v>
      </c>
      <c r="CN386">
        <v>113</v>
      </c>
      <c r="CO386">
        <v>65.900000000000006</v>
      </c>
      <c r="CP386">
        <v>-0.2</v>
      </c>
      <c r="CQ386">
        <v>34</v>
      </c>
      <c r="CR386">
        <v>89</v>
      </c>
      <c r="CS386">
        <v>348</v>
      </c>
      <c r="CT386">
        <v>-1</v>
      </c>
      <c r="CU386">
        <v>13</v>
      </c>
      <c r="CV386">
        <v>95.2</v>
      </c>
    </row>
    <row r="387" spans="1:100" x14ac:dyDescent="0.3">
      <c r="A387" t="s">
        <v>1102</v>
      </c>
      <c r="B387" t="s">
        <v>1103</v>
      </c>
      <c r="C387" s="1" t="str">
        <f>HYPERLINK("http://geochem.nrcan.gc.ca/cdogs/content/bdl/bdl220010_e.htm", "22:0010")</f>
        <v>22:0010</v>
      </c>
      <c r="D387" s="1" t="str">
        <f>HYPERLINK("http://geochem.nrcan.gc.ca/cdogs/content/svy/svy220008_e.htm", "22:0008")</f>
        <v>22:0008</v>
      </c>
      <c r="E387" t="s">
        <v>195</v>
      </c>
      <c r="F387" t="s">
        <v>1104</v>
      </c>
      <c r="H387">
        <v>62.962272900000002</v>
      </c>
      <c r="I387">
        <v>-91.932065899999998</v>
      </c>
      <c r="J387" s="1" t="str">
        <f>HYPERLINK("http://geochem.nrcan.gc.ca/cdogs/content/kwd/kwd020033_e.htm", "Whole")</f>
        <v>Whole</v>
      </c>
      <c r="K387" s="1" t="str">
        <f>HYPERLINK("http://geochem.nrcan.gc.ca/cdogs/content/kwd/kwd080069_e.htm", "Rock crushing (ActLabs RX1)")</f>
        <v>Rock crushing (ActLabs RX1)</v>
      </c>
      <c r="L387">
        <v>622853</v>
      </c>
      <c r="CK387">
        <v>-1</v>
      </c>
      <c r="CL387">
        <v>-0.2</v>
      </c>
      <c r="CM387">
        <v>20.7</v>
      </c>
      <c r="CN387">
        <v>104</v>
      </c>
      <c r="CO387">
        <v>25.9</v>
      </c>
      <c r="CP387">
        <v>-0.2</v>
      </c>
      <c r="CQ387">
        <v>40</v>
      </c>
      <c r="CR387">
        <v>76</v>
      </c>
      <c r="CS387">
        <v>409</v>
      </c>
      <c r="CT387">
        <v>-1</v>
      </c>
      <c r="CU387">
        <v>13</v>
      </c>
      <c r="CV387">
        <v>81.2</v>
      </c>
    </row>
    <row r="388" spans="1:100" x14ac:dyDescent="0.3">
      <c r="A388" t="s">
        <v>1105</v>
      </c>
      <c r="B388" t="s">
        <v>1106</v>
      </c>
      <c r="C388" s="1" t="str">
        <f>HYPERLINK("http://geochem.nrcan.gc.ca/cdogs/content/bdl/bdl220010_e.htm", "22:0010")</f>
        <v>22:0010</v>
      </c>
      <c r="D388" s="1" t="str">
        <f>HYPERLINK("http://geochem.nrcan.gc.ca/cdogs/content/svy/svy220008_e.htm", "22:0008")</f>
        <v>22:0008</v>
      </c>
      <c r="E388" t="s">
        <v>195</v>
      </c>
      <c r="F388" t="s">
        <v>1107</v>
      </c>
      <c r="H388">
        <v>62.962272900000002</v>
      </c>
      <c r="I388">
        <v>-91.932065899999998</v>
      </c>
      <c r="J388" s="1" t="str">
        <f>HYPERLINK("http://geochem.nrcan.gc.ca/cdogs/content/kwd/kwd020033_e.htm", "Whole")</f>
        <v>Whole</v>
      </c>
      <c r="K388" s="1" t="str">
        <f>HYPERLINK("http://geochem.nrcan.gc.ca/cdogs/content/kwd/kwd080069_e.htm", "Rock crushing (ActLabs RX1)")</f>
        <v>Rock crushing (ActLabs RX1)</v>
      </c>
      <c r="L388">
        <v>622855</v>
      </c>
      <c r="V388">
        <v>7</v>
      </c>
    </row>
    <row r="389" spans="1:100" x14ac:dyDescent="0.3">
      <c r="A389" t="s">
        <v>1108</v>
      </c>
      <c r="B389" t="s">
        <v>1109</v>
      </c>
      <c r="C389" s="1" t="str">
        <f>HYPERLINK("http://geochem.nrcan.gc.ca/cdogs/content/bdl/bdl220010_e.htm", "22:0010")</f>
        <v>22:0010</v>
      </c>
      <c r="D389" s="1" t="str">
        <f>HYPERLINK("http://geochem.nrcan.gc.ca/cdogs/content/svy/svy220008_e.htm", "22:0008")</f>
        <v>22:0008</v>
      </c>
      <c r="E389" t="s">
        <v>195</v>
      </c>
      <c r="F389" t="s">
        <v>1110</v>
      </c>
      <c r="H389">
        <v>62.962272900000002</v>
      </c>
      <c r="I389">
        <v>-91.932065899999998</v>
      </c>
      <c r="J389" s="1" t="str">
        <f>HYPERLINK("http://geochem.nrcan.gc.ca/cdogs/content/kwd/kwd020033_e.htm", "Whole")</f>
        <v>Whole</v>
      </c>
      <c r="K389" s="1" t="str">
        <f>HYPERLINK("http://geochem.nrcan.gc.ca/cdogs/content/kwd/kwd080069_e.htm", "Rock crushing (ActLabs RX1)")</f>
        <v>Rock crushing (ActLabs RX1)</v>
      </c>
      <c r="L389">
        <v>622856</v>
      </c>
      <c r="R389">
        <v>-0.01</v>
      </c>
      <c r="S389">
        <v>-0.01</v>
      </c>
      <c r="W389">
        <v>-5</v>
      </c>
    </row>
    <row r="390" spans="1:100" x14ac:dyDescent="0.3">
      <c r="A390" t="s">
        <v>1111</v>
      </c>
      <c r="B390" t="s">
        <v>1112</v>
      </c>
      <c r="C390" s="1" t="str">
        <f>HYPERLINK("http://geochem.nrcan.gc.ca/cdogs/content/bdl/bdl220010_e.htm", "22:0010")</f>
        <v>22:0010</v>
      </c>
      <c r="D390" s="1" t="str">
        <f>HYPERLINK("http://geochem.nrcan.gc.ca/cdogs/content/svy/svy220008_e.htm", "22:0008")</f>
        <v>22:0008</v>
      </c>
      <c r="E390" t="s">
        <v>195</v>
      </c>
      <c r="F390" t="s">
        <v>1113</v>
      </c>
      <c r="H390">
        <v>62.962272900000002</v>
      </c>
      <c r="I390">
        <v>-91.932065899999998</v>
      </c>
      <c r="J390" s="1" t="str">
        <f>HYPERLINK("http://geochem.nrcan.gc.ca/cdogs/content/kwd/kwd020033_e.htm", "Whole")</f>
        <v>Whole</v>
      </c>
      <c r="K390" s="1" t="str">
        <f>HYPERLINK("http://geochem.nrcan.gc.ca/cdogs/content/kwd/kwd080069_e.htm", "Rock crushing (ActLabs RX1)")</f>
        <v>Rock crushing (ActLabs RX1)</v>
      </c>
      <c r="L390">
        <v>622858</v>
      </c>
      <c r="U390">
        <v>-0.01</v>
      </c>
      <c r="X390">
        <v>56.69</v>
      </c>
      <c r="Y390">
        <v>8.27</v>
      </c>
      <c r="AA390">
        <v>3.09</v>
      </c>
      <c r="AB390">
        <v>2.58</v>
      </c>
      <c r="AC390">
        <v>0.10299999999999999</v>
      </c>
      <c r="AD390">
        <v>4.93</v>
      </c>
      <c r="AE390">
        <v>0.108</v>
      </c>
      <c r="AF390">
        <v>0.31</v>
      </c>
      <c r="AG390">
        <v>0.25</v>
      </c>
      <c r="AH390">
        <v>0.1</v>
      </c>
      <c r="AI390">
        <v>3.19</v>
      </c>
      <c r="AJ390">
        <v>100.4</v>
      </c>
      <c r="AK390">
        <v>5</v>
      </c>
      <c r="AL390">
        <v>-1</v>
      </c>
      <c r="AM390">
        <v>53</v>
      </c>
      <c r="AN390">
        <v>20</v>
      </c>
      <c r="AO390">
        <v>3</v>
      </c>
      <c r="AP390">
        <v>-20</v>
      </c>
      <c r="AQ390">
        <v>70</v>
      </c>
      <c r="AR390">
        <v>15</v>
      </c>
      <c r="AS390">
        <v>2.2000000000000002</v>
      </c>
      <c r="AT390">
        <v>11</v>
      </c>
      <c r="AU390">
        <v>5</v>
      </c>
      <c r="AV390">
        <v>35</v>
      </c>
      <c r="AW390">
        <v>4.4000000000000004</v>
      </c>
      <c r="AX390">
        <v>56</v>
      </c>
      <c r="AY390">
        <v>-0.2</v>
      </c>
      <c r="AZ390">
        <v>-2</v>
      </c>
      <c r="BA390">
        <v>-0.5</v>
      </c>
      <c r="BB390">
        <v>-0.1</v>
      </c>
      <c r="BC390">
        <v>-1</v>
      </c>
      <c r="BD390">
        <v>0.7</v>
      </c>
      <c r="BE390">
        <v>0.4</v>
      </c>
      <c r="BF390">
        <v>27</v>
      </c>
      <c r="BG390">
        <v>0.3</v>
      </c>
      <c r="BH390">
        <v>6.94</v>
      </c>
      <c r="BI390">
        <v>13.2</v>
      </c>
      <c r="BJ390">
        <v>1.49</v>
      </c>
      <c r="BK390">
        <v>5.35</v>
      </c>
      <c r="BL390">
        <v>0.97</v>
      </c>
      <c r="BM390">
        <v>0.42599999999999999</v>
      </c>
      <c r="BN390">
        <v>0.83</v>
      </c>
      <c r="BO390">
        <v>0.13</v>
      </c>
      <c r="BP390">
        <v>0.73</v>
      </c>
      <c r="BQ390">
        <v>0.15</v>
      </c>
      <c r="BR390">
        <v>0.46</v>
      </c>
      <c r="BS390">
        <v>7.4999999999999997E-2</v>
      </c>
      <c r="BT390">
        <v>0.52</v>
      </c>
      <c r="BU390">
        <v>8.3000000000000004E-2</v>
      </c>
      <c r="BV390">
        <v>1.3</v>
      </c>
      <c r="BW390">
        <v>0.03</v>
      </c>
      <c r="BX390">
        <v>0.8</v>
      </c>
      <c r="BY390">
        <v>-0.05</v>
      </c>
      <c r="BZ390">
        <v>-5</v>
      </c>
      <c r="CA390">
        <v>1.89</v>
      </c>
      <c r="CB390">
        <v>0.63</v>
      </c>
      <c r="CC390">
        <v>23.89</v>
      </c>
      <c r="CD390">
        <v>1.1000000000000001</v>
      </c>
      <c r="CE390">
        <v>98.32</v>
      </c>
      <c r="CF390">
        <v>14</v>
      </c>
      <c r="CG390">
        <v>1.03</v>
      </c>
      <c r="CH390">
        <v>-0.02</v>
      </c>
      <c r="CI390">
        <v>1</v>
      </c>
      <c r="CJ390">
        <v>0.19</v>
      </c>
    </row>
    <row r="391" spans="1:100" x14ac:dyDescent="0.3">
      <c r="A391" t="s">
        <v>1114</v>
      </c>
      <c r="B391" t="s">
        <v>1115</v>
      </c>
      <c r="C391" s="1" t="str">
        <f>HYPERLINK("http://geochem.nrcan.gc.ca/cdogs/content/bdl/bdl220010_e.htm", "22:0010")</f>
        <v>22:0010</v>
      </c>
      <c r="D391" s="1" t="str">
        <f>HYPERLINK("http://geochem.nrcan.gc.ca/cdogs/content/svy/svy220008_e.htm", "22:0008")</f>
        <v>22:0008</v>
      </c>
      <c r="E391" t="s">
        <v>195</v>
      </c>
      <c r="F391" t="s">
        <v>1116</v>
      </c>
      <c r="H391">
        <v>62.962272900000002</v>
      </c>
      <c r="I391">
        <v>-91.932065899999998</v>
      </c>
      <c r="J391" s="1" t="str">
        <f>HYPERLINK("http://geochem.nrcan.gc.ca/cdogs/content/kwd/kwd020033_e.htm", "Whole")</f>
        <v>Whole</v>
      </c>
      <c r="K391" s="1" t="str">
        <f>HYPERLINK("http://geochem.nrcan.gc.ca/cdogs/content/kwd/kwd080069_e.htm", "Rock crushing (ActLabs RX1)")</f>
        <v>Rock crushing (ActLabs RX1)</v>
      </c>
      <c r="L391">
        <v>622859</v>
      </c>
      <c r="T391">
        <v>0.03</v>
      </c>
      <c r="X391">
        <v>70.31</v>
      </c>
      <c r="Y391">
        <v>14.97</v>
      </c>
      <c r="AA391">
        <v>0.45</v>
      </c>
      <c r="AB391">
        <v>1.66</v>
      </c>
      <c r="AC391">
        <v>3.9E-2</v>
      </c>
      <c r="AD391">
        <v>2.66</v>
      </c>
      <c r="AE391">
        <v>0.28499999999999998</v>
      </c>
      <c r="AF391">
        <v>2.79</v>
      </c>
      <c r="AG391">
        <v>2.4300000000000002</v>
      </c>
      <c r="AH391">
        <v>0.09</v>
      </c>
      <c r="AI391">
        <v>1.1599999999999999</v>
      </c>
      <c r="AJ391">
        <v>100.1</v>
      </c>
      <c r="AK391">
        <v>5</v>
      </c>
      <c r="AL391">
        <v>2</v>
      </c>
      <c r="AM391">
        <v>32</v>
      </c>
      <c r="AN391">
        <v>20</v>
      </c>
      <c r="AO391">
        <v>10</v>
      </c>
      <c r="AP391">
        <v>-20</v>
      </c>
      <c r="AQ391">
        <v>-10</v>
      </c>
      <c r="AR391">
        <v>18</v>
      </c>
      <c r="AS391">
        <v>1.5</v>
      </c>
      <c r="AT391">
        <v>10</v>
      </c>
      <c r="AU391">
        <v>81</v>
      </c>
      <c r="AV391">
        <v>345</v>
      </c>
      <c r="AW391">
        <v>5.9</v>
      </c>
      <c r="AX391">
        <v>127</v>
      </c>
      <c r="AY391">
        <v>3.5</v>
      </c>
      <c r="AZ391">
        <v>-2</v>
      </c>
      <c r="BA391">
        <v>1.4</v>
      </c>
      <c r="BB391">
        <v>-0.1</v>
      </c>
      <c r="BC391">
        <v>1</v>
      </c>
      <c r="BD391">
        <v>-0.2</v>
      </c>
      <c r="BE391">
        <v>2.4</v>
      </c>
      <c r="BF391">
        <v>1278</v>
      </c>
      <c r="BG391">
        <v>0.1</v>
      </c>
      <c r="BH391">
        <v>16.2</v>
      </c>
      <c r="BI391">
        <v>31</v>
      </c>
      <c r="BJ391">
        <v>3.54</v>
      </c>
      <c r="BK391">
        <v>12.8</v>
      </c>
      <c r="BL391">
        <v>2.0699999999999998</v>
      </c>
      <c r="BM391">
        <v>0.55000000000000004</v>
      </c>
      <c r="BN391">
        <v>1.59</v>
      </c>
      <c r="BO391">
        <v>0.23</v>
      </c>
      <c r="BP391">
        <v>1.25</v>
      </c>
      <c r="BQ391">
        <v>0.22</v>
      </c>
      <c r="BR391">
        <v>0.62</v>
      </c>
      <c r="BS391">
        <v>0.10100000000000001</v>
      </c>
      <c r="BT391">
        <v>0.68</v>
      </c>
      <c r="BU391">
        <v>0.10299999999999999</v>
      </c>
      <c r="BV391">
        <v>3.1</v>
      </c>
      <c r="BW391">
        <v>0.35</v>
      </c>
      <c r="BX391">
        <v>2.6</v>
      </c>
      <c r="BY391">
        <v>0.49</v>
      </c>
      <c r="BZ391">
        <v>15</v>
      </c>
      <c r="CA391">
        <v>3.79</v>
      </c>
      <c r="CB391">
        <v>1.44</v>
      </c>
      <c r="CC391">
        <v>3.68</v>
      </c>
      <c r="CD391">
        <v>0.83</v>
      </c>
      <c r="CE391">
        <v>99.73</v>
      </c>
    </row>
    <row r="392" spans="1:100" x14ac:dyDescent="0.3">
      <c r="A392" t="s">
        <v>1117</v>
      </c>
      <c r="B392" t="s">
        <v>1118</v>
      </c>
      <c r="C392" s="1" t="str">
        <f>HYPERLINK("http://geochem.nrcan.gc.ca/cdogs/content/bdl/bdl220010_e.htm", "22:0010")</f>
        <v>22:0010</v>
      </c>
      <c r="D392" s="1" t="str">
        <f>HYPERLINK("http://geochem.nrcan.gc.ca/cdogs/content/svy/svy220008_e.htm", "22:0008")</f>
        <v>22:0008</v>
      </c>
      <c r="E392" t="s">
        <v>195</v>
      </c>
      <c r="F392" t="s">
        <v>1119</v>
      </c>
      <c r="H392">
        <v>62.962272900000002</v>
      </c>
      <c r="I392">
        <v>-91.932065899999998</v>
      </c>
      <c r="J392" s="1" t="str">
        <f>HYPERLINK("http://geochem.nrcan.gc.ca/cdogs/content/kwd/kwd020033_e.htm", "Whole")</f>
        <v>Whole</v>
      </c>
      <c r="K392" s="1" t="str">
        <f>HYPERLINK("http://geochem.nrcan.gc.ca/cdogs/content/kwd/kwd080069_e.htm", "Rock crushing (ActLabs RX1)")</f>
        <v>Rock crushing (ActLabs RX1)</v>
      </c>
      <c r="L392">
        <v>622866</v>
      </c>
      <c r="R392">
        <v>1.22</v>
      </c>
      <c r="S392">
        <v>0.11</v>
      </c>
    </row>
    <row r="393" spans="1:100" x14ac:dyDescent="0.3">
      <c r="A393" t="s">
        <v>1120</v>
      </c>
      <c r="B393" t="s">
        <v>1121</v>
      </c>
      <c r="C393" s="1" t="str">
        <f>HYPERLINK("http://geochem.nrcan.gc.ca/cdogs/content/bdl/bdl220010_e.htm", "22:0010")</f>
        <v>22:0010</v>
      </c>
      <c r="D393" s="1" t="str">
        <f>HYPERLINK("http://geochem.nrcan.gc.ca/cdogs/content/svy/svy220008_e.htm", "22:0008")</f>
        <v>22:0008</v>
      </c>
      <c r="E393" t="s">
        <v>195</v>
      </c>
      <c r="F393" t="s">
        <v>1122</v>
      </c>
      <c r="H393">
        <v>62.962272900000002</v>
      </c>
      <c r="I393">
        <v>-91.932065899999998</v>
      </c>
      <c r="J393" s="1" t="str">
        <f>HYPERLINK("http://geochem.nrcan.gc.ca/cdogs/content/kwd/kwd020033_e.htm", "Whole")</f>
        <v>Whole</v>
      </c>
      <c r="K393" s="1" t="str">
        <f>HYPERLINK("http://geochem.nrcan.gc.ca/cdogs/content/kwd/kwd080069_e.htm", "Rock crushing (ActLabs RX1)")</f>
        <v>Rock crushing (ActLabs RX1)</v>
      </c>
      <c r="L393">
        <v>622868</v>
      </c>
      <c r="V393">
        <v>12.6</v>
      </c>
    </row>
    <row r="394" spans="1:100" x14ac:dyDescent="0.3">
      <c r="A394" t="s">
        <v>1123</v>
      </c>
      <c r="B394" t="s">
        <v>1124</v>
      </c>
      <c r="C394" s="1" t="str">
        <f>HYPERLINK("http://geochem.nrcan.gc.ca/cdogs/content/bdl/bdl220010_e.htm", "22:0010")</f>
        <v>22:0010</v>
      </c>
      <c r="D394" s="1" t="str">
        <f>HYPERLINK("http://geochem.nrcan.gc.ca/cdogs/content/svy/svy220008_e.htm", "22:0008")</f>
        <v>22:0008</v>
      </c>
      <c r="E394" t="s">
        <v>195</v>
      </c>
      <c r="F394" t="s">
        <v>1125</v>
      </c>
      <c r="H394">
        <v>62.962272900000002</v>
      </c>
      <c r="I394">
        <v>-91.932065899999998</v>
      </c>
      <c r="J394" s="1" t="str">
        <f>HYPERLINK("http://geochem.nrcan.gc.ca/cdogs/content/kwd/kwd020033_e.htm", "Whole")</f>
        <v>Whole</v>
      </c>
      <c r="K394" s="1" t="str">
        <f>HYPERLINK("http://geochem.nrcan.gc.ca/cdogs/content/kwd/kwd080069_e.htm", "Rock crushing (ActLabs RX1)")</f>
        <v>Rock crushing (ActLabs RX1)</v>
      </c>
      <c r="L394">
        <v>622870</v>
      </c>
      <c r="W394">
        <v>-5</v>
      </c>
    </row>
    <row r="395" spans="1:100" x14ac:dyDescent="0.3">
      <c r="A395" t="s">
        <v>1126</v>
      </c>
      <c r="B395" t="s">
        <v>1127</v>
      </c>
      <c r="C395" s="1" t="str">
        <f>HYPERLINK("http://geochem.nrcan.gc.ca/cdogs/content/bdl/bdl220010_e.htm", "22:0010")</f>
        <v>22:0010</v>
      </c>
      <c r="D395" s="1" t="str">
        <f>HYPERLINK("http://geochem.nrcan.gc.ca/cdogs/content/svy/svy220008_e.htm", "22:0008")</f>
        <v>22:0008</v>
      </c>
      <c r="E395" t="s">
        <v>195</v>
      </c>
      <c r="F395" t="s">
        <v>1128</v>
      </c>
      <c r="H395">
        <v>62.962272900000002</v>
      </c>
      <c r="I395">
        <v>-91.932065899999998</v>
      </c>
      <c r="J395" s="1" t="str">
        <f>HYPERLINK("http://geochem.nrcan.gc.ca/cdogs/content/kwd/kwd020033_e.htm", "Whole")</f>
        <v>Whole</v>
      </c>
      <c r="K395" s="1" t="str">
        <f>HYPERLINK("http://geochem.nrcan.gc.ca/cdogs/content/kwd/kwd080069_e.htm", "Rock crushing (ActLabs RX1)")</f>
        <v>Rock crushing (ActLabs RX1)</v>
      </c>
      <c r="L395">
        <v>622871</v>
      </c>
      <c r="M395">
        <v>-5</v>
      </c>
      <c r="U395">
        <v>-0.01</v>
      </c>
      <c r="X395">
        <v>63.14</v>
      </c>
      <c r="Y395">
        <v>16.78</v>
      </c>
      <c r="AA395">
        <v>1.1499999999999999</v>
      </c>
      <c r="AB395">
        <v>2.39</v>
      </c>
      <c r="AC395">
        <v>4.7E-2</v>
      </c>
      <c r="AD395">
        <v>1.44</v>
      </c>
      <c r="AE395">
        <v>0.629</v>
      </c>
      <c r="AF395">
        <v>3.67</v>
      </c>
      <c r="AG395">
        <v>2.2000000000000002</v>
      </c>
      <c r="AH395">
        <v>0.12</v>
      </c>
      <c r="AI395">
        <v>1.95</v>
      </c>
      <c r="AJ395">
        <v>99.31</v>
      </c>
      <c r="AK395">
        <v>14</v>
      </c>
      <c r="AL395">
        <v>1</v>
      </c>
      <c r="AM395">
        <v>121</v>
      </c>
      <c r="AN395">
        <v>130</v>
      </c>
      <c r="AO395">
        <v>21</v>
      </c>
      <c r="AP395">
        <v>80</v>
      </c>
      <c r="AQ395">
        <v>40</v>
      </c>
      <c r="AR395">
        <v>22</v>
      </c>
      <c r="AS395">
        <v>1.9</v>
      </c>
      <c r="AT395">
        <v>29</v>
      </c>
      <c r="AU395">
        <v>78</v>
      </c>
      <c r="AV395">
        <v>214</v>
      </c>
      <c r="AW395">
        <v>10.4</v>
      </c>
      <c r="AX395">
        <v>122</v>
      </c>
      <c r="AY395">
        <v>5.2</v>
      </c>
      <c r="AZ395">
        <v>-2</v>
      </c>
      <c r="BA395">
        <v>1</v>
      </c>
      <c r="BB395">
        <v>-0.1</v>
      </c>
      <c r="BC395">
        <v>-1</v>
      </c>
      <c r="BD395">
        <v>-0.2</v>
      </c>
      <c r="BE395">
        <v>2.5</v>
      </c>
      <c r="BF395">
        <v>667</v>
      </c>
      <c r="BG395">
        <v>0.1</v>
      </c>
      <c r="BH395">
        <v>26.2</v>
      </c>
      <c r="BI395">
        <v>51.2</v>
      </c>
      <c r="BJ395">
        <v>6.16</v>
      </c>
      <c r="BK395">
        <v>23.1</v>
      </c>
      <c r="BL395">
        <v>4.0599999999999996</v>
      </c>
      <c r="BM395">
        <v>1.04</v>
      </c>
      <c r="BN395">
        <v>2.92</v>
      </c>
      <c r="BO395">
        <v>0.41</v>
      </c>
      <c r="BP395">
        <v>2.1</v>
      </c>
      <c r="BQ395">
        <v>0.37</v>
      </c>
      <c r="BR395">
        <v>1.1399999999999999</v>
      </c>
      <c r="BS395">
        <v>0.17799999999999999</v>
      </c>
      <c r="BT395">
        <v>1.2</v>
      </c>
      <c r="BU395">
        <v>0.187</v>
      </c>
      <c r="BV395">
        <v>2.7</v>
      </c>
      <c r="BW395">
        <v>0.39</v>
      </c>
      <c r="BX395">
        <v>2</v>
      </c>
      <c r="BY395">
        <v>0.32</v>
      </c>
      <c r="BZ395">
        <v>6</v>
      </c>
      <c r="CA395">
        <v>6.17</v>
      </c>
      <c r="CB395">
        <v>3.91</v>
      </c>
      <c r="CC395">
        <v>6.93</v>
      </c>
      <c r="CD395">
        <v>1.37</v>
      </c>
      <c r="CE395">
        <v>98.73</v>
      </c>
    </row>
    <row r="396" spans="1:100" x14ac:dyDescent="0.3">
      <c r="A396" t="s">
        <v>1129</v>
      </c>
      <c r="B396" t="s">
        <v>1130</v>
      </c>
      <c r="C396" s="1" t="str">
        <f>HYPERLINK("http://geochem.nrcan.gc.ca/cdogs/content/bdl/bdl220010_e.htm", "22:0010")</f>
        <v>22:0010</v>
      </c>
      <c r="D396" s="1" t="str">
        <f>HYPERLINK("http://geochem.nrcan.gc.ca/cdogs/content/svy/svy220008_e.htm", "22:0008")</f>
        <v>22:0008</v>
      </c>
      <c r="E396" t="s">
        <v>195</v>
      </c>
      <c r="F396" t="s">
        <v>1131</v>
      </c>
      <c r="H396">
        <v>62.962272900000002</v>
      </c>
      <c r="I396">
        <v>-91.932065899999998</v>
      </c>
      <c r="J396" s="1" t="str">
        <f>HYPERLINK("http://geochem.nrcan.gc.ca/cdogs/content/kwd/kwd020033_e.htm", "Whole")</f>
        <v>Whole</v>
      </c>
      <c r="K396" s="1" t="str">
        <f>HYPERLINK("http://geochem.nrcan.gc.ca/cdogs/content/kwd/kwd080069_e.htm", "Rock crushing (ActLabs RX1)")</f>
        <v>Rock crushing (ActLabs RX1)</v>
      </c>
      <c r="L396">
        <v>622872</v>
      </c>
      <c r="T396">
        <v>0.08</v>
      </c>
      <c r="CF396">
        <v>11</v>
      </c>
      <c r="CG396">
        <v>0.12</v>
      </c>
      <c r="CH396">
        <v>-0.02</v>
      </c>
      <c r="CI396">
        <v>-1</v>
      </c>
      <c r="CJ396">
        <v>0.06</v>
      </c>
    </row>
    <row r="397" spans="1:100" x14ac:dyDescent="0.3">
      <c r="A397" t="s">
        <v>1132</v>
      </c>
      <c r="B397" t="s">
        <v>1133</v>
      </c>
      <c r="C397" s="1" t="str">
        <f>HYPERLINK("http://geochem.nrcan.gc.ca/cdogs/content/bdl/bdl220010_e.htm", "22:0010")</f>
        <v>22:0010</v>
      </c>
      <c r="D397" s="1" t="str">
        <f>HYPERLINK("http://geochem.nrcan.gc.ca/cdogs/content/svy/svy220008_e.htm", "22:0008")</f>
        <v>22:0008</v>
      </c>
      <c r="E397" t="s">
        <v>284</v>
      </c>
      <c r="F397" t="s">
        <v>1134</v>
      </c>
      <c r="H397">
        <v>63.003295299999998</v>
      </c>
      <c r="I397">
        <v>-92.158777999999998</v>
      </c>
      <c r="J397" s="1" t="str">
        <f>HYPERLINK("http://geochem.nrcan.gc.ca/cdogs/content/kwd/kwd020033_e.htm", "Whole")</f>
        <v>Whole</v>
      </c>
      <c r="K397" s="1" t="str">
        <f>HYPERLINK("http://geochem.nrcan.gc.ca/cdogs/content/kwd/kwd080069_e.htm", "Rock crushing (ActLabs RX1)")</f>
        <v>Rock crushing (ActLabs RX1)</v>
      </c>
      <c r="L397">
        <v>622876</v>
      </c>
      <c r="R397">
        <v>2.11</v>
      </c>
      <c r="S397">
        <v>0.32</v>
      </c>
    </row>
    <row r="398" spans="1:100" x14ac:dyDescent="0.3">
      <c r="A398" t="s">
        <v>1135</v>
      </c>
      <c r="B398" t="s">
        <v>1136</v>
      </c>
      <c r="C398" s="1" t="str">
        <f>HYPERLINK("http://geochem.nrcan.gc.ca/cdogs/content/bdl/bdl220010_e.htm", "22:0010")</f>
        <v>22:0010</v>
      </c>
      <c r="D398" s="1" t="str">
        <f>HYPERLINK("http://geochem.nrcan.gc.ca/cdogs/content/svy/svy220008_e.htm", "22:0008")</f>
        <v>22:0008</v>
      </c>
      <c r="E398" t="s">
        <v>284</v>
      </c>
      <c r="F398" t="s">
        <v>1137</v>
      </c>
      <c r="H398">
        <v>63.003295299999998</v>
      </c>
      <c r="I398">
        <v>-92.158777999999998</v>
      </c>
      <c r="J398" s="1" t="str">
        <f>HYPERLINK("http://geochem.nrcan.gc.ca/cdogs/content/kwd/kwd020033_e.htm", "Whole")</f>
        <v>Whole</v>
      </c>
      <c r="K398" s="1" t="str">
        <f>HYPERLINK("http://geochem.nrcan.gc.ca/cdogs/content/kwd/kwd080069_e.htm", "Rock crushing (ActLabs RX1)")</f>
        <v>Rock crushing (ActLabs RX1)</v>
      </c>
      <c r="L398">
        <v>622881</v>
      </c>
      <c r="M398">
        <v>6</v>
      </c>
      <c r="V398">
        <v>8.9</v>
      </c>
    </row>
    <row r="399" spans="1:100" x14ac:dyDescent="0.3">
      <c r="A399" t="s">
        <v>1138</v>
      </c>
      <c r="B399" t="s">
        <v>1139</v>
      </c>
      <c r="C399" s="1" t="str">
        <f>HYPERLINK("http://geochem.nrcan.gc.ca/cdogs/content/bdl/bdl220010_e.htm", "22:0010")</f>
        <v>22:0010</v>
      </c>
      <c r="D399" s="1" t="str">
        <f>HYPERLINK("http://geochem.nrcan.gc.ca/cdogs/content/svy/svy220008_e.htm", "22:0008")</f>
        <v>22:0008</v>
      </c>
      <c r="E399" t="s">
        <v>284</v>
      </c>
      <c r="F399" t="s">
        <v>1140</v>
      </c>
      <c r="H399">
        <v>63.003295299999998</v>
      </c>
      <c r="I399">
        <v>-92.158777999999998</v>
      </c>
      <c r="J399" s="1" t="str">
        <f>HYPERLINK("http://geochem.nrcan.gc.ca/cdogs/content/kwd/kwd020033_e.htm", "Whole")</f>
        <v>Whole</v>
      </c>
      <c r="K399" s="1" t="str">
        <f>HYPERLINK("http://geochem.nrcan.gc.ca/cdogs/content/kwd/kwd080069_e.htm", "Rock crushing (ActLabs RX1)")</f>
        <v>Rock crushing (ActLabs RX1)</v>
      </c>
      <c r="L399">
        <v>622882</v>
      </c>
      <c r="T399">
        <v>8.09</v>
      </c>
    </row>
    <row r="400" spans="1:100" x14ac:dyDescent="0.3">
      <c r="A400" t="s">
        <v>1141</v>
      </c>
      <c r="B400" t="s">
        <v>1142</v>
      </c>
      <c r="C400" s="1" t="str">
        <f>HYPERLINK("http://geochem.nrcan.gc.ca/cdogs/content/bdl/bdl220010_e.htm", "22:0010")</f>
        <v>22:0010</v>
      </c>
      <c r="D400" s="1" t="str">
        <f>HYPERLINK("http://geochem.nrcan.gc.ca/cdogs/content/svy/svy220008_e.htm", "22:0008")</f>
        <v>22:0008</v>
      </c>
      <c r="E400" t="s">
        <v>284</v>
      </c>
      <c r="F400" t="s">
        <v>1143</v>
      </c>
      <c r="H400">
        <v>63.003295299999998</v>
      </c>
      <c r="I400">
        <v>-92.158777999999998</v>
      </c>
      <c r="J400" s="1" t="str">
        <f>HYPERLINK("http://geochem.nrcan.gc.ca/cdogs/content/kwd/kwd020033_e.htm", "Whole")</f>
        <v>Whole</v>
      </c>
      <c r="K400" s="1" t="str">
        <f>HYPERLINK("http://geochem.nrcan.gc.ca/cdogs/content/kwd/kwd080069_e.htm", "Rock crushing (ActLabs RX1)")</f>
        <v>Rock crushing (ActLabs RX1)</v>
      </c>
      <c r="L400">
        <v>622886</v>
      </c>
      <c r="R400">
        <v>0.56000000000000005</v>
      </c>
      <c r="S400">
        <v>2.41</v>
      </c>
      <c r="V400">
        <v>14.1</v>
      </c>
    </row>
    <row r="401" spans="1:100" x14ac:dyDescent="0.3">
      <c r="A401" t="s">
        <v>1144</v>
      </c>
      <c r="B401" t="s">
        <v>1145</v>
      </c>
      <c r="C401" s="1" t="str">
        <f>HYPERLINK("http://geochem.nrcan.gc.ca/cdogs/content/bdl/bdl220010_e.htm", "22:0010")</f>
        <v>22:0010</v>
      </c>
      <c r="D401" s="1" t="str">
        <f>HYPERLINK("http://geochem.nrcan.gc.ca/cdogs/content/svy/svy220008_e.htm", "22:0008")</f>
        <v>22:0008</v>
      </c>
      <c r="E401" t="s">
        <v>284</v>
      </c>
      <c r="F401" t="s">
        <v>1146</v>
      </c>
      <c r="H401">
        <v>63.003295299999998</v>
      </c>
      <c r="I401">
        <v>-92.158777999999998</v>
      </c>
      <c r="J401" s="1" t="str">
        <f>HYPERLINK("http://geochem.nrcan.gc.ca/cdogs/content/kwd/kwd020033_e.htm", "Whole")</f>
        <v>Whole</v>
      </c>
      <c r="K401" s="1" t="str">
        <f>HYPERLINK("http://geochem.nrcan.gc.ca/cdogs/content/kwd/kwd080069_e.htm", "Rock crushing (ActLabs RX1)")</f>
        <v>Rock crushing (ActLabs RX1)</v>
      </c>
      <c r="L401">
        <v>622888</v>
      </c>
      <c r="U401">
        <v>-0.01</v>
      </c>
      <c r="X401">
        <v>62.68</v>
      </c>
      <c r="Y401">
        <v>1.2</v>
      </c>
      <c r="AA401">
        <v>6.58</v>
      </c>
      <c r="AB401">
        <v>2.27</v>
      </c>
      <c r="AC401">
        <v>0.38200000000000001</v>
      </c>
      <c r="AD401">
        <v>5.07</v>
      </c>
      <c r="AE401">
        <v>0.03</v>
      </c>
      <c r="AF401">
        <v>0.04</v>
      </c>
      <c r="AG401">
        <v>-0.01</v>
      </c>
      <c r="AH401">
        <v>0.05</v>
      </c>
      <c r="AI401">
        <v>5.35</v>
      </c>
      <c r="AJ401">
        <v>97.99</v>
      </c>
      <c r="AK401">
        <v>3</v>
      </c>
      <c r="AL401">
        <v>-1</v>
      </c>
      <c r="AM401">
        <v>13</v>
      </c>
      <c r="AN401">
        <v>90</v>
      </c>
      <c r="AO401">
        <v>15</v>
      </c>
      <c r="AP401">
        <v>-20</v>
      </c>
      <c r="AQ401">
        <v>100</v>
      </c>
      <c r="AR401">
        <v>3</v>
      </c>
      <c r="AS401">
        <v>1.5</v>
      </c>
      <c r="AT401">
        <v>-5</v>
      </c>
      <c r="AU401">
        <v>-1</v>
      </c>
      <c r="AV401">
        <v>36</v>
      </c>
      <c r="AW401">
        <v>4.5</v>
      </c>
      <c r="AX401">
        <v>16</v>
      </c>
      <c r="AY401">
        <v>-0.2</v>
      </c>
      <c r="AZ401">
        <v>3</v>
      </c>
      <c r="BA401">
        <v>-0.5</v>
      </c>
      <c r="BB401">
        <v>-0.1</v>
      </c>
      <c r="BC401">
        <v>-1</v>
      </c>
      <c r="BD401">
        <v>-0.2</v>
      </c>
      <c r="BE401">
        <v>-0.1</v>
      </c>
      <c r="BF401">
        <v>-3</v>
      </c>
      <c r="BG401">
        <v>-0.1</v>
      </c>
      <c r="BH401">
        <v>4.4400000000000004</v>
      </c>
      <c r="BI401">
        <v>8.26</v>
      </c>
      <c r="BJ401">
        <v>0.91</v>
      </c>
      <c r="BK401">
        <v>3.3</v>
      </c>
      <c r="BL401">
        <v>0.7</v>
      </c>
      <c r="BM401">
        <v>0.438</v>
      </c>
      <c r="BN401">
        <v>0.73</v>
      </c>
      <c r="BO401">
        <v>0.12</v>
      </c>
      <c r="BP401">
        <v>0.73</v>
      </c>
      <c r="BQ401">
        <v>0.16</v>
      </c>
      <c r="BR401">
        <v>0.47</v>
      </c>
      <c r="BS401">
        <v>6.5000000000000002E-2</v>
      </c>
      <c r="BT401">
        <v>0.44</v>
      </c>
      <c r="BU401">
        <v>7.8E-2</v>
      </c>
      <c r="BV401">
        <v>0.2</v>
      </c>
      <c r="BW401">
        <v>-0.01</v>
      </c>
      <c r="BX401">
        <v>-0.5</v>
      </c>
      <c r="BY401">
        <v>-0.05</v>
      </c>
      <c r="BZ401">
        <v>-5</v>
      </c>
      <c r="CA401">
        <v>0.56999999999999995</v>
      </c>
      <c r="CB401">
        <v>0.2</v>
      </c>
      <c r="CC401">
        <v>20.92</v>
      </c>
      <c r="CD401">
        <v>3.9</v>
      </c>
      <c r="CE401">
        <v>96.54</v>
      </c>
      <c r="CK401">
        <v>-1</v>
      </c>
      <c r="CL401">
        <v>0.3</v>
      </c>
      <c r="CM401">
        <v>29.2</v>
      </c>
      <c r="CN401">
        <v>97</v>
      </c>
      <c r="CO401">
        <v>265</v>
      </c>
      <c r="CP401">
        <v>-0.2</v>
      </c>
      <c r="CQ401">
        <v>2</v>
      </c>
      <c r="CR401">
        <v>40</v>
      </c>
      <c r="CS401">
        <v>2840</v>
      </c>
      <c r="CT401">
        <v>4</v>
      </c>
      <c r="CU401">
        <v>2</v>
      </c>
      <c r="CV401">
        <v>265</v>
      </c>
    </row>
    <row r="402" spans="1:100" x14ac:dyDescent="0.3">
      <c r="A402" t="s">
        <v>1147</v>
      </c>
      <c r="B402" t="s">
        <v>1148</v>
      </c>
      <c r="C402" s="1" t="str">
        <f>HYPERLINK("http://geochem.nrcan.gc.ca/cdogs/content/bdl/bdl220010_e.htm", "22:0010")</f>
        <v>22:0010</v>
      </c>
      <c r="D402" s="1" t="str">
        <f>HYPERLINK("http://geochem.nrcan.gc.ca/cdogs/content/svy/svy220008_e.htm", "22:0008")</f>
        <v>22:0008</v>
      </c>
      <c r="E402" t="s">
        <v>284</v>
      </c>
      <c r="F402" t="s">
        <v>1149</v>
      </c>
      <c r="H402">
        <v>63.003295299999998</v>
      </c>
      <c r="I402">
        <v>-92.158777999999998</v>
      </c>
      <c r="J402" s="1" t="str">
        <f>HYPERLINK("http://geochem.nrcan.gc.ca/cdogs/content/kwd/kwd020033_e.htm", "Whole")</f>
        <v>Whole</v>
      </c>
      <c r="K402" s="1" t="str">
        <f>HYPERLINK("http://geochem.nrcan.gc.ca/cdogs/content/kwd/kwd080069_e.htm", "Rock crushing (ActLabs RX1)")</f>
        <v>Rock crushing (ActLabs RX1)</v>
      </c>
      <c r="L402">
        <v>622893</v>
      </c>
      <c r="W402">
        <v>-5</v>
      </c>
      <c r="CK402">
        <v>-1</v>
      </c>
      <c r="CL402">
        <v>-0.2</v>
      </c>
      <c r="CM402">
        <v>58.7</v>
      </c>
      <c r="CN402">
        <v>52</v>
      </c>
      <c r="CO402">
        <v>156</v>
      </c>
      <c r="CP402">
        <v>-0.2</v>
      </c>
      <c r="CQ402">
        <v>83</v>
      </c>
      <c r="CR402">
        <v>99</v>
      </c>
      <c r="CS402">
        <v>1240</v>
      </c>
      <c r="CT402">
        <v>-1</v>
      </c>
      <c r="CU402">
        <v>6</v>
      </c>
      <c r="CV402">
        <v>121</v>
      </c>
    </row>
    <row r="403" spans="1:100" x14ac:dyDescent="0.3">
      <c r="A403" t="s">
        <v>1150</v>
      </c>
      <c r="B403" t="s">
        <v>1151</v>
      </c>
      <c r="C403" s="1" t="str">
        <f>HYPERLINK("http://geochem.nrcan.gc.ca/cdogs/content/bdl/bdl220010_e.htm", "22:0010")</f>
        <v>22:0010</v>
      </c>
      <c r="D403" s="1" t="str">
        <f>HYPERLINK("http://geochem.nrcan.gc.ca/cdogs/content/svy/svy220008_e.htm", "22:0008")</f>
        <v>22:0008</v>
      </c>
      <c r="E403" t="s">
        <v>284</v>
      </c>
      <c r="F403" t="s">
        <v>1152</v>
      </c>
      <c r="H403">
        <v>63.003295299999998</v>
      </c>
      <c r="I403">
        <v>-92.158777999999998</v>
      </c>
      <c r="J403" s="1" t="str">
        <f>HYPERLINK("http://geochem.nrcan.gc.ca/cdogs/content/kwd/kwd020033_e.htm", "Whole")</f>
        <v>Whole</v>
      </c>
      <c r="K403" s="1" t="str">
        <f>HYPERLINK("http://geochem.nrcan.gc.ca/cdogs/content/kwd/kwd080069_e.htm", "Rock crushing (ActLabs RX1)")</f>
        <v>Rock crushing (ActLabs RX1)</v>
      </c>
      <c r="L403">
        <v>622894</v>
      </c>
      <c r="V403">
        <v>5.7</v>
      </c>
    </row>
    <row r="404" spans="1:100" x14ac:dyDescent="0.3">
      <c r="A404" t="s">
        <v>1153</v>
      </c>
      <c r="B404" t="s">
        <v>1154</v>
      </c>
      <c r="C404" s="1" t="str">
        <f>HYPERLINK("http://geochem.nrcan.gc.ca/cdogs/content/bdl/bdl220010_e.htm", "22:0010")</f>
        <v>22:0010</v>
      </c>
      <c r="D404" s="1" t="str">
        <f>HYPERLINK("http://geochem.nrcan.gc.ca/cdogs/content/svy/svy220008_e.htm", "22:0008")</f>
        <v>22:0008</v>
      </c>
      <c r="E404" t="s">
        <v>284</v>
      </c>
      <c r="F404" t="s">
        <v>1155</v>
      </c>
      <c r="H404">
        <v>63.003295299999998</v>
      </c>
      <c r="I404">
        <v>-92.158777999999998</v>
      </c>
      <c r="J404" s="1" t="str">
        <f>HYPERLINK("http://geochem.nrcan.gc.ca/cdogs/content/kwd/kwd020033_e.htm", "Whole")</f>
        <v>Whole</v>
      </c>
      <c r="K404" s="1" t="str">
        <f>HYPERLINK("http://geochem.nrcan.gc.ca/cdogs/content/kwd/kwd080069_e.htm", "Rock crushing (ActLabs RX1)")</f>
        <v>Rock crushing (ActLabs RX1)</v>
      </c>
      <c r="L404">
        <v>622895</v>
      </c>
      <c r="T404">
        <v>3.88</v>
      </c>
      <c r="CF404">
        <v>1</v>
      </c>
      <c r="CG404">
        <v>0.08</v>
      </c>
      <c r="CH404">
        <v>0.04</v>
      </c>
      <c r="CI404">
        <v>2</v>
      </c>
      <c r="CJ404">
        <v>0.23</v>
      </c>
    </row>
    <row r="405" spans="1:100" x14ac:dyDescent="0.3">
      <c r="A405" t="s">
        <v>1156</v>
      </c>
      <c r="B405" t="s">
        <v>1157</v>
      </c>
      <c r="C405" s="1" t="str">
        <f>HYPERLINK("http://geochem.nrcan.gc.ca/cdogs/content/bdl/bdl220010_e.htm", "22:0010")</f>
        <v>22:0010</v>
      </c>
      <c r="D405" s="1" t="str">
        <f>HYPERLINK("http://geochem.nrcan.gc.ca/cdogs/content/svy/svy220008_e.htm", "22:0008")</f>
        <v>22:0008</v>
      </c>
      <c r="E405" t="s">
        <v>284</v>
      </c>
      <c r="F405" t="s">
        <v>1158</v>
      </c>
      <c r="H405">
        <v>63.003295299999998</v>
      </c>
      <c r="I405">
        <v>-92.158777999999998</v>
      </c>
      <c r="J405" s="1" t="str">
        <f>HYPERLINK("http://geochem.nrcan.gc.ca/cdogs/content/kwd/kwd020033_e.htm", "Whole")</f>
        <v>Whole</v>
      </c>
      <c r="K405" s="1" t="str">
        <f>HYPERLINK("http://geochem.nrcan.gc.ca/cdogs/content/kwd/kwd080069_e.htm", "Rock crushing (ActLabs RX1)")</f>
        <v>Rock crushing (ActLabs RX1)</v>
      </c>
      <c r="L405">
        <v>622896</v>
      </c>
      <c r="M405">
        <v>-5</v>
      </c>
      <c r="R405">
        <v>0.16</v>
      </c>
      <c r="S405">
        <v>1.97</v>
      </c>
    </row>
    <row r="406" spans="1:100" x14ac:dyDescent="0.3">
      <c r="A406" t="s">
        <v>1159</v>
      </c>
      <c r="B406" t="s">
        <v>1160</v>
      </c>
      <c r="C406" s="1" t="str">
        <f>HYPERLINK("http://geochem.nrcan.gc.ca/cdogs/content/bdl/bdl220010_e.htm", "22:0010")</f>
        <v>22:0010</v>
      </c>
      <c r="D406" s="1" t="str">
        <f>HYPERLINK("http://geochem.nrcan.gc.ca/cdogs/content/svy/svy220008_e.htm", "22:0008")</f>
        <v>22:0008</v>
      </c>
      <c r="E406" t="s">
        <v>284</v>
      </c>
      <c r="F406" t="s">
        <v>1161</v>
      </c>
      <c r="H406">
        <v>63.003295299999998</v>
      </c>
      <c r="I406">
        <v>-92.158777999999998</v>
      </c>
      <c r="J406" s="1" t="str">
        <f>HYPERLINK("http://geochem.nrcan.gc.ca/cdogs/content/kwd/kwd020033_e.htm", "Whole")</f>
        <v>Whole</v>
      </c>
      <c r="K406" s="1" t="str">
        <f>HYPERLINK("http://geochem.nrcan.gc.ca/cdogs/content/kwd/kwd080069_e.htm", "Rock crushing (ActLabs RX1)")</f>
        <v>Rock crushing (ActLabs RX1)</v>
      </c>
      <c r="L406">
        <v>622899</v>
      </c>
      <c r="U406">
        <v>-0.01</v>
      </c>
      <c r="X406">
        <v>52.04</v>
      </c>
      <c r="Y406">
        <v>14.67</v>
      </c>
      <c r="AA406">
        <v>3.25</v>
      </c>
      <c r="AB406">
        <v>4.84</v>
      </c>
      <c r="AC406">
        <v>0.19900000000000001</v>
      </c>
      <c r="AD406">
        <v>7.74</v>
      </c>
      <c r="AE406">
        <v>1.208</v>
      </c>
      <c r="AF406">
        <v>2.69</v>
      </c>
      <c r="AG406">
        <v>0.93</v>
      </c>
      <c r="AH406">
        <v>0.16</v>
      </c>
      <c r="AI406">
        <v>1.4</v>
      </c>
      <c r="AJ406">
        <v>99.68</v>
      </c>
      <c r="AK406">
        <v>29</v>
      </c>
      <c r="AL406">
        <v>-1</v>
      </c>
      <c r="AM406">
        <v>221</v>
      </c>
      <c r="AN406">
        <v>50</v>
      </c>
      <c r="AO406">
        <v>54</v>
      </c>
      <c r="AP406">
        <v>90</v>
      </c>
      <c r="AQ406">
        <v>140</v>
      </c>
      <c r="AR406">
        <v>21</v>
      </c>
      <c r="AS406">
        <v>1.7</v>
      </c>
      <c r="AT406">
        <v>-5</v>
      </c>
      <c r="AU406">
        <v>34</v>
      </c>
      <c r="AV406">
        <v>212</v>
      </c>
      <c r="AW406">
        <v>19.899999999999999</v>
      </c>
      <c r="AX406">
        <v>112</v>
      </c>
      <c r="AY406">
        <v>4.5</v>
      </c>
      <c r="AZ406">
        <v>-2</v>
      </c>
      <c r="BA406">
        <v>0.8</v>
      </c>
      <c r="BB406">
        <v>-0.1</v>
      </c>
      <c r="BC406">
        <v>-1</v>
      </c>
      <c r="BD406">
        <v>0.4</v>
      </c>
      <c r="BE406">
        <v>7.4</v>
      </c>
      <c r="BF406">
        <v>264</v>
      </c>
      <c r="BG406">
        <v>-0.1</v>
      </c>
      <c r="BH406">
        <v>16.7</v>
      </c>
      <c r="BI406">
        <v>34.1</v>
      </c>
      <c r="BJ406">
        <v>4.16</v>
      </c>
      <c r="BK406">
        <v>16.3</v>
      </c>
      <c r="BL406">
        <v>3.65</v>
      </c>
      <c r="BM406">
        <v>1.21</v>
      </c>
      <c r="BN406">
        <v>3.85</v>
      </c>
      <c r="BO406">
        <v>0.64</v>
      </c>
      <c r="BP406">
        <v>3.79</v>
      </c>
      <c r="BQ406">
        <v>0.78</v>
      </c>
      <c r="BR406">
        <v>2.2200000000000002</v>
      </c>
      <c r="BS406">
        <v>0.32700000000000001</v>
      </c>
      <c r="BT406">
        <v>2.11</v>
      </c>
      <c r="BU406">
        <v>0.33500000000000002</v>
      </c>
      <c r="BV406">
        <v>2.5</v>
      </c>
      <c r="BW406">
        <v>0.3</v>
      </c>
      <c r="BX406">
        <v>1.2</v>
      </c>
      <c r="BY406">
        <v>0.56000000000000005</v>
      </c>
      <c r="BZ406">
        <v>6</v>
      </c>
      <c r="CA406">
        <v>4.29</v>
      </c>
      <c r="CB406">
        <v>1.18</v>
      </c>
      <c r="CC406">
        <v>13.81</v>
      </c>
      <c r="CD406">
        <v>0.33</v>
      </c>
      <c r="CE406">
        <v>98.62</v>
      </c>
    </row>
    <row r="407" spans="1:100" x14ac:dyDescent="0.3">
      <c r="A407" t="s">
        <v>1162</v>
      </c>
      <c r="B407" t="s">
        <v>1163</v>
      </c>
      <c r="C407" s="1" t="str">
        <f>HYPERLINK("http://geochem.nrcan.gc.ca/cdogs/content/bdl/bdl220010_e.htm", "22:0010")</f>
        <v>22:0010</v>
      </c>
      <c r="D407" s="1" t="str">
        <f>HYPERLINK("http://geochem.nrcan.gc.ca/cdogs/content/svy/svy220008_e.htm", "22:0008")</f>
        <v>22:0008</v>
      </c>
      <c r="E407" t="s">
        <v>375</v>
      </c>
      <c r="F407" t="s">
        <v>1164</v>
      </c>
      <c r="H407">
        <v>63.0166915</v>
      </c>
      <c r="I407">
        <v>-92.203778499999999</v>
      </c>
      <c r="J407" s="1" t="str">
        <f>HYPERLINK("http://geochem.nrcan.gc.ca/cdogs/content/kwd/kwd020033_e.htm", "Whole")</f>
        <v>Whole</v>
      </c>
      <c r="K407" s="1" t="str">
        <f>HYPERLINK("http://geochem.nrcan.gc.ca/cdogs/content/kwd/kwd080069_e.htm", "Rock crushing (ActLabs RX1)")</f>
        <v>Rock crushing (ActLabs RX1)</v>
      </c>
      <c r="L407">
        <v>622905</v>
      </c>
      <c r="T407">
        <v>14.1</v>
      </c>
    </row>
    <row r="408" spans="1:100" x14ac:dyDescent="0.3">
      <c r="A408" t="s">
        <v>1165</v>
      </c>
      <c r="B408" t="s">
        <v>1166</v>
      </c>
      <c r="C408" s="1" t="str">
        <f>HYPERLINK("http://geochem.nrcan.gc.ca/cdogs/content/bdl/bdl220010_e.htm", "22:0010")</f>
        <v>22:0010</v>
      </c>
      <c r="D408" s="1" t="str">
        <f>HYPERLINK("http://geochem.nrcan.gc.ca/cdogs/content/svy/svy220008_e.htm", "22:0008")</f>
        <v>22:0008</v>
      </c>
      <c r="E408" t="s">
        <v>375</v>
      </c>
      <c r="F408" t="s">
        <v>1167</v>
      </c>
      <c r="H408">
        <v>63.0166915</v>
      </c>
      <c r="I408">
        <v>-92.203778499999999</v>
      </c>
      <c r="J408" s="1" t="str">
        <f>HYPERLINK("http://geochem.nrcan.gc.ca/cdogs/content/kwd/kwd020033_e.htm", "Whole")</f>
        <v>Whole</v>
      </c>
      <c r="K408" s="1" t="str">
        <f>HYPERLINK("http://geochem.nrcan.gc.ca/cdogs/content/kwd/kwd080069_e.htm", "Rock crushing (ActLabs RX1)")</f>
        <v>Rock crushing (ActLabs RX1)</v>
      </c>
      <c r="L408">
        <v>622906</v>
      </c>
      <c r="M408">
        <v>8</v>
      </c>
      <c r="R408">
        <v>2.78</v>
      </c>
      <c r="S408">
        <v>0.2</v>
      </c>
    </row>
    <row r="409" spans="1:100" x14ac:dyDescent="0.3">
      <c r="A409" t="s">
        <v>1168</v>
      </c>
      <c r="B409" t="s">
        <v>1169</v>
      </c>
      <c r="C409" s="1" t="str">
        <f>HYPERLINK("http://geochem.nrcan.gc.ca/cdogs/content/bdl/bdl220010_e.htm", "22:0010")</f>
        <v>22:0010</v>
      </c>
      <c r="D409" s="1" t="str">
        <f>HYPERLINK("http://geochem.nrcan.gc.ca/cdogs/content/svy/svy220008_e.htm", "22:0008")</f>
        <v>22:0008</v>
      </c>
      <c r="E409" t="s">
        <v>375</v>
      </c>
      <c r="F409" t="s">
        <v>1170</v>
      </c>
      <c r="H409">
        <v>63.0166915</v>
      </c>
      <c r="I409">
        <v>-92.203778499999999</v>
      </c>
      <c r="J409" s="1" t="str">
        <f>HYPERLINK("http://geochem.nrcan.gc.ca/cdogs/content/kwd/kwd020033_e.htm", "Whole")</f>
        <v>Whole</v>
      </c>
      <c r="K409" s="1" t="str">
        <f>HYPERLINK("http://geochem.nrcan.gc.ca/cdogs/content/kwd/kwd080069_e.htm", "Rock crushing (ActLabs RX1)")</f>
        <v>Rock crushing (ActLabs RX1)</v>
      </c>
      <c r="L409">
        <v>622907</v>
      </c>
      <c r="W409">
        <v>-5</v>
      </c>
    </row>
    <row r="410" spans="1:100" x14ac:dyDescent="0.3">
      <c r="A410" t="s">
        <v>1171</v>
      </c>
      <c r="B410" t="s">
        <v>1172</v>
      </c>
      <c r="C410" s="1" t="str">
        <f>HYPERLINK("http://geochem.nrcan.gc.ca/cdogs/content/bdl/bdl220010_e.htm", "22:0010")</f>
        <v>22:0010</v>
      </c>
      <c r="D410" s="1" t="str">
        <f>HYPERLINK("http://geochem.nrcan.gc.ca/cdogs/content/svy/svy220008_e.htm", "22:0008")</f>
        <v>22:0008</v>
      </c>
      <c r="E410" t="s">
        <v>375</v>
      </c>
      <c r="F410" t="s">
        <v>1173</v>
      </c>
      <c r="H410">
        <v>63.0166915</v>
      </c>
      <c r="I410">
        <v>-92.203778499999999</v>
      </c>
      <c r="J410" s="1" t="str">
        <f>HYPERLINK("http://geochem.nrcan.gc.ca/cdogs/content/kwd/kwd020033_e.htm", "Whole")</f>
        <v>Whole</v>
      </c>
      <c r="K410" s="1" t="str">
        <f>HYPERLINK("http://geochem.nrcan.gc.ca/cdogs/content/kwd/kwd080069_e.htm", "Rock crushing (ActLabs RX1)")</f>
        <v>Rock crushing (ActLabs RX1)</v>
      </c>
      <c r="L410">
        <v>622909</v>
      </c>
      <c r="V410">
        <v>12</v>
      </c>
      <c r="CF410">
        <v>99</v>
      </c>
      <c r="CG410">
        <v>0.18</v>
      </c>
      <c r="CH410">
        <v>0.09</v>
      </c>
      <c r="CI410">
        <v>1</v>
      </c>
      <c r="CJ410">
        <v>0.35</v>
      </c>
    </row>
    <row r="411" spans="1:100" x14ac:dyDescent="0.3">
      <c r="A411" t="s">
        <v>1174</v>
      </c>
      <c r="B411" t="s">
        <v>1175</v>
      </c>
      <c r="C411" s="1" t="str">
        <f>HYPERLINK("http://geochem.nrcan.gc.ca/cdogs/content/bdl/bdl220010_e.htm", "22:0010")</f>
        <v>22:0010</v>
      </c>
      <c r="D411" s="1" t="str">
        <f>HYPERLINK("http://geochem.nrcan.gc.ca/cdogs/content/svy/svy220008_e.htm", "22:0008")</f>
        <v>22:0008</v>
      </c>
      <c r="E411" t="s">
        <v>375</v>
      </c>
      <c r="F411" t="s">
        <v>1176</v>
      </c>
      <c r="H411">
        <v>63.0166915</v>
      </c>
      <c r="I411">
        <v>-92.203778499999999</v>
      </c>
      <c r="J411" s="1" t="str">
        <f>HYPERLINK("http://geochem.nrcan.gc.ca/cdogs/content/kwd/kwd020033_e.htm", "Whole")</f>
        <v>Whole</v>
      </c>
      <c r="K411" s="1" t="str">
        <f>HYPERLINK("http://geochem.nrcan.gc.ca/cdogs/content/kwd/kwd080069_e.htm", "Rock crushing (ActLabs RX1)")</f>
        <v>Rock crushing (ActLabs RX1)</v>
      </c>
      <c r="L411">
        <v>622916</v>
      </c>
      <c r="M411">
        <v>2180</v>
      </c>
      <c r="R411">
        <v>3.9</v>
      </c>
      <c r="S411">
        <v>1.85</v>
      </c>
    </row>
    <row r="412" spans="1:100" x14ac:dyDescent="0.3">
      <c r="A412" t="s">
        <v>1177</v>
      </c>
      <c r="B412" t="s">
        <v>1178</v>
      </c>
      <c r="C412" s="1" t="str">
        <f>HYPERLINK("http://geochem.nrcan.gc.ca/cdogs/content/bdl/bdl220010_e.htm", "22:0010")</f>
        <v>22:0010</v>
      </c>
      <c r="D412" s="1" t="str">
        <f>HYPERLINK("http://geochem.nrcan.gc.ca/cdogs/content/svy/svy220008_e.htm", "22:0008")</f>
        <v>22:0008</v>
      </c>
      <c r="E412" t="s">
        <v>375</v>
      </c>
      <c r="F412" t="s">
        <v>1179</v>
      </c>
      <c r="H412">
        <v>63.0166915</v>
      </c>
      <c r="I412">
        <v>-92.203778499999999</v>
      </c>
      <c r="J412" s="1" t="str">
        <f>HYPERLINK("http://geochem.nrcan.gc.ca/cdogs/content/kwd/kwd020033_e.htm", "Whole")</f>
        <v>Whole</v>
      </c>
      <c r="K412" s="1" t="str">
        <f>HYPERLINK("http://geochem.nrcan.gc.ca/cdogs/content/kwd/kwd080069_e.htm", "Rock crushing (ActLabs RX1)")</f>
        <v>Rock crushing (ActLabs RX1)</v>
      </c>
      <c r="L412">
        <v>622918</v>
      </c>
      <c r="T412">
        <v>6.36</v>
      </c>
    </row>
    <row r="413" spans="1:100" x14ac:dyDescent="0.3">
      <c r="A413" t="s">
        <v>1180</v>
      </c>
      <c r="B413" t="s">
        <v>1181</v>
      </c>
      <c r="C413" s="1" t="str">
        <f>HYPERLINK("http://geochem.nrcan.gc.ca/cdogs/content/bdl/bdl220010_e.htm", "22:0010")</f>
        <v>22:0010</v>
      </c>
      <c r="D413" s="1" t="str">
        <f>HYPERLINK("http://geochem.nrcan.gc.ca/cdogs/content/svy/svy220008_e.htm", "22:0008")</f>
        <v>22:0008</v>
      </c>
      <c r="E413" t="s">
        <v>375</v>
      </c>
      <c r="F413" t="s">
        <v>1182</v>
      </c>
      <c r="H413">
        <v>63.0166915</v>
      </c>
      <c r="I413">
        <v>-92.203778499999999</v>
      </c>
      <c r="J413" s="1" t="str">
        <f>HYPERLINK("http://geochem.nrcan.gc.ca/cdogs/content/kwd/kwd020033_e.htm", "Whole")</f>
        <v>Whole</v>
      </c>
      <c r="K413" s="1" t="str">
        <f>HYPERLINK("http://geochem.nrcan.gc.ca/cdogs/content/kwd/kwd080069_e.htm", "Rock crushing (ActLabs RX1)")</f>
        <v>Rock crushing (ActLabs RX1)</v>
      </c>
      <c r="L413">
        <v>622920</v>
      </c>
      <c r="V413">
        <v>9.6999999999999993</v>
      </c>
      <c r="W413">
        <v>-5</v>
      </c>
    </row>
    <row r="414" spans="1:100" x14ac:dyDescent="0.3">
      <c r="A414" t="s">
        <v>1183</v>
      </c>
      <c r="B414" t="s">
        <v>1184</v>
      </c>
      <c r="C414" s="1" t="str">
        <f>HYPERLINK("http://geochem.nrcan.gc.ca/cdogs/content/bdl/bdl220010_e.htm", "22:0010")</f>
        <v>22:0010</v>
      </c>
      <c r="D414" s="1" t="str">
        <f>HYPERLINK("http://geochem.nrcan.gc.ca/cdogs/content/svy/svy220008_e.htm", "22:0008")</f>
        <v>22:0008</v>
      </c>
      <c r="E414" t="s">
        <v>375</v>
      </c>
      <c r="F414" t="s">
        <v>1185</v>
      </c>
      <c r="H414">
        <v>63.0166915</v>
      </c>
      <c r="I414">
        <v>-92.203778499999999</v>
      </c>
      <c r="J414" s="1" t="str">
        <f>HYPERLINK("http://geochem.nrcan.gc.ca/cdogs/content/kwd/kwd020033_e.htm", "Whole")</f>
        <v>Whole</v>
      </c>
      <c r="K414" s="1" t="str">
        <f>HYPERLINK("http://geochem.nrcan.gc.ca/cdogs/content/kwd/kwd080069_e.htm", "Rock crushing (ActLabs RX1)")</f>
        <v>Rock crushing (ActLabs RX1)</v>
      </c>
      <c r="L414">
        <v>622923</v>
      </c>
      <c r="CF414">
        <v>15</v>
      </c>
      <c r="CG414">
        <v>-0.05</v>
      </c>
      <c r="CH414">
        <v>0.02</v>
      </c>
      <c r="CI414">
        <v>-1</v>
      </c>
      <c r="CJ414">
        <v>0.03</v>
      </c>
      <c r="CK414">
        <v>-1</v>
      </c>
      <c r="CL414">
        <v>-0.2</v>
      </c>
      <c r="CM414">
        <v>61.8</v>
      </c>
      <c r="CN414">
        <v>51</v>
      </c>
      <c r="CO414">
        <v>117</v>
      </c>
      <c r="CP414">
        <v>-0.2</v>
      </c>
      <c r="CQ414">
        <v>59</v>
      </c>
      <c r="CR414">
        <v>171</v>
      </c>
      <c r="CS414">
        <v>1290</v>
      </c>
      <c r="CT414">
        <v>-1</v>
      </c>
      <c r="CU414">
        <v>6</v>
      </c>
      <c r="CV414">
        <v>115</v>
      </c>
    </row>
    <row r="415" spans="1:100" x14ac:dyDescent="0.3">
      <c r="A415" t="s">
        <v>1186</v>
      </c>
      <c r="B415" t="s">
        <v>1187</v>
      </c>
      <c r="C415" s="1" t="str">
        <f>HYPERLINK("http://geochem.nrcan.gc.ca/cdogs/content/bdl/bdl220010_e.htm", "22:0010")</f>
        <v>22:0010</v>
      </c>
      <c r="D415" s="1" t="str">
        <f>HYPERLINK("http://geochem.nrcan.gc.ca/cdogs/content/svy/svy220008_e.htm", "22:0008")</f>
        <v>22:0008</v>
      </c>
      <c r="E415" t="s">
        <v>375</v>
      </c>
      <c r="F415" t="s">
        <v>1188</v>
      </c>
      <c r="H415">
        <v>63.0166915</v>
      </c>
      <c r="I415">
        <v>-92.203778499999999</v>
      </c>
      <c r="J415" s="1" t="str">
        <f>HYPERLINK("http://geochem.nrcan.gc.ca/cdogs/content/kwd/kwd020033_e.htm", "Whole")</f>
        <v>Whole</v>
      </c>
      <c r="K415" s="1" t="str">
        <f>HYPERLINK("http://geochem.nrcan.gc.ca/cdogs/content/kwd/kwd080069_e.htm", "Rock crushing (ActLabs RX1)")</f>
        <v>Rock crushing (ActLabs RX1)</v>
      </c>
      <c r="L415">
        <v>622926</v>
      </c>
      <c r="R415">
        <v>3.27</v>
      </c>
      <c r="S415">
        <v>0.1</v>
      </c>
    </row>
    <row r="416" spans="1:100" x14ac:dyDescent="0.3">
      <c r="A416" t="s">
        <v>1189</v>
      </c>
      <c r="B416" t="s">
        <v>1190</v>
      </c>
      <c r="C416" s="1" t="str">
        <f>HYPERLINK("http://geochem.nrcan.gc.ca/cdogs/content/bdl/bdl220010_e.htm", "22:0010")</f>
        <v>22:0010</v>
      </c>
      <c r="D416" s="1" t="str">
        <f>HYPERLINK("http://geochem.nrcan.gc.ca/cdogs/content/svy/svy220008_e.htm", "22:0008")</f>
        <v>22:0008</v>
      </c>
      <c r="E416" t="s">
        <v>375</v>
      </c>
      <c r="F416" t="s">
        <v>1191</v>
      </c>
      <c r="H416">
        <v>63.0166915</v>
      </c>
      <c r="I416">
        <v>-92.203778499999999</v>
      </c>
      <c r="J416" s="1" t="str">
        <f>HYPERLINK("http://geochem.nrcan.gc.ca/cdogs/content/kwd/kwd020033_e.htm", "Whole")</f>
        <v>Whole</v>
      </c>
      <c r="K416" s="1" t="str">
        <f>HYPERLINK("http://geochem.nrcan.gc.ca/cdogs/content/kwd/kwd080069_e.htm", "Rock crushing (ActLabs RX1)")</f>
        <v>Rock crushing (ActLabs RX1)</v>
      </c>
      <c r="L416">
        <v>622928</v>
      </c>
      <c r="T416">
        <v>15</v>
      </c>
    </row>
    <row r="417" spans="1:100" x14ac:dyDescent="0.3">
      <c r="A417" t="s">
        <v>1192</v>
      </c>
      <c r="B417" t="s">
        <v>1193</v>
      </c>
      <c r="C417" s="1" t="str">
        <f>HYPERLINK("http://geochem.nrcan.gc.ca/cdogs/content/bdl/bdl220010_e.htm", "22:0010")</f>
        <v>22:0010</v>
      </c>
      <c r="D417" s="1" t="str">
        <f>HYPERLINK("http://geochem.nrcan.gc.ca/cdogs/content/svy/svy220008_e.htm", "22:0008")</f>
        <v>22:0008</v>
      </c>
      <c r="E417" t="s">
        <v>375</v>
      </c>
      <c r="F417" t="s">
        <v>1194</v>
      </c>
      <c r="H417">
        <v>63.0166915</v>
      </c>
      <c r="I417">
        <v>-92.203778499999999</v>
      </c>
      <c r="J417" s="1" t="str">
        <f>HYPERLINK("http://geochem.nrcan.gc.ca/cdogs/content/kwd/kwd020033_e.htm", "Whole")</f>
        <v>Whole</v>
      </c>
      <c r="K417" s="1" t="str">
        <f>HYPERLINK("http://geochem.nrcan.gc.ca/cdogs/content/kwd/kwd080069_e.htm", "Rock crushing (ActLabs RX1)")</f>
        <v>Rock crushing (ActLabs RX1)</v>
      </c>
      <c r="L417">
        <v>622929</v>
      </c>
      <c r="V417">
        <v>16.7</v>
      </c>
    </row>
    <row r="418" spans="1:100" x14ac:dyDescent="0.3">
      <c r="A418" t="s">
        <v>1195</v>
      </c>
      <c r="B418" t="s">
        <v>1196</v>
      </c>
      <c r="C418" s="1" t="str">
        <f>HYPERLINK("http://geochem.nrcan.gc.ca/cdogs/content/bdl/bdl220010_e.htm", "22:0010")</f>
        <v>22:0010</v>
      </c>
      <c r="D418" s="1" t="str">
        <f>HYPERLINK("http://geochem.nrcan.gc.ca/cdogs/content/svy/svy220008_e.htm", "22:0008")</f>
        <v>22:0008</v>
      </c>
      <c r="E418" t="s">
        <v>375</v>
      </c>
      <c r="F418" t="s">
        <v>1197</v>
      </c>
      <c r="H418">
        <v>63.0166915</v>
      </c>
      <c r="I418">
        <v>-92.203778499999999</v>
      </c>
      <c r="J418" s="1" t="str">
        <f>HYPERLINK("http://geochem.nrcan.gc.ca/cdogs/content/kwd/kwd020033_e.htm", "Whole")</f>
        <v>Whole</v>
      </c>
      <c r="K418" s="1" t="str">
        <f>HYPERLINK("http://geochem.nrcan.gc.ca/cdogs/content/kwd/kwd080069_e.htm", "Rock crushing (ActLabs RX1)")</f>
        <v>Rock crushing (ActLabs RX1)</v>
      </c>
      <c r="L418">
        <v>622931</v>
      </c>
      <c r="M418">
        <v>5</v>
      </c>
    </row>
    <row r="419" spans="1:100" x14ac:dyDescent="0.3">
      <c r="A419" t="s">
        <v>1198</v>
      </c>
      <c r="B419" t="s">
        <v>1199</v>
      </c>
      <c r="C419" s="1" t="str">
        <f>HYPERLINK("http://geochem.nrcan.gc.ca/cdogs/content/bdl/bdl220010_e.htm", "22:0010")</f>
        <v>22:0010</v>
      </c>
      <c r="D419" s="1" t="str">
        <f>HYPERLINK("http://geochem.nrcan.gc.ca/cdogs/content/svy/svy220008_e.htm", "22:0008")</f>
        <v>22:0008</v>
      </c>
      <c r="E419" t="s">
        <v>375</v>
      </c>
      <c r="F419" t="s">
        <v>1200</v>
      </c>
      <c r="H419">
        <v>63.0166915</v>
      </c>
      <c r="I419">
        <v>-92.203778499999999</v>
      </c>
      <c r="J419" s="1" t="str">
        <f>HYPERLINK("http://geochem.nrcan.gc.ca/cdogs/content/kwd/kwd020033_e.htm", "Whole")</f>
        <v>Whole</v>
      </c>
      <c r="K419" s="1" t="str">
        <f>HYPERLINK("http://geochem.nrcan.gc.ca/cdogs/content/kwd/kwd080069_e.htm", "Rock crushing (ActLabs RX1)")</f>
        <v>Rock crushing (ActLabs RX1)</v>
      </c>
      <c r="L419">
        <v>622933</v>
      </c>
      <c r="CK419">
        <v>-1</v>
      </c>
      <c r="CL419">
        <v>-0.2</v>
      </c>
      <c r="CM419">
        <v>55.8</v>
      </c>
      <c r="CN419">
        <v>88</v>
      </c>
      <c r="CO419">
        <v>188</v>
      </c>
      <c r="CP419">
        <v>-0.2</v>
      </c>
      <c r="CQ419">
        <v>30</v>
      </c>
      <c r="CR419">
        <v>97</v>
      </c>
      <c r="CS419">
        <v>1280</v>
      </c>
      <c r="CT419">
        <v>-1</v>
      </c>
      <c r="CU419">
        <v>-2</v>
      </c>
      <c r="CV419">
        <v>134</v>
      </c>
    </row>
    <row r="420" spans="1:100" x14ac:dyDescent="0.3">
      <c r="A420" t="s">
        <v>1201</v>
      </c>
      <c r="B420" t="s">
        <v>1202</v>
      </c>
      <c r="C420" s="1" t="str">
        <f>HYPERLINK("http://geochem.nrcan.gc.ca/cdogs/content/bdl/bdl220010_e.htm", "22:0010")</f>
        <v>22:0010</v>
      </c>
      <c r="D420" s="1" t="str">
        <f>HYPERLINK("http://geochem.nrcan.gc.ca/cdogs/content/svy/svy220008_e.htm", "22:0008")</f>
        <v>22:0008</v>
      </c>
      <c r="E420" t="s">
        <v>375</v>
      </c>
      <c r="F420" t="s">
        <v>1203</v>
      </c>
      <c r="H420">
        <v>63.0166915</v>
      </c>
      <c r="I420">
        <v>-92.203778499999999</v>
      </c>
      <c r="J420" s="1" t="str">
        <f>HYPERLINK("http://geochem.nrcan.gc.ca/cdogs/content/kwd/kwd020033_e.htm", "Whole")</f>
        <v>Whole</v>
      </c>
      <c r="K420" s="1" t="str">
        <f>HYPERLINK("http://geochem.nrcan.gc.ca/cdogs/content/kwd/kwd080069_e.htm", "Rock crushing (ActLabs RX1)")</f>
        <v>Rock crushing (ActLabs RX1)</v>
      </c>
      <c r="L420">
        <v>622934</v>
      </c>
      <c r="W420">
        <v>-5</v>
      </c>
    </row>
    <row r="421" spans="1:100" x14ac:dyDescent="0.3">
      <c r="A421" t="s">
        <v>1204</v>
      </c>
      <c r="B421" t="s">
        <v>1205</v>
      </c>
      <c r="C421" s="1" t="str">
        <f>HYPERLINK("http://geochem.nrcan.gc.ca/cdogs/content/bdl/bdl220010_e.htm", "22:0010")</f>
        <v>22:0010</v>
      </c>
      <c r="D421" s="1" t="str">
        <f>HYPERLINK("http://geochem.nrcan.gc.ca/cdogs/content/svy/svy220008_e.htm", "22:0008")</f>
        <v>22:0008</v>
      </c>
      <c r="E421" t="s">
        <v>468</v>
      </c>
      <c r="F421" t="s">
        <v>1206</v>
      </c>
      <c r="H421">
        <v>63.002835400000002</v>
      </c>
      <c r="I421">
        <v>-92.158552499999999</v>
      </c>
      <c r="J421" s="1" t="str">
        <f>HYPERLINK("http://geochem.nrcan.gc.ca/cdogs/content/kwd/kwd020033_e.htm", "Whole")</f>
        <v>Whole</v>
      </c>
      <c r="K421" s="1" t="str">
        <f>HYPERLINK("http://geochem.nrcan.gc.ca/cdogs/content/kwd/kwd080069_e.htm", "Rock crushing (ActLabs RX1)")</f>
        <v>Rock crushing (ActLabs RX1)</v>
      </c>
      <c r="L421">
        <v>622935</v>
      </c>
      <c r="CK421">
        <v>-1</v>
      </c>
      <c r="CL421">
        <v>-0.2</v>
      </c>
      <c r="CM421">
        <v>56.8</v>
      </c>
      <c r="CN421">
        <v>56</v>
      </c>
      <c r="CO421">
        <v>179</v>
      </c>
      <c r="CP421">
        <v>-0.2</v>
      </c>
      <c r="CQ421">
        <v>47</v>
      </c>
      <c r="CR421">
        <v>92</v>
      </c>
      <c r="CS421">
        <v>1270</v>
      </c>
      <c r="CT421">
        <v>-1</v>
      </c>
      <c r="CU421">
        <v>11</v>
      </c>
      <c r="CV421">
        <v>123</v>
      </c>
    </row>
    <row r="422" spans="1:100" x14ac:dyDescent="0.3">
      <c r="A422" t="s">
        <v>1207</v>
      </c>
      <c r="B422" t="s">
        <v>1208</v>
      </c>
      <c r="C422" s="1" t="str">
        <f>HYPERLINK("http://geochem.nrcan.gc.ca/cdogs/content/bdl/bdl220010_e.htm", "22:0010")</f>
        <v>22:0010</v>
      </c>
      <c r="D422" s="1" t="str">
        <f>HYPERLINK("http://geochem.nrcan.gc.ca/cdogs/content/svy/svy220008_e.htm", "22:0008")</f>
        <v>22:0008</v>
      </c>
      <c r="E422" t="s">
        <v>468</v>
      </c>
      <c r="F422" t="s">
        <v>1209</v>
      </c>
      <c r="H422">
        <v>63.002835400000002</v>
      </c>
      <c r="I422">
        <v>-92.158552499999999</v>
      </c>
      <c r="J422" s="1" t="str">
        <f>HYPERLINK("http://geochem.nrcan.gc.ca/cdogs/content/kwd/kwd020033_e.htm", "Whole")</f>
        <v>Whole</v>
      </c>
      <c r="K422" s="1" t="str">
        <f>HYPERLINK("http://geochem.nrcan.gc.ca/cdogs/content/kwd/kwd080069_e.htm", "Rock crushing (ActLabs RX1)")</f>
        <v>Rock crushing (ActLabs RX1)</v>
      </c>
      <c r="L422">
        <v>622936</v>
      </c>
      <c r="R422">
        <v>0.61</v>
      </c>
      <c r="S422">
        <v>0.09</v>
      </c>
    </row>
    <row r="423" spans="1:100" x14ac:dyDescent="0.3">
      <c r="A423" t="s">
        <v>1210</v>
      </c>
      <c r="B423" t="s">
        <v>1211</v>
      </c>
      <c r="C423" s="1" t="str">
        <f>HYPERLINK("http://geochem.nrcan.gc.ca/cdogs/content/bdl/bdl220010_e.htm", "22:0010")</f>
        <v>22:0010</v>
      </c>
      <c r="D423" s="1" t="str">
        <f>HYPERLINK("http://geochem.nrcan.gc.ca/cdogs/content/svy/svy220008_e.htm", "22:0008")</f>
        <v>22:0008</v>
      </c>
      <c r="E423" t="s">
        <v>468</v>
      </c>
      <c r="F423" t="s">
        <v>1212</v>
      </c>
      <c r="H423">
        <v>63.002835400000002</v>
      </c>
      <c r="I423">
        <v>-92.158552499999999</v>
      </c>
      <c r="J423" s="1" t="str">
        <f>HYPERLINK("http://geochem.nrcan.gc.ca/cdogs/content/kwd/kwd020033_e.htm", "Whole")</f>
        <v>Whole</v>
      </c>
      <c r="K423" s="1" t="str">
        <f>HYPERLINK("http://geochem.nrcan.gc.ca/cdogs/content/kwd/kwd080069_e.htm", "Rock crushing (ActLabs RX1)")</f>
        <v>Rock crushing (ActLabs RX1)</v>
      </c>
      <c r="L423">
        <v>622937</v>
      </c>
      <c r="CF423">
        <v>3</v>
      </c>
      <c r="CG423">
        <v>-0.05</v>
      </c>
      <c r="CH423">
        <v>7.0000000000000007E-2</v>
      </c>
      <c r="CI423">
        <v>-1</v>
      </c>
      <c r="CJ423">
        <v>0.02</v>
      </c>
    </row>
    <row r="424" spans="1:100" x14ac:dyDescent="0.3">
      <c r="A424" t="s">
        <v>1213</v>
      </c>
      <c r="B424" t="s">
        <v>1214</v>
      </c>
      <c r="C424" s="1" t="str">
        <f>HYPERLINK("http://geochem.nrcan.gc.ca/cdogs/content/bdl/bdl220010_e.htm", "22:0010")</f>
        <v>22:0010</v>
      </c>
      <c r="D424" s="1" t="str">
        <f>HYPERLINK("http://geochem.nrcan.gc.ca/cdogs/content/svy/svy220008_e.htm", "22:0008")</f>
        <v>22:0008</v>
      </c>
      <c r="E424" t="s">
        <v>468</v>
      </c>
      <c r="F424" t="s">
        <v>1215</v>
      </c>
      <c r="H424">
        <v>63.002835400000002</v>
      </c>
      <c r="I424">
        <v>-92.158552499999999</v>
      </c>
      <c r="J424" s="1" t="str">
        <f>HYPERLINK("http://geochem.nrcan.gc.ca/cdogs/content/kwd/kwd020033_e.htm", "Whole")</f>
        <v>Whole</v>
      </c>
      <c r="K424" s="1" t="str">
        <f>HYPERLINK("http://geochem.nrcan.gc.ca/cdogs/content/kwd/kwd080069_e.htm", "Rock crushing (ActLabs RX1)")</f>
        <v>Rock crushing (ActLabs RX1)</v>
      </c>
      <c r="L424">
        <v>622941</v>
      </c>
      <c r="M424">
        <v>95</v>
      </c>
      <c r="T424">
        <v>0.61</v>
      </c>
      <c r="U424">
        <v>-0.01</v>
      </c>
      <c r="V424">
        <v>5</v>
      </c>
      <c r="X424">
        <v>90.05</v>
      </c>
      <c r="Y424">
        <v>0.31</v>
      </c>
      <c r="AA424">
        <v>1.1599999999999999</v>
      </c>
      <c r="AB424">
        <v>0.2</v>
      </c>
      <c r="AC424">
        <v>0.11600000000000001</v>
      </c>
      <c r="AD424">
        <v>0.35</v>
      </c>
      <c r="AE424">
        <v>6.0000000000000001E-3</v>
      </c>
      <c r="AF424">
        <v>7.0000000000000007E-2</v>
      </c>
      <c r="AG424">
        <v>0.02</v>
      </c>
      <c r="AH424">
        <v>-0.01</v>
      </c>
      <c r="AI424">
        <v>1.77</v>
      </c>
      <c r="AJ424">
        <v>99.72</v>
      </c>
      <c r="AK424">
        <v>-1</v>
      </c>
      <c r="AL424">
        <v>-1</v>
      </c>
      <c r="AM424">
        <v>-5</v>
      </c>
      <c r="AN424">
        <v>60</v>
      </c>
      <c r="AO424">
        <v>9</v>
      </c>
      <c r="AP424">
        <v>-20</v>
      </c>
      <c r="AQ424">
        <v>90</v>
      </c>
      <c r="AR424">
        <v>-1</v>
      </c>
      <c r="AS424">
        <v>3</v>
      </c>
      <c r="AT424">
        <v>168</v>
      </c>
      <c r="AU424">
        <v>-1</v>
      </c>
      <c r="AV424">
        <v>3</v>
      </c>
      <c r="AW424">
        <v>1.4</v>
      </c>
      <c r="AX424">
        <v>6</v>
      </c>
      <c r="AY424">
        <v>-0.2</v>
      </c>
      <c r="AZ424">
        <v>3</v>
      </c>
      <c r="BA424">
        <v>-0.5</v>
      </c>
      <c r="BB424">
        <v>-0.1</v>
      </c>
      <c r="BC424">
        <v>-1</v>
      </c>
      <c r="BD424">
        <v>0.3</v>
      </c>
      <c r="BE424">
        <v>-0.1</v>
      </c>
      <c r="BF424">
        <v>4</v>
      </c>
      <c r="BG424">
        <v>-0.1</v>
      </c>
      <c r="BH424">
        <v>0.68</v>
      </c>
      <c r="BI424">
        <v>1.22</v>
      </c>
      <c r="BJ424">
        <v>0.15</v>
      </c>
      <c r="BK424">
        <v>0.62</v>
      </c>
      <c r="BL424">
        <v>0.15</v>
      </c>
      <c r="BM424">
        <v>0.151</v>
      </c>
      <c r="BN424">
        <v>0.18</v>
      </c>
      <c r="BO424">
        <v>0.03</v>
      </c>
      <c r="BP424">
        <v>0.17</v>
      </c>
      <c r="BQ424">
        <v>0.04</v>
      </c>
      <c r="BR424">
        <v>0.11</v>
      </c>
      <c r="BS424">
        <v>1.6E-2</v>
      </c>
      <c r="BT424">
        <v>0.1</v>
      </c>
      <c r="BU424">
        <v>1.4E-2</v>
      </c>
      <c r="BV424">
        <v>-0.1</v>
      </c>
      <c r="BW424">
        <v>0.02</v>
      </c>
      <c r="BX424">
        <v>1.1000000000000001</v>
      </c>
      <c r="BY424">
        <v>-0.05</v>
      </c>
      <c r="BZ424">
        <v>-5</v>
      </c>
      <c r="CA424">
        <v>-0.05</v>
      </c>
      <c r="CB424">
        <v>0.06</v>
      </c>
      <c r="CC424">
        <v>6.83</v>
      </c>
      <c r="CD424">
        <v>1.2</v>
      </c>
      <c r="CE424">
        <v>99.15</v>
      </c>
    </row>
    <row r="425" spans="1:100" x14ac:dyDescent="0.3">
      <c r="A425" t="s">
        <v>1216</v>
      </c>
      <c r="B425" t="s">
        <v>1217</v>
      </c>
      <c r="C425" s="1" t="str">
        <f>HYPERLINK("http://geochem.nrcan.gc.ca/cdogs/content/bdl/bdl220010_e.htm", "22:0010")</f>
        <v>22:0010</v>
      </c>
      <c r="D425" s="1" t="str">
        <f>HYPERLINK("http://geochem.nrcan.gc.ca/cdogs/content/svy/svy220008_e.htm", "22:0008")</f>
        <v>22:0008</v>
      </c>
      <c r="E425" t="s">
        <v>468</v>
      </c>
      <c r="F425" t="s">
        <v>1218</v>
      </c>
      <c r="H425">
        <v>63.002835400000002</v>
      </c>
      <c r="I425">
        <v>-92.158552499999999</v>
      </c>
      <c r="J425" s="1" t="str">
        <f>HYPERLINK("http://geochem.nrcan.gc.ca/cdogs/content/kwd/kwd020033_e.htm", "Whole")</f>
        <v>Whole</v>
      </c>
      <c r="K425" s="1" t="str">
        <f>HYPERLINK("http://geochem.nrcan.gc.ca/cdogs/content/kwd/kwd080069_e.htm", "Rock crushing (ActLabs RX1)")</f>
        <v>Rock crushing (ActLabs RX1)</v>
      </c>
      <c r="L425">
        <v>622951</v>
      </c>
      <c r="T425">
        <v>0.16</v>
      </c>
    </row>
    <row r="426" spans="1:100" x14ac:dyDescent="0.3">
      <c r="A426" t="s">
        <v>1219</v>
      </c>
      <c r="B426" t="s">
        <v>1220</v>
      </c>
      <c r="C426" s="1" t="str">
        <f>HYPERLINK("http://geochem.nrcan.gc.ca/cdogs/content/bdl/bdl220010_e.htm", "22:0010")</f>
        <v>22:0010</v>
      </c>
      <c r="D426" s="1" t="str">
        <f>HYPERLINK("http://geochem.nrcan.gc.ca/cdogs/content/svy/svy220008_e.htm", "22:0008")</f>
        <v>22:0008</v>
      </c>
      <c r="E426" t="s">
        <v>468</v>
      </c>
      <c r="F426" t="s">
        <v>1221</v>
      </c>
      <c r="H426">
        <v>63.002835400000002</v>
      </c>
      <c r="I426">
        <v>-92.158552499999999</v>
      </c>
      <c r="J426" s="1" t="str">
        <f>HYPERLINK("http://geochem.nrcan.gc.ca/cdogs/content/kwd/kwd020033_e.htm", "Whole")</f>
        <v>Whole</v>
      </c>
      <c r="K426" s="1" t="str">
        <f>HYPERLINK("http://geochem.nrcan.gc.ca/cdogs/content/kwd/kwd080069_e.htm", "Rock crushing (ActLabs RX1)")</f>
        <v>Rock crushing (ActLabs RX1)</v>
      </c>
      <c r="L426">
        <v>622952</v>
      </c>
      <c r="W426">
        <v>-5</v>
      </c>
    </row>
    <row r="427" spans="1:100" x14ac:dyDescent="0.3">
      <c r="A427" t="s">
        <v>1222</v>
      </c>
      <c r="B427" t="s">
        <v>1223</v>
      </c>
      <c r="C427" s="1" t="str">
        <f>HYPERLINK("http://geochem.nrcan.gc.ca/cdogs/content/bdl/bdl220010_e.htm", "22:0010")</f>
        <v>22:0010</v>
      </c>
      <c r="D427" s="1" t="str">
        <f>HYPERLINK("http://geochem.nrcan.gc.ca/cdogs/content/svy/svy220008_e.htm", "22:0008")</f>
        <v>22:0008</v>
      </c>
      <c r="E427" t="s">
        <v>468</v>
      </c>
      <c r="F427" t="s">
        <v>1224</v>
      </c>
      <c r="H427">
        <v>63.002835400000002</v>
      </c>
      <c r="I427">
        <v>-92.158552499999999</v>
      </c>
      <c r="J427" s="1" t="str">
        <f>HYPERLINK("http://geochem.nrcan.gc.ca/cdogs/content/kwd/kwd020033_e.htm", "Whole")</f>
        <v>Whole</v>
      </c>
      <c r="K427" s="1" t="str">
        <f>HYPERLINK("http://geochem.nrcan.gc.ca/cdogs/content/kwd/kwd080069_e.htm", "Rock crushing (ActLabs RX1)")</f>
        <v>Rock crushing (ActLabs RX1)</v>
      </c>
      <c r="L427">
        <v>622954</v>
      </c>
      <c r="R427">
        <v>1.29</v>
      </c>
      <c r="S427">
        <v>0.03</v>
      </c>
      <c r="V427">
        <v>9.8000000000000007</v>
      </c>
    </row>
    <row r="428" spans="1:100" x14ac:dyDescent="0.3">
      <c r="A428" t="s">
        <v>1225</v>
      </c>
      <c r="B428" t="s">
        <v>1226</v>
      </c>
      <c r="C428" s="1" t="str">
        <f>HYPERLINK("http://geochem.nrcan.gc.ca/cdogs/content/bdl/bdl220010_e.htm", "22:0010")</f>
        <v>22:0010</v>
      </c>
      <c r="D428" s="1" t="str">
        <f>HYPERLINK("http://geochem.nrcan.gc.ca/cdogs/content/svy/svy220008_e.htm", "22:0008")</f>
        <v>22:0008</v>
      </c>
      <c r="E428" t="s">
        <v>468</v>
      </c>
      <c r="F428" t="s">
        <v>1227</v>
      </c>
      <c r="H428">
        <v>63.002835400000002</v>
      </c>
      <c r="I428">
        <v>-92.158552499999999</v>
      </c>
      <c r="J428" s="1" t="str">
        <f>HYPERLINK("http://geochem.nrcan.gc.ca/cdogs/content/kwd/kwd020033_e.htm", "Whole")</f>
        <v>Whole</v>
      </c>
      <c r="K428" s="1" t="str">
        <f>HYPERLINK("http://geochem.nrcan.gc.ca/cdogs/content/kwd/kwd080069_e.htm", "Rock crushing (ActLabs RX1)")</f>
        <v>Rock crushing (ActLabs RX1)</v>
      </c>
      <c r="L428">
        <v>622956</v>
      </c>
      <c r="U428">
        <v>-0.01</v>
      </c>
      <c r="X428">
        <v>47.29</v>
      </c>
      <c r="Y428">
        <v>14.2</v>
      </c>
      <c r="AA428">
        <v>2.02</v>
      </c>
      <c r="AB428">
        <v>6.66</v>
      </c>
      <c r="AC428">
        <v>0.23300000000000001</v>
      </c>
      <c r="AD428">
        <v>12.43</v>
      </c>
      <c r="AE428">
        <v>0.84899999999999998</v>
      </c>
      <c r="AF428">
        <v>2.67</v>
      </c>
      <c r="AG428">
        <v>7.0000000000000007E-2</v>
      </c>
      <c r="AH428">
        <v>0.09</v>
      </c>
      <c r="AI428">
        <v>6.13</v>
      </c>
      <c r="AJ428">
        <v>100.6</v>
      </c>
      <c r="AK428">
        <v>40</v>
      </c>
      <c r="AL428">
        <v>-1</v>
      </c>
      <c r="AM428">
        <v>250</v>
      </c>
      <c r="AN428">
        <v>260</v>
      </c>
      <c r="AO428">
        <v>46</v>
      </c>
      <c r="AP428">
        <v>120</v>
      </c>
      <c r="AQ428">
        <v>120</v>
      </c>
      <c r="AR428">
        <v>16</v>
      </c>
      <c r="AS428">
        <v>1.5</v>
      </c>
      <c r="AT428">
        <v>5</v>
      </c>
      <c r="AU428">
        <v>-1</v>
      </c>
      <c r="AV428">
        <v>122</v>
      </c>
      <c r="AW428">
        <v>19.5</v>
      </c>
      <c r="AX428">
        <v>48</v>
      </c>
      <c r="AY428">
        <v>1.6</v>
      </c>
      <c r="AZ428">
        <v>-2</v>
      </c>
      <c r="BA428">
        <v>0.5</v>
      </c>
      <c r="BB428">
        <v>-0.1</v>
      </c>
      <c r="BC428">
        <v>-1</v>
      </c>
      <c r="BD428">
        <v>0.2</v>
      </c>
      <c r="BE428">
        <v>-0.1</v>
      </c>
      <c r="BF428">
        <v>9</v>
      </c>
      <c r="BG428">
        <v>-0.1</v>
      </c>
      <c r="BH428">
        <v>4.1399999999999997</v>
      </c>
      <c r="BI428">
        <v>10.7</v>
      </c>
      <c r="BJ428">
        <v>1.61</v>
      </c>
      <c r="BK428">
        <v>7.7</v>
      </c>
      <c r="BL428">
        <v>2.4</v>
      </c>
      <c r="BM428">
        <v>0.68899999999999995</v>
      </c>
      <c r="BN428">
        <v>3.05</v>
      </c>
      <c r="BO428">
        <v>0.55000000000000004</v>
      </c>
      <c r="BP428">
        <v>3.49</v>
      </c>
      <c r="BQ428">
        <v>0.73</v>
      </c>
      <c r="BR428">
        <v>2.12</v>
      </c>
      <c r="BS428">
        <v>0.314</v>
      </c>
      <c r="BT428">
        <v>2.0099999999999998</v>
      </c>
      <c r="BU428">
        <v>0.31</v>
      </c>
      <c r="BV428">
        <v>1.1000000000000001</v>
      </c>
      <c r="BW428">
        <v>0.14000000000000001</v>
      </c>
      <c r="BX428">
        <v>0.8</v>
      </c>
      <c r="BY428">
        <v>-0.05</v>
      </c>
      <c r="BZ428">
        <v>-5</v>
      </c>
      <c r="CA428">
        <v>0.19</v>
      </c>
      <c r="CB428">
        <v>0.13</v>
      </c>
      <c r="CC428">
        <v>10.029999999999999</v>
      </c>
      <c r="CD428">
        <v>5.32</v>
      </c>
      <c r="CE428">
        <v>99.83</v>
      </c>
    </row>
    <row r="429" spans="1:100" x14ac:dyDescent="0.3">
      <c r="A429" t="s">
        <v>1228</v>
      </c>
      <c r="B429" t="s">
        <v>1229</v>
      </c>
      <c r="C429" s="1" t="str">
        <f>HYPERLINK("http://geochem.nrcan.gc.ca/cdogs/content/bdl/bdl220010_e.htm", "22:0010")</f>
        <v>22:0010</v>
      </c>
      <c r="D429" s="1" t="str">
        <f>HYPERLINK("http://geochem.nrcan.gc.ca/cdogs/content/svy/svy220008_e.htm", "22:0008")</f>
        <v>22:0008</v>
      </c>
      <c r="E429" t="s">
        <v>468</v>
      </c>
      <c r="F429" t="s">
        <v>1230</v>
      </c>
      <c r="H429">
        <v>63.002835400000002</v>
      </c>
      <c r="I429">
        <v>-92.158552499999999</v>
      </c>
      <c r="J429" s="1" t="str">
        <f>HYPERLINK("http://geochem.nrcan.gc.ca/cdogs/content/kwd/kwd020033_e.htm", "Whole")</f>
        <v>Whole</v>
      </c>
      <c r="K429" s="1" t="str">
        <f>HYPERLINK("http://geochem.nrcan.gc.ca/cdogs/content/kwd/kwd080069_e.htm", "Rock crushing (ActLabs RX1)")</f>
        <v>Rock crushing (ActLabs RX1)</v>
      </c>
      <c r="L429">
        <v>622957</v>
      </c>
      <c r="R429">
        <v>1.1499999999999999</v>
      </c>
      <c r="S429">
        <v>0.15</v>
      </c>
    </row>
    <row r="430" spans="1:100" x14ac:dyDescent="0.3">
      <c r="A430" t="s">
        <v>1231</v>
      </c>
      <c r="B430" t="s">
        <v>1232</v>
      </c>
      <c r="C430" s="1" t="str">
        <f>HYPERLINK("http://geochem.nrcan.gc.ca/cdogs/content/bdl/bdl220010_e.htm", "22:0010")</f>
        <v>22:0010</v>
      </c>
      <c r="D430" s="1" t="str">
        <f>HYPERLINK("http://geochem.nrcan.gc.ca/cdogs/content/svy/svy220008_e.htm", "22:0008")</f>
        <v>22:0008</v>
      </c>
      <c r="E430" t="s">
        <v>468</v>
      </c>
      <c r="F430" t="s">
        <v>1233</v>
      </c>
      <c r="H430">
        <v>63.002835400000002</v>
      </c>
      <c r="I430">
        <v>-92.158552499999999</v>
      </c>
      <c r="J430" s="1" t="str">
        <f>HYPERLINK("http://geochem.nrcan.gc.ca/cdogs/content/kwd/kwd020033_e.htm", "Whole")</f>
        <v>Whole</v>
      </c>
      <c r="K430" s="1" t="str">
        <f>HYPERLINK("http://geochem.nrcan.gc.ca/cdogs/content/kwd/kwd080069_e.htm", "Rock crushing (ActLabs RX1)")</f>
        <v>Rock crushing (ActLabs RX1)</v>
      </c>
      <c r="L430">
        <v>622960</v>
      </c>
      <c r="CF430">
        <v>-1</v>
      </c>
      <c r="CG430">
        <v>-0.05</v>
      </c>
      <c r="CH430">
        <v>7.0000000000000007E-2</v>
      </c>
      <c r="CI430">
        <v>-1</v>
      </c>
      <c r="CJ430">
        <v>0.03</v>
      </c>
    </row>
    <row r="431" spans="1:100" x14ac:dyDescent="0.3">
      <c r="A431" t="s">
        <v>1234</v>
      </c>
      <c r="B431" t="s">
        <v>1235</v>
      </c>
      <c r="C431" s="1" t="str">
        <f>HYPERLINK("http://geochem.nrcan.gc.ca/cdogs/content/bdl/bdl220010_e.htm", "22:0010")</f>
        <v>22:0010</v>
      </c>
      <c r="D431" s="1" t="str">
        <f>HYPERLINK("http://geochem.nrcan.gc.ca/cdogs/content/svy/svy220008_e.htm", "22:0008")</f>
        <v>22:0008</v>
      </c>
      <c r="E431" t="s">
        <v>468</v>
      </c>
      <c r="F431" t="s">
        <v>1236</v>
      </c>
      <c r="H431">
        <v>63.002835400000002</v>
      </c>
      <c r="I431">
        <v>-92.158552499999999</v>
      </c>
      <c r="J431" s="1" t="str">
        <f>HYPERLINK("http://geochem.nrcan.gc.ca/cdogs/content/kwd/kwd020033_e.htm", "Whole")</f>
        <v>Whole</v>
      </c>
      <c r="K431" s="1" t="str">
        <f>HYPERLINK("http://geochem.nrcan.gc.ca/cdogs/content/kwd/kwd080069_e.htm", "Rock crushing (ActLabs RX1)")</f>
        <v>Rock crushing (ActLabs RX1)</v>
      </c>
      <c r="L431">
        <v>622962</v>
      </c>
      <c r="CK431">
        <v>-1</v>
      </c>
      <c r="CL431">
        <v>-0.2</v>
      </c>
      <c r="CM431">
        <v>63.1</v>
      </c>
      <c r="CN431">
        <v>44</v>
      </c>
      <c r="CO431">
        <v>173</v>
      </c>
      <c r="CP431">
        <v>-0.2</v>
      </c>
      <c r="CQ431">
        <v>70</v>
      </c>
      <c r="CR431">
        <v>98</v>
      </c>
      <c r="CS431">
        <v>1470</v>
      </c>
      <c r="CT431">
        <v>-1</v>
      </c>
      <c r="CU431">
        <v>5</v>
      </c>
      <c r="CV431">
        <v>118</v>
      </c>
    </row>
    <row r="432" spans="1:100" x14ac:dyDescent="0.3">
      <c r="A432" t="s">
        <v>1237</v>
      </c>
      <c r="B432" t="s">
        <v>1238</v>
      </c>
      <c r="C432" s="1" t="str">
        <f>HYPERLINK("http://geochem.nrcan.gc.ca/cdogs/content/bdl/bdl220010_e.htm", "22:0010")</f>
        <v>22:0010</v>
      </c>
      <c r="D432" s="1" t="str">
        <f>HYPERLINK("http://geochem.nrcan.gc.ca/cdogs/content/svy/svy220008_e.htm", "22:0008")</f>
        <v>22:0008</v>
      </c>
      <c r="E432" t="s">
        <v>468</v>
      </c>
      <c r="F432" t="s">
        <v>1239</v>
      </c>
      <c r="H432">
        <v>63.002835400000002</v>
      </c>
      <c r="I432">
        <v>-92.158552499999999</v>
      </c>
      <c r="J432" s="1" t="str">
        <f>HYPERLINK("http://geochem.nrcan.gc.ca/cdogs/content/kwd/kwd020033_e.htm", "Whole")</f>
        <v>Whole</v>
      </c>
      <c r="K432" s="1" t="str">
        <f>HYPERLINK("http://geochem.nrcan.gc.ca/cdogs/content/kwd/kwd080069_e.htm", "Rock crushing (ActLabs RX1)")</f>
        <v>Rock crushing (ActLabs RX1)</v>
      </c>
      <c r="L432">
        <v>622964</v>
      </c>
      <c r="T432">
        <v>0.52</v>
      </c>
    </row>
    <row r="433" spans="1:100" x14ac:dyDescent="0.3">
      <c r="A433" t="s">
        <v>1240</v>
      </c>
      <c r="B433" t="s">
        <v>1241</v>
      </c>
      <c r="C433" s="1" t="str">
        <f>HYPERLINK("http://geochem.nrcan.gc.ca/cdogs/content/bdl/bdl220010_e.htm", "22:0010")</f>
        <v>22:0010</v>
      </c>
      <c r="D433" s="1" t="str">
        <f>HYPERLINK("http://geochem.nrcan.gc.ca/cdogs/content/svy/svy220008_e.htm", "22:0008")</f>
        <v>22:0008</v>
      </c>
      <c r="E433" t="s">
        <v>559</v>
      </c>
      <c r="F433" t="s">
        <v>1242</v>
      </c>
      <c r="H433">
        <v>63.003925099999996</v>
      </c>
      <c r="I433">
        <v>-92.158201899999995</v>
      </c>
      <c r="J433" s="1" t="str">
        <f>HYPERLINK("http://geochem.nrcan.gc.ca/cdogs/content/kwd/kwd020033_e.htm", "Whole")</f>
        <v>Whole</v>
      </c>
      <c r="K433" s="1" t="str">
        <f>HYPERLINK("http://geochem.nrcan.gc.ca/cdogs/content/kwd/kwd080069_e.htm", "Rock crushing (ActLabs RX1)")</f>
        <v>Rock crushing (ActLabs RX1)</v>
      </c>
      <c r="L433">
        <v>622966</v>
      </c>
      <c r="M433">
        <v>-5</v>
      </c>
      <c r="W433">
        <v>-5</v>
      </c>
    </row>
    <row r="434" spans="1:100" x14ac:dyDescent="0.3">
      <c r="A434" t="s">
        <v>1243</v>
      </c>
      <c r="B434" t="s">
        <v>1244</v>
      </c>
      <c r="C434" s="1" t="str">
        <f>HYPERLINK("http://geochem.nrcan.gc.ca/cdogs/content/bdl/bdl220010_e.htm", "22:0010")</f>
        <v>22:0010</v>
      </c>
      <c r="D434" s="1" t="str">
        <f>HYPERLINK("http://geochem.nrcan.gc.ca/cdogs/content/svy/svy220008_e.htm", "22:0008")</f>
        <v>22:0008</v>
      </c>
      <c r="E434" t="s">
        <v>559</v>
      </c>
      <c r="F434" t="s">
        <v>1245</v>
      </c>
      <c r="H434">
        <v>63.003925099999996</v>
      </c>
      <c r="I434">
        <v>-92.158201899999995</v>
      </c>
      <c r="J434" s="1" t="str">
        <f>HYPERLINK("http://geochem.nrcan.gc.ca/cdogs/content/kwd/kwd020033_e.htm", "Whole")</f>
        <v>Whole</v>
      </c>
      <c r="K434" s="1" t="str">
        <f>HYPERLINK("http://geochem.nrcan.gc.ca/cdogs/content/kwd/kwd080069_e.htm", "Rock crushing (ActLabs RX1)")</f>
        <v>Rock crushing (ActLabs RX1)</v>
      </c>
      <c r="L434">
        <v>622967</v>
      </c>
      <c r="V434">
        <v>5.0999999999999996</v>
      </c>
    </row>
    <row r="435" spans="1:100" x14ac:dyDescent="0.3">
      <c r="A435" t="s">
        <v>1246</v>
      </c>
      <c r="B435" t="s">
        <v>1247</v>
      </c>
      <c r="C435" s="1" t="str">
        <f>HYPERLINK("http://geochem.nrcan.gc.ca/cdogs/content/bdl/bdl220010_e.htm", "22:0010")</f>
        <v>22:0010</v>
      </c>
      <c r="D435" s="1" t="str">
        <f>HYPERLINK("http://geochem.nrcan.gc.ca/cdogs/content/svy/svy220008_e.htm", "22:0008")</f>
        <v>22:0008</v>
      </c>
      <c r="E435" t="s">
        <v>559</v>
      </c>
      <c r="F435" t="s">
        <v>1248</v>
      </c>
      <c r="H435">
        <v>63.003925099999996</v>
      </c>
      <c r="I435">
        <v>-92.158201899999995</v>
      </c>
      <c r="J435" s="1" t="str">
        <f>HYPERLINK("http://geochem.nrcan.gc.ca/cdogs/content/kwd/kwd020033_e.htm", "Whole")</f>
        <v>Whole</v>
      </c>
      <c r="K435" s="1" t="str">
        <f>HYPERLINK("http://geochem.nrcan.gc.ca/cdogs/content/kwd/kwd080069_e.htm", "Rock crushing (ActLabs RX1)")</f>
        <v>Rock crushing (ActLabs RX1)</v>
      </c>
      <c r="L435">
        <v>622968</v>
      </c>
      <c r="R435">
        <v>2.09</v>
      </c>
      <c r="S435">
        <v>0.08</v>
      </c>
    </row>
    <row r="436" spans="1:100" x14ac:dyDescent="0.3">
      <c r="A436" t="s">
        <v>1249</v>
      </c>
      <c r="B436" t="s">
        <v>1250</v>
      </c>
      <c r="C436" s="1" t="str">
        <f>HYPERLINK("http://geochem.nrcan.gc.ca/cdogs/content/bdl/bdl220010_e.htm", "22:0010")</f>
        <v>22:0010</v>
      </c>
      <c r="D436" s="1" t="str">
        <f>HYPERLINK("http://geochem.nrcan.gc.ca/cdogs/content/svy/svy220008_e.htm", "22:0008")</f>
        <v>22:0008</v>
      </c>
      <c r="E436" t="s">
        <v>559</v>
      </c>
      <c r="F436" t="s">
        <v>1251</v>
      </c>
      <c r="H436">
        <v>63.003925099999996</v>
      </c>
      <c r="I436">
        <v>-92.158201899999995</v>
      </c>
      <c r="J436" s="1" t="str">
        <f>HYPERLINK("http://geochem.nrcan.gc.ca/cdogs/content/kwd/kwd020033_e.htm", "Whole")</f>
        <v>Whole</v>
      </c>
      <c r="K436" s="1" t="str">
        <f>HYPERLINK("http://geochem.nrcan.gc.ca/cdogs/content/kwd/kwd080069_e.htm", "Rock crushing (ActLabs RX1)")</f>
        <v>Rock crushing (ActLabs RX1)</v>
      </c>
      <c r="L436">
        <v>622974</v>
      </c>
      <c r="T436">
        <v>2.5299999999999998</v>
      </c>
      <c r="CF436">
        <v>-1</v>
      </c>
      <c r="CG436">
        <v>-0.05</v>
      </c>
      <c r="CH436">
        <v>0.03</v>
      </c>
      <c r="CI436">
        <v>-1</v>
      </c>
      <c r="CJ436">
        <v>0.04</v>
      </c>
    </row>
    <row r="437" spans="1:100" x14ac:dyDescent="0.3">
      <c r="A437" t="s">
        <v>1252</v>
      </c>
      <c r="B437" t="s">
        <v>1253</v>
      </c>
      <c r="C437" s="1" t="str">
        <f>HYPERLINK("http://geochem.nrcan.gc.ca/cdogs/content/bdl/bdl220010_e.htm", "22:0010")</f>
        <v>22:0010</v>
      </c>
      <c r="D437" s="1" t="str">
        <f>HYPERLINK("http://geochem.nrcan.gc.ca/cdogs/content/svy/svy220008_e.htm", "22:0008")</f>
        <v>22:0008</v>
      </c>
      <c r="E437" t="s">
        <v>559</v>
      </c>
      <c r="F437" t="s">
        <v>1254</v>
      </c>
      <c r="H437">
        <v>63.003925099999996</v>
      </c>
      <c r="I437">
        <v>-92.158201899999995</v>
      </c>
      <c r="J437" s="1" t="str">
        <f>HYPERLINK("http://geochem.nrcan.gc.ca/cdogs/content/kwd/kwd020033_e.htm", "Whole")</f>
        <v>Whole</v>
      </c>
      <c r="K437" s="1" t="str">
        <f>HYPERLINK("http://geochem.nrcan.gc.ca/cdogs/content/kwd/kwd080069_e.htm", "Rock crushing (ActLabs RX1)")</f>
        <v>Rock crushing (ActLabs RX1)</v>
      </c>
      <c r="L437">
        <v>622976</v>
      </c>
      <c r="M437">
        <v>60</v>
      </c>
    </row>
    <row r="438" spans="1:100" x14ac:dyDescent="0.3">
      <c r="A438" t="s">
        <v>1255</v>
      </c>
      <c r="B438" t="s">
        <v>1256</v>
      </c>
      <c r="C438" s="1" t="str">
        <f>HYPERLINK("http://geochem.nrcan.gc.ca/cdogs/content/bdl/bdl220010_e.htm", "22:0010")</f>
        <v>22:0010</v>
      </c>
      <c r="D438" s="1" t="str">
        <f>HYPERLINK("http://geochem.nrcan.gc.ca/cdogs/content/svy/svy220008_e.htm", "22:0008")</f>
        <v>22:0008</v>
      </c>
      <c r="E438" t="s">
        <v>559</v>
      </c>
      <c r="F438" t="s">
        <v>1257</v>
      </c>
      <c r="H438">
        <v>63.003925099999996</v>
      </c>
      <c r="I438">
        <v>-92.158201899999995</v>
      </c>
      <c r="J438" s="1" t="str">
        <f>HYPERLINK("http://geochem.nrcan.gc.ca/cdogs/content/kwd/kwd020033_e.htm", "Whole")</f>
        <v>Whole</v>
      </c>
      <c r="K438" s="1" t="str">
        <f>HYPERLINK("http://geochem.nrcan.gc.ca/cdogs/content/kwd/kwd080069_e.htm", "Rock crushing (ActLabs RX1)")</f>
        <v>Rock crushing (ActLabs RX1)</v>
      </c>
      <c r="L438">
        <v>622978</v>
      </c>
      <c r="R438">
        <v>1.53</v>
      </c>
      <c r="S438">
        <v>8.41</v>
      </c>
    </row>
    <row r="439" spans="1:100" x14ac:dyDescent="0.3">
      <c r="A439" t="s">
        <v>1258</v>
      </c>
      <c r="B439" t="s">
        <v>1259</v>
      </c>
      <c r="C439" s="1" t="str">
        <f>HYPERLINK("http://geochem.nrcan.gc.ca/cdogs/content/bdl/bdl220010_e.htm", "22:0010")</f>
        <v>22:0010</v>
      </c>
      <c r="D439" s="1" t="str">
        <f>HYPERLINK("http://geochem.nrcan.gc.ca/cdogs/content/svy/svy220008_e.htm", "22:0008")</f>
        <v>22:0008</v>
      </c>
      <c r="E439" t="s">
        <v>559</v>
      </c>
      <c r="F439" t="s">
        <v>1260</v>
      </c>
      <c r="H439">
        <v>63.003925099999996</v>
      </c>
      <c r="I439">
        <v>-92.158201899999995</v>
      </c>
      <c r="J439" s="1" t="str">
        <f>HYPERLINK("http://geochem.nrcan.gc.ca/cdogs/content/kwd/kwd020033_e.htm", "Whole")</f>
        <v>Whole</v>
      </c>
      <c r="K439" s="1" t="str">
        <f>HYPERLINK("http://geochem.nrcan.gc.ca/cdogs/content/kwd/kwd080069_e.htm", "Rock crushing (ActLabs RX1)")</f>
        <v>Rock crushing (ActLabs RX1)</v>
      </c>
      <c r="L439">
        <v>622979</v>
      </c>
      <c r="W439">
        <v>-5</v>
      </c>
    </row>
    <row r="440" spans="1:100" x14ac:dyDescent="0.3">
      <c r="A440" t="s">
        <v>1261</v>
      </c>
      <c r="B440" t="s">
        <v>1262</v>
      </c>
      <c r="C440" s="1" t="str">
        <f>HYPERLINK("http://geochem.nrcan.gc.ca/cdogs/content/bdl/bdl220010_e.htm", "22:0010")</f>
        <v>22:0010</v>
      </c>
      <c r="D440" s="1" t="str">
        <f>HYPERLINK("http://geochem.nrcan.gc.ca/cdogs/content/svy/svy220008_e.htm", "22:0008")</f>
        <v>22:0008</v>
      </c>
      <c r="E440" t="s">
        <v>559</v>
      </c>
      <c r="F440" t="s">
        <v>1263</v>
      </c>
      <c r="H440">
        <v>63.003925099999996</v>
      </c>
      <c r="I440">
        <v>-92.158201899999995</v>
      </c>
      <c r="J440" s="1" t="str">
        <f>HYPERLINK("http://geochem.nrcan.gc.ca/cdogs/content/kwd/kwd020033_e.htm", "Whole")</f>
        <v>Whole</v>
      </c>
      <c r="K440" s="1" t="str">
        <f>HYPERLINK("http://geochem.nrcan.gc.ca/cdogs/content/kwd/kwd080069_e.htm", "Rock crushing (ActLabs RX1)")</f>
        <v>Rock crushing (ActLabs RX1)</v>
      </c>
      <c r="L440">
        <v>622980</v>
      </c>
      <c r="V440">
        <v>6.5</v>
      </c>
    </row>
    <row r="441" spans="1:100" x14ac:dyDescent="0.3">
      <c r="A441" t="s">
        <v>1264</v>
      </c>
      <c r="B441" t="s">
        <v>1265</v>
      </c>
      <c r="C441" s="1" t="str">
        <f>HYPERLINK("http://geochem.nrcan.gc.ca/cdogs/content/bdl/bdl220010_e.htm", "22:0010")</f>
        <v>22:0010</v>
      </c>
      <c r="D441" s="1" t="str">
        <f>HYPERLINK("http://geochem.nrcan.gc.ca/cdogs/content/svy/svy220008_e.htm", "22:0008")</f>
        <v>22:0008</v>
      </c>
      <c r="E441" t="s">
        <v>559</v>
      </c>
      <c r="F441" t="s">
        <v>1266</v>
      </c>
      <c r="H441">
        <v>63.003925099999996</v>
      </c>
      <c r="I441">
        <v>-92.158201899999995</v>
      </c>
      <c r="J441" s="1" t="str">
        <f>HYPERLINK("http://geochem.nrcan.gc.ca/cdogs/content/kwd/kwd020033_e.htm", "Whole")</f>
        <v>Whole</v>
      </c>
      <c r="K441" s="1" t="str">
        <f>HYPERLINK("http://geochem.nrcan.gc.ca/cdogs/content/kwd/kwd080069_e.htm", "Rock crushing (ActLabs RX1)")</f>
        <v>Rock crushing (ActLabs RX1)</v>
      </c>
      <c r="L441">
        <v>622983</v>
      </c>
      <c r="U441">
        <v>-0.01</v>
      </c>
      <c r="X441">
        <v>53.84</v>
      </c>
      <c r="Y441">
        <v>2.73</v>
      </c>
      <c r="AA441">
        <v>12.85</v>
      </c>
      <c r="AB441">
        <v>1.57</v>
      </c>
      <c r="AC441">
        <v>0.21199999999999999</v>
      </c>
      <c r="AD441">
        <v>2.6</v>
      </c>
      <c r="AE441">
        <v>0.13900000000000001</v>
      </c>
      <c r="AF441">
        <v>-0.01</v>
      </c>
      <c r="AG441">
        <v>0.01</v>
      </c>
      <c r="AH441">
        <v>0.04</v>
      </c>
      <c r="AI441">
        <v>7.31</v>
      </c>
      <c r="AJ441">
        <v>101</v>
      </c>
      <c r="AK441">
        <v>4</v>
      </c>
      <c r="AL441">
        <v>-1</v>
      </c>
      <c r="AM441">
        <v>33</v>
      </c>
      <c r="AN441">
        <v>40</v>
      </c>
      <c r="AO441">
        <v>28</v>
      </c>
      <c r="AP441">
        <v>20</v>
      </c>
      <c r="AQ441">
        <v>330</v>
      </c>
      <c r="AR441">
        <v>7</v>
      </c>
      <c r="AS441">
        <v>2.4</v>
      </c>
      <c r="AT441">
        <v>18</v>
      </c>
      <c r="AU441">
        <v>-1</v>
      </c>
      <c r="AV441">
        <v>10</v>
      </c>
      <c r="AW441">
        <v>3.7</v>
      </c>
      <c r="AX441">
        <v>39</v>
      </c>
      <c r="AY441">
        <v>2.2000000000000002</v>
      </c>
      <c r="AZ441">
        <v>4</v>
      </c>
      <c r="BA441">
        <v>1.2</v>
      </c>
      <c r="BB441">
        <v>-0.1</v>
      </c>
      <c r="BC441">
        <v>3</v>
      </c>
      <c r="BD441">
        <v>0.9</v>
      </c>
      <c r="BE441">
        <v>0.1</v>
      </c>
      <c r="BF441">
        <v>3</v>
      </c>
      <c r="BG441">
        <v>0.4</v>
      </c>
      <c r="BH441">
        <v>3.02</v>
      </c>
      <c r="BI441">
        <v>5.34</v>
      </c>
      <c r="BJ441">
        <v>0.57999999999999996</v>
      </c>
      <c r="BK441">
        <v>2.11</v>
      </c>
      <c r="BL441">
        <v>0.42</v>
      </c>
      <c r="BM441">
        <v>0.254</v>
      </c>
      <c r="BN441">
        <v>0.42</v>
      </c>
      <c r="BO441">
        <v>7.0000000000000007E-2</v>
      </c>
      <c r="BP441">
        <v>0.47</v>
      </c>
      <c r="BQ441">
        <v>0.1</v>
      </c>
      <c r="BR441">
        <v>0.4</v>
      </c>
      <c r="BS441">
        <v>0.08</v>
      </c>
      <c r="BT441">
        <v>0.59</v>
      </c>
      <c r="BU441">
        <v>0.1</v>
      </c>
      <c r="BV441">
        <v>0.8</v>
      </c>
      <c r="BW441">
        <v>0.17</v>
      </c>
      <c r="BX441">
        <v>-0.5</v>
      </c>
      <c r="BY441">
        <v>-0.05</v>
      </c>
      <c r="BZ441">
        <v>-5</v>
      </c>
      <c r="CA441">
        <v>1.51</v>
      </c>
      <c r="CB441">
        <v>0.5</v>
      </c>
      <c r="CC441">
        <v>32.53</v>
      </c>
      <c r="CD441">
        <v>5.32</v>
      </c>
      <c r="CE441">
        <v>99.01</v>
      </c>
    </row>
    <row r="442" spans="1:100" x14ac:dyDescent="0.3">
      <c r="A442" t="s">
        <v>1267</v>
      </c>
      <c r="B442" t="s">
        <v>1268</v>
      </c>
      <c r="C442" s="1" t="str">
        <f>HYPERLINK("http://geochem.nrcan.gc.ca/cdogs/content/bdl/bdl220010_e.htm", "22:0010")</f>
        <v>22:0010</v>
      </c>
      <c r="D442" s="1" t="str">
        <f>HYPERLINK("http://geochem.nrcan.gc.ca/cdogs/content/svy/svy220008_e.htm", "22:0008")</f>
        <v>22:0008</v>
      </c>
      <c r="E442" t="s">
        <v>559</v>
      </c>
      <c r="F442" t="s">
        <v>1269</v>
      </c>
      <c r="H442">
        <v>63.003925099999996</v>
      </c>
      <c r="I442">
        <v>-92.158201899999995</v>
      </c>
      <c r="J442" s="1" t="str">
        <f>HYPERLINK("http://geochem.nrcan.gc.ca/cdogs/content/kwd/kwd020033_e.htm", "Whole")</f>
        <v>Whole</v>
      </c>
      <c r="K442" s="1" t="str">
        <f>HYPERLINK("http://geochem.nrcan.gc.ca/cdogs/content/kwd/kwd080069_e.htm", "Rock crushing (ActLabs RX1)")</f>
        <v>Rock crushing (ActLabs RX1)</v>
      </c>
      <c r="L442">
        <v>622986</v>
      </c>
      <c r="M442">
        <v>9</v>
      </c>
      <c r="CK442">
        <v>-1</v>
      </c>
      <c r="CL442">
        <v>-0.2</v>
      </c>
      <c r="CM442">
        <v>50.7</v>
      </c>
      <c r="CN442">
        <v>189</v>
      </c>
      <c r="CO442">
        <v>107</v>
      </c>
      <c r="CP442">
        <v>-0.2</v>
      </c>
      <c r="CQ442">
        <v>65</v>
      </c>
      <c r="CR442">
        <v>112</v>
      </c>
      <c r="CS442">
        <v>2030</v>
      </c>
      <c r="CT442">
        <v>-1</v>
      </c>
      <c r="CU442">
        <v>8</v>
      </c>
      <c r="CV442">
        <v>96.8</v>
      </c>
    </row>
    <row r="443" spans="1:100" x14ac:dyDescent="0.3">
      <c r="A443" t="s">
        <v>1270</v>
      </c>
      <c r="B443" t="s">
        <v>1271</v>
      </c>
      <c r="C443" s="1" t="str">
        <f>HYPERLINK("http://geochem.nrcan.gc.ca/cdogs/content/bdl/bdl220010_e.htm", "22:0010")</f>
        <v>22:0010</v>
      </c>
      <c r="D443" s="1" t="str">
        <f>HYPERLINK("http://geochem.nrcan.gc.ca/cdogs/content/svy/svy220008_e.htm", "22:0008")</f>
        <v>22:0008</v>
      </c>
      <c r="E443" t="s">
        <v>559</v>
      </c>
      <c r="F443" t="s">
        <v>1272</v>
      </c>
      <c r="H443">
        <v>63.003925099999996</v>
      </c>
      <c r="I443">
        <v>-92.158201899999995</v>
      </c>
      <c r="J443" s="1" t="str">
        <f>HYPERLINK("http://geochem.nrcan.gc.ca/cdogs/content/kwd/kwd020033_e.htm", "Whole")</f>
        <v>Whole</v>
      </c>
      <c r="K443" s="1" t="str">
        <f>HYPERLINK("http://geochem.nrcan.gc.ca/cdogs/content/kwd/kwd080069_e.htm", "Rock crushing (ActLabs RX1)")</f>
        <v>Rock crushing (ActLabs RX1)</v>
      </c>
      <c r="L443">
        <v>622987</v>
      </c>
      <c r="T443">
        <v>4.32</v>
      </c>
    </row>
    <row r="444" spans="1:100" x14ac:dyDescent="0.3">
      <c r="A444" t="s">
        <v>1273</v>
      </c>
      <c r="B444" t="s">
        <v>1274</v>
      </c>
      <c r="C444" s="1" t="str">
        <f>HYPERLINK("http://geochem.nrcan.gc.ca/cdogs/content/bdl/bdl220010_e.htm", "22:0010")</f>
        <v>22:0010</v>
      </c>
      <c r="D444" s="1" t="str">
        <f>HYPERLINK("http://geochem.nrcan.gc.ca/cdogs/content/svy/svy220008_e.htm", "22:0008")</f>
        <v>22:0008</v>
      </c>
      <c r="E444" t="s">
        <v>559</v>
      </c>
      <c r="F444" t="s">
        <v>1275</v>
      </c>
      <c r="H444">
        <v>63.003925099999996</v>
      </c>
      <c r="I444">
        <v>-92.158201899999995</v>
      </c>
      <c r="J444" s="1" t="str">
        <f>HYPERLINK("http://geochem.nrcan.gc.ca/cdogs/content/kwd/kwd020033_e.htm", "Whole")</f>
        <v>Whole</v>
      </c>
      <c r="K444" s="1" t="str">
        <f>HYPERLINK("http://geochem.nrcan.gc.ca/cdogs/content/kwd/kwd080069_e.htm", "Rock crushing (ActLabs RX1)")</f>
        <v>Rock crushing (ActLabs RX1)</v>
      </c>
      <c r="L444">
        <v>622988</v>
      </c>
      <c r="CF444">
        <v>230</v>
      </c>
      <c r="CG444">
        <v>0.4</v>
      </c>
      <c r="CH444">
        <v>7.0000000000000007E-2</v>
      </c>
      <c r="CI444">
        <v>1</v>
      </c>
      <c r="CJ444">
        <v>0.28000000000000003</v>
      </c>
    </row>
    <row r="445" spans="1:100" x14ac:dyDescent="0.3">
      <c r="A445" t="s">
        <v>1276</v>
      </c>
      <c r="B445" t="s">
        <v>1277</v>
      </c>
      <c r="C445" s="1" t="str">
        <f>HYPERLINK("http://geochem.nrcan.gc.ca/cdogs/content/bdl/bdl220010_e.htm", "22:0010")</f>
        <v>22:0010</v>
      </c>
      <c r="D445" s="1" t="str">
        <f>HYPERLINK("http://geochem.nrcan.gc.ca/cdogs/content/svy/svy220008_e.htm", "22:0008")</f>
        <v>22:0008</v>
      </c>
      <c r="E445" t="s">
        <v>559</v>
      </c>
      <c r="F445" t="s">
        <v>1278</v>
      </c>
      <c r="H445">
        <v>63.003925099999996</v>
      </c>
      <c r="I445">
        <v>-92.158201899999995</v>
      </c>
      <c r="J445" s="1" t="str">
        <f>HYPERLINK("http://geochem.nrcan.gc.ca/cdogs/content/kwd/kwd020033_e.htm", "Whole")</f>
        <v>Whole</v>
      </c>
      <c r="K445" s="1" t="str">
        <f>HYPERLINK("http://geochem.nrcan.gc.ca/cdogs/content/kwd/kwd080069_e.htm", "Rock crushing (ActLabs RX1)")</f>
        <v>Rock crushing (ActLabs RX1)</v>
      </c>
      <c r="L445">
        <v>622993</v>
      </c>
      <c r="W445">
        <v>-5</v>
      </c>
    </row>
    <row r="446" spans="1:100" x14ac:dyDescent="0.3">
      <c r="A446" t="s">
        <v>1279</v>
      </c>
      <c r="B446" t="s">
        <v>1280</v>
      </c>
      <c r="C446" s="1" t="str">
        <f>HYPERLINK("http://geochem.nrcan.gc.ca/cdogs/content/bdl/bdl220010_e.htm", "22:0010")</f>
        <v>22:0010</v>
      </c>
      <c r="D446" s="1" t="str">
        <f>HYPERLINK("http://geochem.nrcan.gc.ca/cdogs/content/svy/svy220008_e.htm", "22:0008")</f>
        <v>22:0008</v>
      </c>
      <c r="E446" t="s">
        <v>652</v>
      </c>
      <c r="F446" t="s">
        <v>1281</v>
      </c>
      <c r="H446">
        <v>63.024131699999998</v>
      </c>
      <c r="I446">
        <v>-92.210731699999997</v>
      </c>
      <c r="J446" s="1" t="str">
        <f>HYPERLINK("http://geochem.nrcan.gc.ca/cdogs/content/kwd/kwd020033_e.htm", "Whole")</f>
        <v>Whole</v>
      </c>
      <c r="K446" s="1" t="str">
        <f>HYPERLINK("http://geochem.nrcan.gc.ca/cdogs/content/kwd/kwd080069_e.htm", "Rock crushing (ActLabs RX1)")</f>
        <v>Rock crushing (ActLabs RX1)</v>
      </c>
      <c r="L446">
        <v>622995</v>
      </c>
      <c r="V446">
        <v>3.8</v>
      </c>
    </row>
    <row r="447" spans="1:100" x14ac:dyDescent="0.3">
      <c r="A447" t="s">
        <v>1282</v>
      </c>
      <c r="B447" t="s">
        <v>1283</v>
      </c>
      <c r="C447" s="1" t="str">
        <f>HYPERLINK("http://geochem.nrcan.gc.ca/cdogs/content/bdl/bdl220010_e.htm", "22:0010")</f>
        <v>22:0010</v>
      </c>
      <c r="D447" s="1" t="str">
        <f>HYPERLINK("http://geochem.nrcan.gc.ca/cdogs/content/svy/svy220008_e.htm", "22:0008")</f>
        <v>22:0008</v>
      </c>
      <c r="E447" t="s">
        <v>652</v>
      </c>
      <c r="F447" t="s">
        <v>1284</v>
      </c>
      <c r="H447">
        <v>63.024131699999998</v>
      </c>
      <c r="I447">
        <v>-92.210731699999997</v>
      </c>
      <c r="J447" s="1" t="str">
        <f>HYPERLINK("http://geochem.nrcan.gc.ca/cdogs/content/kwd/kwd020033_e.htm", "Whole")</f>
        <v>Whole</v>
      </c>
      <c r="K447" s="1" t="str">
        <f>HYPERLINK("http://geochem.nrcan.gc.ca/cdogs/content/kwd/kwd080069_e.htm", "Rock crushing (ActLabs RX1)")</f>
        <v>Rock crushing (ActLabs RX1)</v>
      </c>
      <c r="L447">
        <v>622997</v>
      </c>
      <c r="T447">
        <v>0.28999999999999998</v>
      </c>
    </row>
    <row r="448" spans="1:100" x14ac:dyDescent="0.3">
      <c r="A448" t="s">
        <v>1285</v>
      </c>
      <c r="B448" t="s">
        <v>1286</v>
      </c>
      <c r="C448" s="1" t="str">
        <f>HYPERLINK("http://geochem.nrcan.gc.ca/cdogs/content/bdl/bdl220010_e.htm", "22:0010")</f>
        <v>22:0010</v>
      </c>
      <c r="D448" s="1" t="str">
        <f>HYPERLINK("http://geochem.nrcan.gc.ca/cdogs/content/svy/svy220008_e.htm", "22:0008")</f>
        <v>22:0008</v>
      </c>
      <c r="E448" t="s">
        <v>652</v>
      </c>
      <c r="F448" t="s">
        <v>1287</v>
      </c>
      <c r="H448">
        <v>63.024131699999998</v>
      </c>
      <c r="I448">
        <v>-92.210731699999997</v>
      </c>
      <c r="J448" s="1" t="str">
        <f>HYPERLINK("http://geochem.nrcan.gc.ca/cdogs/content/kwd/kwd020033_e.htm", "Whole")</f>
        <v>Whole</v>
      </c>
      <c r="K448" s="1" t="str">
        <f>HYPERLINK("http://geochem.nrcan.gc.ca/cdogs/content/kwd/kwd080069_e.htm", "Rock crushing (ActLabs RX1)")</f>
        <v>Rock crushing (ActLabs RX1)</v>
      </c>
      <c r="L448">
        <v>622998</v>
      </c>
      <c r="U448">
        <v>-0.01</v>
      </c>
      <c r="X448">
        <v>64.94</v>
      </c>
      <c r="Y448">
        <v>15.46</v>
      </c>
      <c r="AA448">
        <v>1.1299999999999999</v>
      </c>
      <c r="AB448">
        <v>2.2799999999999998</v>
      </c>
      <c r="AC448">
        <v>4.2999999999999997E-2</v>
      </c>
      <c r="AD448">
        <v>1.52</v>
      </c>
      <c r="AE448">
        <v>0.56899999999999995</v>
      </c>
      <c r="AF448">
        <v>3.42</v>
      </c>
      <c r="AG448">
        <v>1.96</v>
      </c>
      <c r="AH448">
        <v>0.13</v>
      </c>
      <c r="AI448">
        <v>3.86</v>
      </c>
      <c r="AJ448">
        <v>99.31</v>
      </c>
      <c r="AK448">
        <v>13</v>
      </c>
      <c r="AL448">
        <v>1</v>
      </c>
      <c r="AM448">
        <v>103</v>
      </c>
      <c r="AN448">
        <v>130</v>
      </c>
      <c r="AO448">
        <v>20</v>
      </c>
      <c r="AP448">
        <v>60</v>
      </c>
      <c r="AQ448">
        <v>40</v>
      </c>
      <c r="AR448">
        <v>19</v>
      </c>
      <c r="AS448">
        <v>1.4</v>
      </c>
      <c r="AT448">
        <v>37</v>
      </c>
      <c r="AU448">
        <v>61</v>
      </c>
      <c r="AV448">
        <v>368</v>
      </c>
      <c r="AW448">
        <v>12.2</v>
      </c>
      <c r="AX448">
        <v>146</v>
      </c>
      <c r="AY448">
        <v>4</v>
      </c>
      <c r="AZ448">
        <v>-2</v>
      </c>
      <c r="BA448">
        <v>2.7</v>
      </c>
      <c r="BB448">
        <v>-0.1</v>
      </c>
      <c r="BC448">
        <v>1</v>
      </c>
      <c r="BD448">
        <v>0.4</v>
      </c>
      <c r="BE448">
        <v>2.1</v>
      </c>
      <c r="BF448">
        <v>660</v>
      </c>
      <c r="BG448">
        <v>-0.1</v>
      </c>
      <c r="BH448">
        <v>26.8</v>
      </c>
      <c r="BI448">
        <v>53.5</v>
      </c>
      <c r="BJ448">
        <v>6.21</v>
      </c>
      <c r="BK448">
        <v>23.1</v>
      </c>
      <c r="BL448">
        <v>4</v>
      </c>
      <c r="BM448">
        <v>1.1399999999999999</v>
      </c>
      <c r="BN448">
        <v>3.06</v>
      </c>
      <c r="BO448">
        <v>0.43</v>
      </c>
      <c r="BP448">
        <v>2.31</v>
      </c>
      <c r="BQ448">
        <v>0.44</v>
      </c>
      <c r="BR448">
        <v>1.27</v>
      </c>
      <c r="BS448">
        <v>0.192</v>
      </c>
      <c r="BT448">
        <v>1.2</v>
      </c>
      <c r="BU448">
        <v>0.187</v>
      </c>
      <c r="BV448">
        <v>3.2</v>
      </c>
      <c r="BW448">
        <v>0.44</v>
      </c>
      <c r="BX448">
        <v>4.9000000000000004</v>
      </c>
      <c r="BY448">
        <v>0.31</v>
      </c>
      <c r="BZ448">
        <v>10</v>
      </c>
      <c r="CA448">
        <v>5.94</v>
      </c>
      <c r="CB448">
        <v>1.95</v>
      </c>
      <c r="CC448">
        <v>5.13</v>
      </c>
      <c r="CD448">
        <v>3.46</v>
      </c>
      <c r="CE448">
        <v>98.91</v>
      </c>
    </row>
    <row r="449" spans="1:100" x14ac:dyDescent="0.3">
      <c r="A449" t="s">
        <v>1288</v>
      </c>
      <c r="B449" t="s">
        <v>1289</v>
      </c>
      <c r="C449" s="1" t="str">
        <f>HYPERLINK("http://geochem.nrcan.gc.ca/cdogs/content/bdl/bdl220010_e.htm", "22:0010")</f>
        <v>22:0010</v>
      </c>
      <c r="D449" s="1" t="str">
        <f>HYPERLINK("http://geochem.nrcan.gc.ca/cdogs/content/svy/svy220008_e.htm", "22:0008")</f>
        <v>22:0008</v>
      </c>
      <c r="E449" t="s">
        <v>652</v>
      </c>
      <c r="F449" t="s">
        <v>1290</v>
      </c>
      <c r="H449">
        <v>63.024131699999998</v>
      </c>
      <c r="I449">
        <v>-92.210731699999997</v>
      </c>
      <c r="J449" s="1" t="str">
        <f>HYPERLINK("http://geochem.nrcan.gc.ca/cdogs/content/kwd/kwd020033_e.htm", "Whole")</f>
        <v>Whole</v>
      </c>
      <c r="K449" s="1" t="str">
        <f>HYPERLINK("http://geochem.nrcan.gc.ca/cdogs/content/kwd/kwd080069_e.htm", "Rock crushing (ActLabs RX1)")</f>
        <v>Rock crushing (ActLabs RX1)</v>
      </c>
      <c r="L449">
        <v>622999</v>
      </c>
      <c r="R449">
        <v>0.6</v>
      </c>
      <c r="S449">
        <v>0.17</v>
      </c>
    </row>
    <row r="450" spans="1:100" x14ac:dyDescent="0.3">
      <c r="A450" t="s">
        <v>1291</v>
      </c>
      <c r="B450" t="s">
        <v>1292</v>
      </c>
      <c r="C450" s="1" t="str">
        <f>HYPERLINK("http://geochem.nrcan.gc.ca/cdogs/content/bdl/bdl220010_e.htm", "22:0010")</f>
        <v>22:0010</v>
      </c>
      <c r="D450" s="1" t="str">
        <f>HYPERLINK("http://geochem.nrcan.gc.ca/cdogs/content/svy/svy220008_e.htm", "22:0008")</f>
        <v>22:0008</v>
      </c>
      <c r="E450" t="s">
        <v>652</v>
      </c>
      <c r="F450" t="s">
        <v>1293</v>
      </c>
      <c r="H450">
        <v>63.024131699999998</v>
      </c>
      <c r="I450">
        <v>-92.210731699999997</v>
      </c>
      <c r="J450" s="1" t="str">
        <f>HYPERLINK("http://geochem.nrcan.gc.ca/cdogs/content/kwd/kwd020033_e.htm", "Whole")</f>
        <v>Whole</v>
      </c>
      <c r="K450" s="1" t="str">
        <f>HYPERLINK("http://geochem.nrcan.gc.ca/cdogs/content/kwd/kwd080069_e.htm", "Rock crushing (ActLabs RX1)")</f>
        <v>Rock crushing (ActLabs RX1)</v>
      </c>
      <c r="L450">
        <v>623001</v>
      </c>
      <c r="M450">
        <v>11</v>
      </c>
    </row>
    <row r="451" spans="1:100" x14ac:dyDescent="0.3">
      <c r="A451" t="s">
        <v>1294</v>
      </c>
      <c r="B451" t="s">
        <v>1295</v>
      </c>
      <c r="C451" s="1" t="str">
        <f>HYPERLINK("http://geochem.nrcan.gc.ca/cdogs/content/bdl/bdl220010_e.htm", "22:0010")</f>
        <v>22:0010</v>
      </c>
      <c r="D451" s="1" t="str">
        <f>HYPERLINK("http://geochem.nrcan.gc.ca/cdogs/content/svy/svy220008_e.htm", "22:0008")</f>
        <v>22:0008</v>
      </c>
      <c r="E451" t="s">
        <v>652</v>
      </c>
      <c r="F451" t="s">
        <v>1296</v>
      </c>
      <c r="H451">
        <v>63.024131699999998</v>
      </c>
      <c r="I451">
        <v>-92.210731699999997</v>
      </c>
      <c r="J451" s="1" t="str">
        <f>HYPERLINK("http://geochem.nrcan.gc.ca/cdogs/content/kwd/kwd020033_e.htm", "Whole")</f>
        <v>Whole</v>
      </c>
      <c r="K451" s="1" t="str">
        <f>HYPERLINK("http://geochem.nrcan.gc.ca/cdogs/content/kwd/kwd080069_e.htm", "Rock crushing (ActLabs RX1)")</f>
        <v>Rock crushing (ActLabs RX1)</v>
      </c>
      <c r="L451">
        <v>623002</v>
      </c>
      <c r="CF451">
        <v>86</v>
      </c>
      <c r="CG451">
        <v>0.11</v>
      </c>
      <c r="CH451">
        <v>-0.02</v>
      </c>
      <c r="CI451">
        <v>-1</v>
      </c>
      <c r="CJ451">
        <v>0.06</v>
      </c>
    </row>
    <row r="452" spans="1:100" x14ac:dyDescent="0.3">
      <c r="A452" t="s">
        <v>1297</v>
      </c>
      <c r="B452" t="s">
        <v>1298</v>
      </c>
      <c r="C452" s="1" t="str">
        <f>HYPERLINK("http://geochem.nrcan.gc.ca/cdogs/content/bdl/bdl220010_e.htm", "22:0010")</f>
        <v>22:0010</v>
      </c>
      <c r="D452" s="1" t="str">
        <f>HYPERLINK("http://geochem.nrcan.gc.ca/cdogs/content/svy/svy220008_e.htm", "22:0008")</f>
        <v>22:0008</v>
      </c>
      <c r="E452" t="s">
        <v>652</v>
      </c>
      <c r="F452" t="s">
        <v>1299</v>
      </c>
      <c r="H452">
        <v>63.024131699999998</v>
      </c>
      <c r="I452">
        <v>-92.210731699999997</v>
      </c>
      <c r="J452" s="1" t="str">
        <f>HYPERLINK("http://geochem.nrcan.gc.ca/cdogs/content/kwd/kwd020033_e.htm", "Whole")</f>
        <v>Whole</v>
      </c>
      <c r="K452" s="1" t="str">
        <f>HYPERLINK("http://geochem.nrcan.gc.ca/cdogs/content/kwd/kwd080069_e.htm", "Rock crushing (ActLabs RX1)")</f>
        <v>Rock crushing (ActLabs RX1)</v>
      </c>
      <c r="L452">
        <v>623004</v>
      </c>
      <c r="CK452">
        <v>-1</v>
      </c>
      <c r="CL452">
        <v>-0.2</v>
      </c>
      <c r="CM452">
        <v>19.899999999999999</v>
      </c>
      <c r="CN452">
        <v>79</v>
      </c>
      <c r="CO452">
        <v>29.5</v>
      </c>
      <c r="CP452">
        <v>-0.2</v>
      </c>
      <c r="CQ452">
        <v>40</v>
      </c>
      <c r="CR452">
        <v>60</v>
      </c>
      <c r="CS452">
        <v>283</v>
      </c>
      <c r="CT452">
        <v>2</v>
      </c>
      <c r="CU452">
        <v>10</v>
      </c>
      <c r="CV452">
        <v>59.7</v>
      </c>
    </row>
    <row r="453" spans="1:100" x14ac:dyDescent="0.3">
      <c r="A453" t="s">
        <v>1300</v>
      </c>
      <c r="B453" t="s">
        <v>1301</v>
      </c>
      <c r="C453" s="1" t="str">
        <f>HYPERLINK("http://geochem.nrcan.gc.ca/cdogs/content/bdl/bdl220010_e.htm", "22:0010")</f>
        <v>22:0010</v>
      </c>
      <c r="D453" s="1" t="str">
        <f>HYPERLINK("http://geochem.nrcan.gc.ca/cdogs/content/svy/svy220008_e.htm", "22:0008")</f>
        <v>22:0008</v>
      </c>
      <c r="E453" t="s">
        <v>652</v>
      </c>
      <c r="F453" t="s">
        <v>1302</v>
      </c>
      <c r="H453">
        <v>63.024131699999998</v>
      </c>
      <c r="I453">
        <v>-92.210731699999997</v>
      </c>
      <c r="J453" s="1" t="str">
        <f>HYPERLINK("http://geochem.nrcan.gc.ca/cdogs/content/kwd/kwd020033_e.htm", "Whole")</f>
        <v>Whole</v>
      </c>
      <c r="K453" s="1" t="str">
        <f>HYPERLINK("http://geochem.nrcan.gc.ca/cdogs/content/kwd/kwd080069_e.htm", "Rock crushing (ActLabs RX1)")</f>
        <v>Rock crushing (ActLabs RX1)</v>
      </c>
      <c r="L453">
        <v>623006</v>
      </c>
      <c r="V453">
        <v>18.100000000000001</v>
      </c>
    </row>
    <row r="454" spans="1:100" x14ac:dyDescent="0.3">
      <c r="A454" t="s">
        <v>1303</v>
      </c>
      <c r="B454" t="s">
        <v>1304</v>
      </c>
      <c r="C454" s="1" t="str">
        <f>HYPERLINK("http://geochem.nrcan.gc.ca/cdogs/content/bdl/bdl220010_e.htm", "22:0010")</f>
        <v>22:0010</v>
      </c>
      <c r="D454" s="1" t="str">
        <f>HYPERLINK("http://geochem.nrcan.gc.ca/cdogs/content/svy/svy220008_e.htm", "22:0008")</f>
        <v>22:0008</v>
      </c>
      <c r="E454" t="s">
        <v>652</v>
      </c>
      <c r="F454" t="s">
        <v>1305</v>
      </c>
      <c r="H454">
        <v>63.024131699999998</v>
      </c>
      <c r="I454">
        <v>-92.210731699999997</v>
      </c>
      <c r="J454" s="1" t="str">
        <f>HYPERLINK("http://geochem.nrcan.gc.ca/cdogs/content/kwd/kwd020033_e.htm", "Whole")</f>
        <v>Whole</v>
      </c>
      <c r="K454" s="1" t="str">
        <f>HYPERLINK("http://geochem.nrcan.gc.ca/cdogs/content/kwd/kwd080069_e.htm", "Rock crushing (ActLabs RX1)")</f>
        <v>Rock crushing (ActLabs RX1)</v>
      </c>
      <c r="L454">
        <v>623010</v>
      </c>
      <c r="R454">
        <v>0.93</v>
      </c>
      <c r="S454">
        <v>0.56000000000000005</v>
      </c>
      <c r="T454">
        <v>3.3</v>
      </c>
    </row>
    <row r="455" spans="1:100" x14ac:dyDescent="0.3">
      <c r="A455" t="s">
        <v>1306</v>
      </c>
      <c r="B455" t="s">
        <v>1307</v>
      </c>
      <c r="C455" s="1" t="str">
        <f>HYPERLINK("http://geochem.nrcan.gc.ca/cdogs/content/bdl/bdl220010_e.htm", "22:0010")</f>
        <v>22:0010</v>
      </c>
      <c r="D455" s="1" t="str">
        <f>HYPERLINK("http://geochem.nrcan.gc.ca/cdogs/content/svy/svy220008_e.htm", "22:0008")</f>
        <v>22:0008</v>
      </c>
      <c r="E455" t="s">
        <v>652</v>
      </c>
      <c r="F455" t="s">
        <v>1308</v>
      </c>
      <c r="H455">
        <v>63.024131699999998</v>
      </c>
      <c r="I455">
        <v>-92.210731699999997</v>
      </c>
      <c r="J455" s="1" t="str">
        <f>HYPERLINK("http://geochem.nrcan.gc.ca/cdogs/content/kwd/kwd020033_e.htm", "Whole")</f>
        <v>Whole</v>
      </c>
      <c r="K455" s="1" t="str">
        <f>HYPERLINK("http://geochem.nrcan.gc.ca/cdogs/content/kwd/kwd080069_e.htm", "Rock crushing (ActLabs RX1)")</f>
        <v>Rock crushing (ActLabs RX1)</v>
      </c>
      <c r="L455">
        <v>623011</v>
      </c>
      <c r="M455">
        <v>3000</v>
      </c>
    </row>
    <row r="456" spans="1:100" x14ac:dyDescent="0.3">
      <c r="A456" t="s">
        <v>1309</v>
      </c>
      <c r="B456" t="s">
        <v>1310</v>
      </c>
      <c r="C456" s="1" t="str">
        <f>HYPERLINK("http://geochem.nrcan.gc.ca/cdogs/content/bdl/bdl220010_e.htm", "22:0010")</f>
        <v>22:0010</v>
      </c>
      <c r="D456" s="1" t="str">
        <f>HYPERLINK("http://geochem.nrcan.gc.ca/cdogs/content/svy/svy220008_e.htm", "22:0008")</f>
        <v>22:0008</v>
      </c>
      <c r="E456" t="s">
        <v>652</v>
      </c>
      <c r="F456" t="s">
        <v>1311</v>
      </c>
      <c r="H456">
        <v>63.024131699999998</v>
      </c>
      <c r="I456">
        <v>-92.210731699999997</v>
      </c>
      <c r="J456" s="1" t="str">
        <f>HYPERLINK("http://geochem.nrcan.gc.ca/cdogs/content/kwd/kwd020033_e.htm", "Whole")</f>
        <v>Whole</v>
      </c>
      <c r="K456" s="1" t="str">
        <f>HYPERLINK("http://geochem.nrcan.gc.ca/cdogs/content/kwd/kwd080069_e.htm", "Rock crushing (ActLabs RX1)")</f>
        <v>Rock crushing (ActLabs RX1)</v>
      </c>
      <c r="L456">
        <v>623015</v>
      </c>
      <c r="U456">
        <v>-0.01</v>
      </c>
      <c r="V456">
        <v>5.7</v>
      </c>
      <c r="X456">
        <v>58.52</v>
      </c>
      <c r="Y456">
        <v>12.99</v>
      </c>
      <c r="AA456">
        <v>-0.01</v>
      </c>
      <c r="AB456">
        <v>1.22</v>
      </c>
      <c r="AC456">
        <v>4.5999999999999999E-2</v>
      </c>
      <c r="AD456">
        <v>3.19</v>
      </c>
      <c r="AE456">
        <v>0.34100000000000003</v>
      </c>
      <c r="AF456">
        <v>5.5</v>
      </c>
      <c r="AG456">
        <v>1.1399999999999999</v>
      </c>
      <c r="AH456">
        <v>0.04</v>
      </c>
      <c r="AI456">
        <v>6.12</v>
      </c>
      <c r="AJ456">
        <v>95.35</v>
      </c>
      <c r="AK456">
        <v>7</v>
      </c>
      <c r="AL456">
        <v>1</v>
      </c>
      <c r="AM456">
        <v>61</v>
      </c>
      <c r="AN456">
        <v>60</v>
      </c>
      <c r="AO456">
        <v>8</v>
      </c>
      <c r="AP456">
        <v>-20</v>
      </c>
      <c r="AQ456">
        <v>10</v>
      </c>
      <c r="AR456">
        <v>16</v>
      </c>
      <c r="AS456">
        <v>1.1000000000000001</v>
      </c>
      <c r="AT456">
        <v>3900</v>
      </c>
      <c r="AU456">
        <v>34</v>
      </c>
      <c r="AV456">
        <v>252</v>
      </c>
      <c r="AW456">
        <v>7.6</v>
      </c>
      <c r="AX456">
        <v>97</v>
      </c>
      <c r="AY456">
        <v>2.1</v>
      </c>
      <c r="AZ456">
        <v>7</v>
      </c>
      <c r="BA456">
        <v>1.1000000000000001</v>
      </c>
      <c r="BB456">
        <v>-0.1</v>
      </c>
      <c r="BC456">
        <v>-1</v>
      </c>
      <c r="BD456">
        <v>4.5999999999999996</v>
      </c>
      <c r="BE456">
        <v>0.8</v>
      </c>
      <c r="BF456">
        <v>241</v>
      </c>
      <c r="BG456">
        <v>-0.1</v>
      </c>
      <c r="BH456">
        <v>18.600000000000001</v>
      </c>
      <c r="BI456">
        <v>36.6</v>
      </c>
      <c r="BJ456">
        <v>4.25</v>
      </c>
      <c r="BK456">
        <v>15.2</v>
      </c>
      <c r="BL456">
        <v>2.63</v>
      </c>
      <c r="BM456">
        <v>0.82099999999999995</v>
      </c>
      <c r="BN456">
        <v>1.97</v>
      </c>
      <c r="BO456">
        <v>0.26</v>
      </c>
      <c r="BP456">
        <v>1.38</v>
      </c>
      <c r="BQ456">
        <v>0.26</v>
      </c>
      <c r="BR456">
        <v>0.75</v>
      </c>
      <c r="BS456">
        <v>0.125</v>
      </c>
      <c r="BT456">
        <v>0.76</v>
      </c>
      <c r="BU456">
        <v>0.11700000000000001</v>
      </c>
      <c r="BV456">
        <v>2.2000000000000002</v>
      </c>
      <c r="BW456">
        <v>0.35</v>
      </c>
      <c r="BX456">
        <v>11.9</v>
      </c>
      <c r="BY456">
        <v>0.08</v>
      </c>
      <c r="BZ456">
        <v>214</v>
      </c>
      <c r="CA456">
        <v>5.0199999999999996</v>
      </c>
      <c r="CB456">
        <v>1.4</v>
      </c>
      <c r="CC456">
        <v>6.25</v>
      </c>
      <c r="CD456">
        <v>5.47</v>
      </c>
      <c r="CE456">
        <v>94.7</v>
      </c>
    </row>
    <row r="457" spans="1:100" x14ac:dyDescent="0.3">
      <c r="A457" t="s">
        <v>1312</v>
      </c>
      <c r="B457" t="s">
        <v>1313</v>
      </c>
      <c r="C457" s="1" t="str">
        <f>HYPERLINK("http://geochem.nrcan.gc.ca/cdogs/content/bdl/bdl220010_e.htm", "22:0010")</f>
        <v>22:0010</v>
      </c>
      <c r="D457" s="1" t="str">
        <f>HYPERLINK("http://geochem.nrcan.gc.ca/cdogs/content/svy/svy220008_e.htm", "22:0008")</f>
        <v>22:0008</v>
      </c>
      <c r="E457" t="s">
        <v>652</v>
      </c>
      <c r="F457" t="s">
        <v>1314</v>
      </c>
      <c r="H457">
        <v>63.024131699999998</v>
      </c>
      <c r="I457">
        <v>-92.210731699999997</v>
      </c>
      <c r="J457" s="1" t="str">
        <f>HYPERLINK("http://geochem.nrcan.gc.ca/cdogs/content/kwd/kwd020033_e.htm", "Whole")</f>
        <v>Whole</v>
      </c>
      <c r="K457" s="1" t="str">
        <f>HYPERLINK("http://geochem.nrcan.gc.ca/cdogs/content/kwd/kwd080069_e.htm", "Rock crushing (ActLabs RX1)")</f>
        <v>Rock crushing (ActLabs RX1)</v>
      </c>
      <c r="L457">
        <v>623016</v>
      </c>
      <c r="W457">
        <v>-5</v>
      </c>
    </row>
    <row r="458" spans="1:100" x14ac:dyDescent="0.3">
      <c r="A458" t="s">
        <v>1315</v>
      </c>
      <c r="B458" t="s">
        <v>1316</v>
      </c>
      <c r="C458" s="1" t="str">
        <f>HYPERLINK("http://geochem.nrcan.gc.ca/cdogs/content/bdl/bdl220010_e.htm", "22:0010")</f>
        <v>22:0010</v>
      </c>
      <c r="D458" s="1" t="str">
        <f>HYPERLINK("http://geochem.nrcan.gc.ca/cdogs/content/svy/svy220008_e.htm", "22:0008")</f>
        <v>22:0008</v>
      </c>
      <c r="E458" t="s">
        <v>652</v>
      </c>
      <c r="F458" t="s">
        <v>1317</v>
      </c>
      <c r="H458">
        <v>63.024131699999998</v>
      </c>
      <c r="I458">
        <v>-92.210731699999997</v>
      </c>
      <c r="J458" s="1" t="str">
        <f>HYPERLINK("http://geochem.nrcan.gc.ca/cdogs/content/kwd/kwd020033_e.htm", "Whole")</f>
        <v>Whole</v>
      </c>
      <c r="K458" s="1" t="str">
        <f>HYPERLINK("http://geochem.nrcan.gc.ca/cdogs/content/kwd/kwd080069_e.htm", "Rock crushing (ActLabs RX1)")</f>
        <v>Rock crushing (ActLabs RX1)</v>
      </c>
      <c r="L458">
        <v>623020</v>
      </c>
      <c r="R458">
        <v>2.1</v>
      </c>
      <c r="S458">
        <v>2.16</v>
      </c>
      <c r="T458">
        <v>5.97</v>
      </c>
    </row>
    <row r="459" spans="1:100" x14ac:dyDescent="0.3">
      <c r="A459" t="s">
        <v>1318</v>
      </c>
      <c r="B459" t="s">
        <v>1319</v>
      </c>
      <c r="C459" s="1" t="str">
        <f>HYPERLINK("http://geochem.nrcan.gc.ca/cdogs/content/bdl/bdl220010_e.htm", "22:0010")</f>
        <v>22:0010</v>
      </c>
      <c r="D459" s="1" t="str">
        <f>HYPERLINK("http://geochem.nrcan.gc.ca/cdogs/content/svy/svy220008_e.htm", "22:0008")</f>
        <v>22:0008</v>
      </c>
      <c r="E459" t="s">
        <v>652</v>
      </c>
      <c r="F459" t="s">
        <v>1320</v>
      </c>
      <c r="H459">
        <v>63.024131699999998</v>
      </c>
      <c r="I459">
        <v>-92.210731699999997</v>
      </c>
      <c r="J459" s="1" t="str">
        <f>HYPERLINK("http://geochem.nrcan.gc.ca/cdogs/content/kwd/kwd020033_e.htm", "Whole")</f>
        <v>Whole</v>
      </c>
      <c r="K459" s="1" t="str">
        <f>HYPERLINK("http://geochem.nrcan.gc.ca/cdogs/content/kwd/kwd080069_e.htm", "Rock crushing (ActLabs RX1)")</f>
        <v>Rock crushing (ActLabs RX1)</v>
      </c>
      <c r="L459">
        <v>623021</v>
      </c>
      <c r="M459">
        <v>30</v>
      </c>
    </row>
    <row r="460" spans="1:100" x14ac:dyDescent="0.3">
      <c r="A460" t="s">
        <v>1321</v>
      </c>
      <c r="B460" t="s">
        <v>1322</v>
      </c>
      <c r="C460" s="1" t="str">
        <f>HYPERLINK("http://geochem.nrcan.gc.ca/cdogs/content/bdl/bdl220010_e.htm", "22:0010")</f>
        <v>22:0010</v>
      </c>
      <c r="D460" s="1" t="str">
        <f>HYPERLINK("http://geochem.nrcan.gc.ca/cdogs/content/svy/svy220008_e.htm", "22:0008")</f>
        <v>22:0008</v>
      </c>
      <c r="E460" t="s">
        <v>652</v>
      </c>
      <c r="F460" t="s">
        <v>1323</v>
      </c>
      <c r="H460">
        <v>63.024131699999998</v>
      </c>
      <c r="I460">
        <v>-92.210731699999997</v>
      </c>
      <c r="J460" s="1" t="str">
        <f>HYPERLINK("http://geochem.nrcan.gc.ca/cdogs/content/kwd/kwd020033_e.htm", "Whole")</f>
        <v>Whole</v>
      </c>
      <c r="K460" s="1" t="str">
        <f>HYPERLINK("http://geochem.nrcan.gc.ca/cdogs/content/kwd/kwd080069_e.htm", "Rock crushing (ActLabs RX1)")</f>
        <v>Rock crushing (ActLabs RX1)</v>
      </c>
      <c r="L460">
        <v>623023</v>
      </c>
      <c r="CK460">
        <v>-1</v>
      </c>
      <c r="CL460">
        <v>-0.2</v>
      </c>
      <c r="CM460">
        <v>54.1</v>
      </c>
      <c r="CN460">
        <v>180</v>
      </c>
      <c r="CO460">
        <v>101</v>
      </c>
      <c r="CP460">
        <v>-0.2</v>
      </c>
      <c r="CQ460">
        <v>87</v>
      </c>
      <c r="CR460">
        <v>117</v>
      </c>
      <c r="CS460">
        <v>1770</v>
      </c>
      <c r="CT460">
        <v>-1</v>
      </c>
      <c r="CU460">
        <v>7</v>
      </c>
      <c r="CV460">
        <v>92.4</v>
      </c>
    </row>
    <row r="461" spans="1:100" x14ac:dyDescent="0.3">
      <c r="A461" t="s">
        <v>1324</v>
      </c>
      <c r="B461" t="s">
        <v>1325</v>
      </c>
      <c r="C461" s="1" t="str">
        <f>HYPERLINK("http://geochem.nrcan.gc.ca/cdogs/content/bdl/bdl220010_e.htm", "22:0010")</f>
        <v>22:0010</v>
      </c>
      <c r="D461" s="1" t="str">
        <f>HYPERLINK("http://geochem.nrcan.gc.ca/cdogs/content/svy/svy220008_e.htm", "22:0008")</f>
        <v>22:0008</v>
      </c>
      <c r="E461" t="s">
        <v>652</v>
      </c>
      <c r="F461" t="s">
        <v>1326</v>
      </c>
      <c r="H461">
        <v>63.024131699999998</v>
      </c>
      <c r="I461">
        <v>-92.210731699999997</v>
      </c>
      <c r="J461" s="1" t="str">
        <f>HYPERLINK("http://geochem.nrcan.gc.ca/cdogs/content/kwd/kwd020033_e.htm", "Whole")</f>
        <v>Whole</v>
      </c>
      <c r="K461" s="1" t="str">
        <f>HYPERLINK("http://geochem.nrcan.gc.ca/cdogs/content/kwd/kwd080069_e.htm", "Rock crushing (ActLabs RX1)")</f>
        <v>Rock crushing (ActLabs RX1)</v>
      </c>
      <c r="L461">
        <v>623024</v>
      </c>
      <c r="CF461">
        <v>90</v>
      </c>
      <c r="CG461">
        <v>-0.05</v>
      </c>
      <c r="CH461">
        <v>-0.02</v>
      </c>
      <c r="CI461">
        <v>-1</v>
      </c>
      <c r="CJ461">
        <v>0.03</v>
      </c>
    </row>
    <row r="462" spans="1:100" x14ac:dyDescent="0.3">
      <c r="A462" t="s">
        <v>1327</v>
      </c>
      <c r="B462" t="s">
        <v>1328</v>
      </c>
      <c r="C462" s="1" t="str">
        <f>HYPERLINK("http://geochem.nrcan.gc.ca/cdogs/content/bdl/bdl220010_e.htm", "22:0010")</f>
        <v>22:0010</v>
      </c>
      <c r="D462" s="1" t="str">
        <f>HYPERLINK("http://geochem.nrcan.gc.ca/cdogs/content/svy/svy_e.htm", "")</f>
        <v/>
      </c>
      <c r="G462" s="1" t="str">
        <f>HYPERLINK("http://geochem.nrcan.gc.ca/cdogs/content/cr_/cr_00166_e.htm", "166")</f>
        <v>166</v>
      </c>
      <c r="J462" t="s">
        <v>256</v>
      </c>
      <c r="K462" t="s">
        <v>257</v>
      </c>
      <c r="M462">
        <v>-5</v>
      </c>
    </row>
    <row r="463" spans="1:100" x14ac:dyDescent="0.3">
      <c r="A463" t="s">
        <v>1329</v>
      </c>
      <c r="B463" t="s">
        <v>1330</v>
      </c>
      <c r="C463" s="1" t="str">
        <f>HYPERLINK("http://geochem.nrcan.gc.ca/cdogs/content/bdl/bdl220010_e.htm", "22:0010")</f>
        <v>22:0010</v>
      </c>
      <c r="D463" s="1" t="str">
        <f>HYPERLINK("http://geochem.nrcan.gc.ca/cdogs/content/svy/svy_e.htm", "")</f>
        <v/>
      </c>
      <c r="G463" s="1" t="str">
        <f>HYPERLINK("http://geochem.nrcan.gc.ca/cdogs/content/cr_/cr_00166_e.htm", "166")</f>
        <v>166</v>
      </c>
      <c r="J463" t="s">
        <v>256</v>
      </c>
      <c r="K463" t="s">
        <v>257</v>
      </c>
      <c r="M463">
        <v>-5</v>
      </c>
    </row>
    <row r="464" spans="1:100" x14ac:dyDescent="0.3">
      <c r="A464" t="s">
        <v>1331</v>
      </c>
      <c r="B464" t="s">
        <v>1332</v>
      </c>
      <c r="C464" s="1" t="str">
        <f>HYPERLINK("http://geochem.nrcan.gc.ca/cdogs/content/bdl/bdl220010_e.htm", "22:0010")</f>
        <v>22:0010</v>
      </c>
      <c r="D464" s="1" t="str">
        <f>HYPERLINK("http://geochem.nrcan.gc.ca/cdogs/content/svy/svy_e.htm", "")</f>
        <v/>
      </c>
      <c r="G464" s="1" t="str">
        <f>HYPERLINK("http://geochem.nrcan.gc.ca/cdogs/content/cr_/cr_00166_e.htm", "166")</f>
        <v>166</v>
      </c>
      <c r="J464" t="s">
        <v>256</v>
      </c>
      <c r="K464" t="s">
        <v>257</v>
      </c>
      <c r="M464">
        <v>-5</v>
      </c>
    </row>
    <row r="465" spans="1:100" x14ac:dyDescent="0.3">
      <c r="A465" t="s">
        <v>1333</v>
      </c>
      <c r="B465" t="s">
        <v>1334</v>
      </c>
      <c r="C465" s="1" t="str">
        <f>HYPERLINK("http://geochem.nrcan.gc.ca/cdogs/content/bdl/bdl220010_e.htm", "22:0010")</f>
        <v>22:0010</v>
      </c>
      <c r="D465" s="1" t="str">
        <f>HYPERLINK("http://geochem.nrcan.gc.ca/cdogs/content/svy/svy_e.htm", "")</f>
        <v/>
      </c>
      <c r="G465" s="1" t="str">
        <f>HYPERLINK("http://geochem.nrcan.gc.ca/cdogs/content/cr_/cr_00166_e.htm", "166")</f>
        <v>166</v>
      </c>
      <c r="J465" t="s">
        <v>256</v>
      </c>
      <c r="K465" t="s">
        <v>257</v>
      </c>
      <c r="M465">
        <v>-5</v>
      </c>
    </row>
    <row r="466" spans="1:100" x14ac:dyDescent="0.3">
      <c r="A466" t="s">
        <v>1335</v>
      </c>
      <c r="B466" t="s">
        <v>1336</v>
      </c>
      <c r="C466" s="1" t="str">
        <f>HYPERLINK("http://geochem.nrcan.gc.ca/cdogs/content/bdl/bdl220010_e.htm", "22:0010")</f>
        <v>22:0010</v>
      </c>
      <c r="D466" s="1" t="str">
        <f>HYPERLINK("http://geochem.nrcan.gc.ca/cdogs/content/svy/svy_e.htm", "")</f>
        <v/>
      </c>
      <c r="G466" s="1" t="str">
        <f>HYPERLINK("http://geochem.nrcan.gc.ca/cdogs/content/cr_/cr_00166_e.htm", "166")</f>
        <v>166</v>
      </c>
      <c r="J466" t="s">
        <v>256</v>
      </c>
      <c r="K466" t="s">
        <v>257</v>
      </c>
      <c r="M466">
        <v>-5</v>
      </c>
    </row>
    <row r="467" spans="1:100" x14ac:dyDescent="0.3">
      <c r="A467" t="s">
        <v>1337</v>
      </c>
      <c r="B467" t="s">
        <v>1338</v>
      </c>
      <c r="C467" s="1" t="str">
        <f>HYPERLINK("http://geochem.nrcan.gc.ca/cdogs/content/bdl/bdl220010_e.htm", "22:0010")</f>
        <v>22:0010</v>
      </c>
      <c r="D467" s="1" t="str">
        <f>HYPERLINK("http://geochem.nrcan.gc.ca/cdogs/content/svy/svy_e.htm", "")</f>
        <v/>
      </c>
      <c r="G467" s="1" t="str">
        <f>HYPERLINK("http://geochem.nrcan.gc.ca/cdogs/content/cr_/cr_00166_e.htm", "166")</f>
        <v>166</v>
      </c>
      <c r="J467" t="s">
        <v>256</v>
      </c>
      <c r="K467" t="s">
        <v>257</v>
      </c>
      <c r="M467">
        <v>-5</v>
      </c>
    </row>
    <row r="468" spans="1:100" x14ac:dyDescent="0.3">
      <c r="A468" t="s">
        <v>1339</v>
      </c>
      <c r="B468" t="s">
        <v>1340</v>
      </c>
      <c r="C468" s="1" t="str">
        <f>HYPERLINK("http://geochem.nrcan.gc.ca/cdogs/content/bdl/bdl220010_e.htm", "22:0010")</f>
        <v>22:0010</v>
      </c>
      <c r="D468" s="1" t="str">
        <f>HYPERLINK("http://geochem.nrcan.gc.ca/cdogs/content/svy/svy_e.htm", "")</f>
        <v/>
      </c>
      <c r="G468" s="1" t="str">
        <f>HYPERLINK("http://geochem.nrcan.gc.ca/cdogs/content/cr_/cr_00166_e.htm", "166")</f>
        <v>166</v>
      </c>
      <c r="J468" t="s">
        <v>256</v>
      </c>
      <c r="K468" t="s">
        <v>257</v>
      </c>
      <c r="M468">
        <v>-5</v>
      </c>
    </row>
    <row r="469" spans="1:100" x14ac:dyDescent="0.3">
      <c r="A469" t="s">
        <v>1341</v>
      </c>
      <c r="B469" t="s">
        <v>1342</v>
      </c>
      <c r="C469" s="1" t="str">
        <f>HYPERLINK("http://geochem.nrcan.gc.ca/cdogs/content/bdl/bdl220010_e.htm", "22:0010")</f>
        <v>22:0010</v>
      </c>
      <c r="D469" s="1" t="str">
        <f>HYPERLINK("http://geochem.nrcan.gc.ca/cdogs/content/svy/svy_e.htm", "")</f>
        <v/>
      </c>
      <c r="G469" s="1" t="str">
        <f>HYPERLINK("http://geochem.nrcan.gc.ca/cdogs/content/cr_/cr_00166_e.htm", "166")</f>
        <v>166</v>
      </c>
      <c r="J469" t="s">
        <v>256</v>
      </c>
      <c r="K469" t="s">
        <v>257</v>
      </c>
      <c r="M469">
        <v>-5</v>
      </c>
    </row>
    <row r="470" spans="1:100" x14ac:dyDescent="0.3">
      <c r="A470" t="s">
        <v>1343</v>
      </c>
      <c r="B470" t="s">
        <v>1344</v>
      </c>
      <c r="C470" s="1" t="str">
        <f>HYPERLINK("http://geochem.nrcan.gc.ca/cdogs/content/bdl/bdl220010_e.htm", "22:0010")</f>
        <v>22:0010</v>
      </c>
      <c r="D470" s="1" t="str">
        <f>HYPERLINK("http://geochem.nrcan.gc.ca/cdogs/content/svy/svy_e.htm", "")</f>
        <v/>
      </c>
      <c r="G470" s="1" t="str">
        <f>HYPERLINK("http://geochem.nrcan.gc.ca/cdogs/content/cr_/cr_00166_e.htm", "166")</f>
        <v>166</v>
      </c>
      <c r="J470" t="s">
        <v>256</v>
      </c>
      <c r="K470" t="s">
        <v>257</v>
      </c>
      <c r="M470">
        <v>-5</v>
      </c>
    </row>
    <row r="471" spans="1:100" x14ac:dyDescent="0.3">
      <c r="A471" t="s">
        <v>1345</v>
      </c>
      <c r="B471" t="s">
        <v>1346</v>
      </c>
      <c r="C471" s="1" t="str">
        <f>HYPERLINK("http://geochem.nrcan.gc.ca/cdogs/content/bdl/bdl220010_e.htm", "22:0010")</f>
        <v>22:0010</v>
      </c>
      <c r="D471" s="1" t="str">
        <f>HYPERLINK("http://geochem.nrcan.gc.ca/cdogs/content/svy/svy_e.htm", "")</f>
        <v/>
      </c>
      <c r="G471" s="1" t="str">
        <f>HYPERLINK("http://geochem.nrcan.gc.ca/cdogs/content/cr_/cr_00166_e.htm", "166")</f>
        <v>166</v>
      </c>
      <c r="J471" t="s">
        <v>256</v>
      </c>
      <c r="K471" t="s">
        <v>257</v>
      </c>
      <c r="M471">
        <v>-5</v>
      </c>
    </row>
    <row r="472" spans="1:100" x14ac:dyDescent="0.3">
      <c r="A472" t="s">
        <v>1347</v>
      </c>
      <c r="B472" t="s">
        <v>1348</v>
      </c>
      <c r="C472" s="1" t="str">
        <f>HYPERLINK("http://geochem.nrcan.gc.ca/cdogs/content/bdl/bdl220010_e.htm", "22:0010")</f>
        <v>22:0010</v>
      </c>
      <c r="D472" s="1" t="str">
        <f>HYPERLINK("http://geochem.nrcan.gc.ca/cdogs/content/svy/svy_e.htm", "")</f>
        <v/>
      </c>
      <c r="G472" s="1" t="str">
        <f>HYPERLINK("http://geochem.nrcan.gc.ca/cdogs/content/cr_/cr_00166_e.htm", "166")</f>
        <v>166</v>
      </c>
      <c r="J472" t="s">
        <v>256</v>
      </c>
      <c r="K472" t="s">
        <v>257</v>
      </c>
      <c r="M472">
        <v>-5</v>
      </c>
    </row>
    <row r="473" spans="1:100" x14ac:dyDescent="0.3">
      <c r="A473" t="s">
        <v>1349</v>
      </c>
      <c r="B473" t="s">
        <v>1350</v>
      </c>
      <c r="C473" s="1" t="str">
        <f>HYPERLINK("http://geochem.nrcan.gc.ca/cdogs/content/bdl/bdl220010_e.htm", "22:0010")</f>
        <v>22:0010</v>
      </c>
      <c r="D473" s="1" t="str">
        <f>HYPERLINK("http://geochem.nrcan.gc.ca/cdogs/content/svy/svy_e.htm", "")</f>
        <v/>
      </c>
      <c r="G473" s="1" t="str">
        <f>HYPERLINK("http://geochem.nrcan.gc.ca/cdogs/content/cr_/cr_00166_e.htm", "166")</f>
        <v>166</v>
      </c>
      <c r="J473" t="s">
        <v>256</v>
      </c>
      <c r="K473" t="s">
        <v>257</v>
      </c>
      <c r="M473">
        <v>-5</v>
      </c>
    </row>
    <row r="474" spans="1:100" x14ac:dyDescent="0.3">
      <c r="A474" t="s">
        <v>1351</v>
      </c>
      <c r="B474" t="s">
        <v>1352</v>
      </c>
      <c r="C474" s="1" t="str">
        <f>HYPERLINK("http://geochem.nrcan.gc.ca/cdogs/content/bdl/bdl220010_e.htm", "22:0010")</f>
        <v>22:0010</v>
      </c>
      <c r="D474" s="1" t="str">
        <f>HYPERLINK("http://geochem.nrcan.gc.ca/cdogs/content/svy/svy_e.htm", "")</f>
        <v/>
      </c>
      <c r="G474" s="1" t="str">
        <f>HYPERLINK("http://geochem.nrcan.gc.ca/cdogs/content/cr_/cr_00166_e.htm", "166")</f>
        <v>166</v>
      </c>
      <c r="J474" t="s">
        <v>256</v>
      </c>
      <c r="K474" t="s">
        <v>257</v>
      </c>
      <c r="AN474">
        <v>-20</v>
      </c>
      <c r="AO474">
        <v>-1</v>
      </c>
      <c r="AP474">
        <v>-20</v>
      </c>
      <c r="AQ474">
        <v>-10</v>
      </c>
      <c r="AR474">
        <v>-1</v>
      </c>
      <c r="AS474">
        <v>-0.5</v>
      </c>
      <c r="AT474">
        <v>-5</v>
      </c>
      <c r="AU474">
        <v>-1</v>
      </c>
      <c r="AW474">
        <v>-0.5</v>
      </c>
      <c r="AY474">
        <v>-0.2</v>
      </c>
      <c r="AZ474">
        <v>-2</v>
      </c>
      <c r="BA474">
        <v>-0.5</v>
      </c>
      <c r="BB474">
        <v>-0.1</v>
      </c>
      <c r="BC474">
        <v>-1</v>
      </c>
      <c r="BD474">
        <v>-0.2</v>
      </c>
      <c r="BE474">
        <v>-0.1</v>
      </c>
      <c r="BG474">
        <v>-0.1</v>
      </c>
      <c r="BH474">
        <v>-0.05</v>
      </c>
      <c r="BI474">
        <v>-0.05</v>
      </c>
      <c r="BJ474">
        <v>-0.01</v>
      </c>
      <c r="BK474">
        <v>-0.05</v>
      </c>
      <c r="BL474">
        <v>-0.01</v>
      </c>
      <c r="BM474">
        <v>-5.0000000000000001E-3</v>
      </c>
      <c r="BN474">
        <v>-0.01</v>
      </c>
      <c r="BO474">
        <v>-0.01</v>
      </c>
      <c r="BP474">
        <v>-0.01</v>
      </c>
      <c r="BQ474">
        <v>-0.01</v>
      </c>
      <c r="BR474">
        <v>-0.01</v>
      </c>
      <c r="BS474">
        <v>-5.0000000000000001E-3</v>
      </c>
      <c r="BT474">
        <v>-0.01</v>
      </c>
      <c r="BU474">
        <v>-2E-3</v>
      </c>
      <c r="BV474">
        <v>-0.1</v>
      </c>
      <c r="BW474">
        <v>-0.01</v>
      </c>
      <c r="BX474">
        <v>-0.5</v>
      </c>
      <c r="BY474">
        <v>-0.05</v>
      </c>
      <c r="BZ474">
        <v>-5</v>
      </c>
      <c r="CA474">
        <v>-0.05</v>
      </c>
      <c r="CB474">
        <v>-0.01</v>
      </c>
    </row>
    <row r="475" spans="1:100" x14ac:dyDescent="0.3">
      <c r="A475" t="s">
        <v>1353</v>
      </c>
      <c r="B475" t="s">
        <v>1354</v>
      </c>
      <c r="C475" s="1" t="str">
        <f>HYPERLINK("http://geochem.nrcan.gc.ca/cdogs/content/bdl/bdl220010_e.htm", "22:0010")</f>
        <v>22:0010</v>
      </c>
      <c r="D475" s="1" t="str">
        <f>HYPERLINK("http://geochem.nrcan.gc.ca/cdogs/content/svy/svy_e.htm", "")</f>
        <v/>
      </c>
      <c r="G475" s="1" t="str">
        <f>HYPERLINK("http://geochem.nrcan.gc.ca/cdogs/content/cr_/cr_00166_e.htm", "166")</f>
        <v>166</v>
      </c>
      <c r="J475" t="s">
        <v>256</v>
      </c>
      <c r="K475" t="s">
        <v>257</v>
      </c>
      <c r="U475">
        <v>-0.01</v>
      </c>
    </row>
    <row r="476" spans="1:100" x14ac:dyDescent="0.3">
      <c r="A476" t="s">
        <v>1355</v>
      </c>
      <c r="B476" t="s">
        <v>1356</v>
      </c>
      <c r="C476" s="1" t="str">
        <f>HYPERLINK("http://geochem.nrcan.gc.ca/cdogs/content/bdl/bdl220010_e.htm", "22:0010")</f>
        <v>22:0010</v>
      </c>
      <c r="D476" s="1" t="str">
        <f>HYPERLINK("http://geochem.nrcan.gc.ca/cdogs/content/svy/svy_e.htm", "")</f>
        <v/>
      </c>
      <c r="G476" s="1" t="str">
        <f>HYPERLINK("http://geochem.nrcan.gc.ca/cdogs/content/cr_/cr_00166_e.htm", "166")</f>
        <v>166</v>
      </c>
      <c r="J476" t="s">
        <v>256</v>
      </c>
      <c r="K476" t="s">
        <v>257</v>
      </c>
      <c r="CK476">
        <v>-1</v>
      </c>
      <c r="CL476">
        <v>-0.2</v>
      </c>
      <c r="CM476">
        <v>-0.5</v>
      </c>
      <c r="CN476">
        <v>-1</v>
      </c>
      <c r="CO476">
        <v>-0.5</v>
      </c>
      <c r="CP476">
        <v>-0.2</v>
      </c>
      <c r="CQ476">
        <v>-1</v>
      </c>
      <c r="CR476">
        <v>-1</v>
      </c>
      <c r="CS476">
        <v>-2</v>
      </c>
      <c r="CT476">
        <v>-1</v>
      </c>
      <c r="CU476">
        <v>-2</v>
      </c>
      <c r="CV476">
        <v>-0.5</v>
      </c>
    </row>
    <row r="477" spans="1:100" x14ac:dyDescent="0.3">
      <c r="A477" t="s">
        <v>1357</v>
      </c>
      <c r="B477" t="s">
        <v>1358</v>
      </c>
      <c r="C477" s="1" t="str">
        <f>HYPERLINK("http://geochem.nrcan.gc.ca/cdogs/content/bdl/bdl220010_e.htm", "22:0010")</f>
        <v>22:0010</v>
      </c>
      <c r="D477" s="1" t="str">
        <f>HYPERLINK("http://geochem.nrcan.gc.ca/cdogs/content/svy/svy_e.htm", "")</f>
        <v/>
      </c>
      <c r="G477" s="1" t="str">
        <f>HYPERLINK("http://geochem.nrcan.gc.ca/cdogs/content/cr_/cr_00166_e.htm", "166")</f>
        <v>166</v>
      </c>
      <c r="J477" t="s">
        <v>256</v>
      </c>
      <c r="K477" t="s">
        <v>257</v>
      </c>
      <c r="CK477">
        <v>-1</v>
      </c>
      <c r="CL477">
        <v>-0.2</v>
      </c>
      <c r="CM477">
        <v>-0.5</v>
      </c>
      <c r="CN477">
        <v>-1</v>
      </c>
      <c r="CO477">
        <v>-0.5</v>
      </c>
      <c r="CP477">
        <v>-0.2</v>
      </c>
      <c r="CQ477">
        <v>-1</v>
      </c>
      <c r="CR477">
        <v>-1</v>
      </c>
      <c r="CS477">
        <v>-2</v>
      </c>
      <c r="CT477">
        <v>-1</v>
      </c>
      <c r="CU477">
        <v>-2</v>
      </c>
      <c r="CV477">
        <v>-0.5</v>
      </c>
    </row>
    <row r="478" spans="1:100" x14ac:dyDescent="0.3">
      <c r="A478" t="s">
        <v>1359</v>
      </c>
      <c r="B478" t="s">
        <v>1360</v>
      </c>
      <c r="C478" s="1" t="str">
        <f>HYPERLINK("http://geochem.nrcan.gc.ca/cdogs/content/bdl/bdl220010_e.htm", "22:0010")</f>
        <v>22:0010</v>
      </c>
      <c r="D478" s="1" t="str">
        <f>HYPERLINK("http://geochem.nrcan.gc.ca/cdogs/content/svy/svy_e.htm", "")</f>
        <v/>
      </c>
      <c r="G478" s="1" t="str">
        <f>HYPERLINK("http://geochem.nrcan.gc.ca/cdogs/content/cr_/cr_00166_e.htm", "166")</f>
        <v>166</v>
      </c>
      <c r="J478" t="s">
        <v>256</v>
      </c>
      <c r="K478" t="s">
        <v>257</v>
      </c>
      <c r="V478">
        <v>-0.1</v>
      </c>
    </row>
    <row r="479" spans="1:100" x14ac:dyDescent="0.3">
      <c r="A479" t="s">
        <v>1361</v>
      </c>
      <c r="B479" t="s">
        <v>1362</v>
      </c>
      <c r="C479" s="1" t="str">
        <f>HYPERLINK("http://geochem.nrcan.gc.ca/cdogs/content/bdl/bdl220010_e.htm", "22:0010")</f>
        <v>22:0010</v>
      </c>
      <c r="D479" s="1" t="str">
        <f>HYPERLINK("http://geochem.nrcan.gc.ca/cdogs/content/svy/svy_e.htm", "")</f>
        <v/>
      </c>
      <c r="G479" s="1" t="str">
        <f>HYPERLINK("http://geochem.nrcan.gc.ca/cdogs/content/cr_/cr_00166_e.htm", "166")</f>
        <v>166</v>
      </c>
      <c r="J479" t="s">
        <v>256</v>
      </c>
      <c r="K479" t="s">
        <v>257</v>
      </c>
      <c r="V479">
        <v>-0.1</v>
      </c>
    </row>
    <row r="480" spans="1:100" x14ac:dyDescent="0.3">
      <c r="A480" t="s">
        <v>1363</v>
      </c>
      <c r="B480" t="s">
        <v>1364</v>
      </c>
      <c r="C480" s="1" t="str">
        <f>HYPERLINK("http://geochem.nrcan.gc.ca/cdogs/content/bdl/bdl220010_e.htm", "22:0010")</f>
        <v>22:0010</v>
      </c>
      <c r="D480" s="1" t="str">
        <f>HYPERLINK("http://geochem.nrcan.gc.ca/cdogs/content/svy/svy_e.htm", "")</f>
        <v/>
      </c>
      <c r="G480" s="1" t="str">
        <f>HYPERLINK("http://geochem.nrcan.gc.ca/cdogs/content/cr_/cr_00166_e.htm", "166")</f>
        <v>166</v>
      </c>
      <c r="J480" t="s">
        <v>256</v>
      </c>
      <c r="K480" t="s">
        <v>257</v>
      </c>
      <c r="V480">
        <v>-0.1</v>
      </c>
    </row>
    <row r="481" spans="1:88" x14ac:dyDescent="0.3">
      <c r="A481" t="s">
        <v>1365</v>
      </c>
      <c r="B481" t="s">
        <v>1366</v>
      </c>
      <c r="C481" s="1" t="str">
        <f>HYPERLINK("http://geochem.nrcan.gc.ca/cdogs/content/bdl/bdl220010_e.htm", "22:0010")</f>
        <v>22:0010</v>
      </c>
      <c r="D481" s="1" t="str">
        <f>HYPERLINK("http://geochem.nrcan.gc.ca/cdogs/content/svy/svy_e.htm", "")</f>
        <v/>
      </c>
      <c r="G481" s="1" t="str">
        <f>HYPERLINK("http://geochem.nrcan.gc.ca/cdogs/content/cr_/cr_00166_e.htm", "166")</f>
        <v>166</v>
      </c>
      <c r="J481" t="s">
        <v>256</v>
      </c>
      <c r="K481" t="s">
        <v>257</v>
      </c>
      <c r="V481">
        <v>-0.1</v>
      </c>
    </row>
    <row r="482" spans="1:88" x14ac:dyDescent="0.3">
      <c r="A482" t="s">
        <v>1367</v>
      </c>
      <c r="B482" t="s">
        <v>1368</v>
      </c>
      <c r="C482" s="1" t="str">
        <f>HYPERLINK("http://geochem.nrcan.gc.ca/cdogs/content/bdl/bdl220010_e.htm", "22:0010")</f>
        <v>22:0010</v>
      </c>
      <c r="D482" s="1" t="str">
        <f>HYPERLINK("http://geochem.nrcan.gc.ca/cdogs/content/svy/svy_e.htm", "")</f>
        <v/>
      </c>
      <c r="G482" s="1" t="str">
        <f>HYPERLINK("http://geochem.nrcan.gc.ca/cdogs/content/cr_/cr_00166_e.htm", "166")</f>
        <v>166</v>
      </c>
      <c r="J482" t="s">
        <v>256</v>
      </c>
      <c r="K482" t="s">
        <v>257</v>
      </c>
      <c r="V482">
        <v>-0.1</v>
      </c>
    </row>
    <row r="483" spans="1:88" x14ac:dyDescent="0.3">
      <c r="A483" t="s">
        <v>1369</v>
      </c>
      <c r="B483" t="s">
        <v>1370</v>
      </c>
      <c r="C483" s="1" t="str">
        <f>HYPERLINK("http://geochem.nrcan.gc.ca/cdogs/content/bdl/bdl220010_e.htm", "22:0010")</f>
        <v>22:0010</v>
      </c>
      <c r="D483" s="1" t="str">
        <f>HYPERLINK("http://geochem.nrcan.gc.ca/cdogs/content/svy/svy_e.htm", "")</f>
        <v/>
      </c>
      <c r="G483" s="1" t="str">
        <f>HYPERLINK("http://geochem.nrcan.gc.ca/cdogs/content/cr_/cr_00166_e.htm", "166")</f>
        <v>166</v>
      </c>
      <c r="J483" t="s">
        <v>256</v>
      </c>
      <c r="K483" t="s">
        <v>257</v>
      </c>
      <c r="V483">
        <v>-0.1</v>
      </c>
    </row>
    <row r="484" spans="1:88" x14ac:dyDescent="0.3">
      <c r="A484" t="s">
        <v>1371</v>
      </c>
      <c r="B484" t="s">
        <v>1372</v>
      </c>
      <c r="C484" s="1" t="str">
        <f>HYPERLINK("http://geochem.nrcan.gc.ca/cdogs/content/bdl/bdl220010_e.htm", "22:0010")</f>
        <v>22:0010</v>
      </c>
      <c r="D484" s="1" t="str">
        <f>HYPERLINK("http://geochem.nrcan.gc.ca/cdogs/content/svy/svy_e.htm", "")</f>
        <v/>
      </c>
      <c r="G484" s="1" t="str">
        <f>HYPERLINK("http://geochem.nrcan.gc.ca/cdogs/content/cr_/cr_00166_e.htm", "166")</f>
        <v>166</v>
      </c>
      <c r="J484" t="s">
        <v>256</v>
      </c>
      <c r="K484" t="s">
        <v>257</v>
      </c>
      <c r="V484">
        <v>-0.1</v>
      </c>
    </row>
    <row r="485" spans="1:88" x14ac:dyDescent="0.3">
      <c r="A485" t="s">
        <v>1373</v>
      </c>
      <c r="B485" t="s">
        <v>1374</v>
      </c>
      <c r="C485" s="1" t="str">
        <f>HYPERLINK("http://geochem.nrcan.gc.ca/cdogs/content/bdl/bdl220010_e.htm", "22:0010")</f>
        <v>22:0010</v>
      </c>
      <c r="D485" s="1" t="str">
        <f>HYPERLINK("http://geochem.nrcan.gc.ca/cdogs/content/svy/svy_e.htm", "")</f>
        <v/>
      </c>
      <c r="G485" s="1" t="str">
        <f>HYPERLINK("http://geochem.nrcan.gc.ca/cdogs/content/cr_/cr_00166_e.htm", "166")</f>
        <v>166</v>
      </c>
      <c r="J485" t="s">
        <v>256</v>
      </c>
      <c r="K485" t="s">
        <v>257</v>
      </c>
      <c r="V485">
        <v>-0.1</v>
      </c>
    </row>
    <row r="486" spans="1:88" x14ac:dyDescent="0.3">
      <c r="A486" t="s">
        <v>1375</v>
      </c>
      <c r="B486" t="s">
        <v>1376</v>
      </c>
      <c r="C486" s="1" t="str">
        <f>HYPERLINK("http://geochem.nrcan.gc.ca/cdogs/content/bdl/bdl220010_e.htm", "22:0010")</f>
        <v>22:0010</v>
      </c>
      <c r="D486" s="1" t="str">
        <f>HYPERLINK("http://geochem.nrcan.gc.ca/cdogs/content/svy/svy_e.htm", "")</f>
        <v/>
      </c>
      <c r="G486" s="1" t="str">
        <f>HYPERLINK("http://geochem.nrcan.gc.ca/cdogs/content/cr_/cr_00166_e.htm", "166")</f>
        <v>166</v>
      </c>
      <c r="J486" t="s">
        <v>256</v>
      </c>
      <c r="K486" t="s">
        <v>257</v>
      </c>
      <c r="V486">
        <v>-0.1</v>
      </c>
    </row>
    <row r="487" spans="1:88" x14ac:dyDescent="0.3">
      <c r="A487" t="s">
        <v>1377</v>
      </c>
      <c r="B487" t="s">
        <v>1378</v>
      </c>
      <c r="C487" s="1" t="str">
        <f>HYPERLINK("http://geochem.nrcan.gc.ca/cdogs/content/bdl/bdl220010_e.htm", "22:0010")</f>
        <v>22:0010</v>
      </c>
      <c r="D487" s="1" t="str">
        <f>HYPERLINK("http://geochem.nrcan.gc.ca/cdogs/content/svy/svy_e.htm", "")</f>
        <v/>
      </c>
      <c r="G487" s="1" t="str">
        <f>HYPERLINK("http://geochem.nrcan.gc.ca/cdogs/content/cr_/cr_00166_e.htm", "166")</f>
        <v>166</v>
      </c>
      <c r="J487" t="s">
        <v>256</v>
      </c>
      <c r="K487" t="s">
        <v>257</v>
      </c>
      <c r="V487">
        <v>-0.1</v>
      </c>
    </row>
    <row r="488" spans="1:88" x14ac:dyDescent="0.3">
      <c r="A488" t="s">
        <v>1379</v>
      </c>
      <c r="B488" t="s">
        <v>1380</v>
      </c>
      <c r="C488" s="1" t="str">
        <f>HYPERLINK("http://geochem.nrcan.gc.ca/cdogs/content/bdl/bdl220010_e.htm", "22:0010")</f>
        <v>22:0010</v>
      </c>
      <c r="D488" s="1" t="str">
        <f>HYPERLINK("http://geochem.nrcan.gc.ca/cdogs/content/svy/svy_e.htm", "")</f>
        <v/>
      </c>
      <c r="G488" s="1" t="str">
        <f>HYPERLINK("http://geochem.nrcan.gc.ca/cdogs/content/cr_/cr_00166_e.htm", "166")</f>
        <v>166</v>
      </c>
      <c r="J488" t="s">
        <v>256</v>
      </c>
      <c r="K488" t="s">
        <v>257</v>
      </c>
      <c r="V488">
        <v>-0.1</v>
      </c>
    </row>
    <row r="489" spans="1:88" x14ac:dyDescent="0.3">
      <c r="A489" t="s">
        <v>1381</v>
      </c>
      <c r="B489" t="s">
        <v>1382</v>
      </c>
      <c r="C489" s="1" t="str">
        <f>HYPERLINK("http://geochem.nrcan.gc.ca/cdogs/content/bdl/bdl220010_e.htm", "22:0010")</f>
        <v>22:0010</v>
      </c>
      <c r="D489" s="1" t="str">
        <f>HYPERLINK("http://geochem.nrcan.gc.ca/cdogs/content/svy/svy_e.htm", "")</f>
        <v/>
      </c>
      <c r="G489" s="1" t="str">
        <f>HYPERLINK("http://geochem.nrcan.gc.ca/cdogs/content/cr_/cr_00166_e.htm", "166")</f>
        <v>166</v>
      </c>
      <c r="J489" t="s">
        <v>256</v>
      </c>
      <c r="K489" t="s">
        <v>257</v>
      </c>
      <c r="V489">
        <v>-0.1</v>
      </c>
    </row>
    <row r="490" spans="1:88" x14ac:dyDescent="0.3">
      <c r="A490" t="s">
        <v>1383</v>
      </c>
      <c r="B490" t="s">
        <v>1384</v>
      </c>
      <c r="C490" s="1" t="str">
        <f>HYPERLINK("http://geochem.nrcan.gc.ca/cdogs/content/bdl/bdl220010_e.htm", "22:0010")</f>
        <v>22:0010</v>
      </c>
      <c r="D490" s="1" t="str">
        <f>HYPERLINK("http://geochem.nrcan.gc.ca/cdogs/content/svy/svy_e.htm", "")</f>
        <v/>
      </c>
      <c r="G490" s="1" t="str">
        <f>HYPERLINK("http://geochem.nrcan.gc.ca/cdogs/content/cr_/cr_00166_e.htm", "166")</f>
        <v>166</v>
      </c>
      <c r="J490" t="s">
        <v>256</v>
      </c>
      <c r="K490" t="s">
        <v>257</v>
      </c>
      <c r="W490">
        <v>-5</v>
      </c>
    </row>
    <row r="491" spans="1:88" x14ac:dyDescent="0.3">
      <c r="A491" t="s">
        <v>1385</v>
      </c>
      <c r="B491" t="s">
        <v>1386</v>
      </c>
      <c r="C491" s="1" t="str">
        <f>HYPERLINK("http://geochem.nrcan.gc.ca/cdogs/content/bdl/bdl220010_e.htm", "22:0010")</f>
        <v>22:0010</v>
      </c>
      <c r="D491" s="1" t="str">
        <f>HYPERLINK("http://geochem.nrcan.gc.ca/cdogs/content/svy/svy_e.htm", "")</f>
        <v/>
      </c>
      <c r="G491" s="1" t="str">
        <f>HYPERLINK("http://geochem.nrcan.gc.ca/cdogs/content/cr_/cr_00166_e.htm", "166")</f>
        <v>166</v>
      </c>
      <c r="J491" t="s">
        <v>256</v>
      </c>
      <c r="K491" t="s">
        <v>257</v>
      </c>
      <c r="W491">
        <v>-5</v>
      </c>
    </row>
    <row r="492" spans="1:88" x14ac:dyDescent="0.3">
      <c r="A492" t="s">
        <v>1387</v>
      </c>
      <c r="B492" t="s">
        <v>1388</v>
      </c>
      <c r="C492" s="1" t="str">
        <f>HYPERLINK("http://geochem.nrcan.gc.ca/cdogs/content/bdl/bdl220010_e.htm", "22:0010")</f>
        <v>22:0010</v>
      </c>
      <c r="D492" s="1" t="str">
        <f>HYPERLINK("http://geochem.nrcan.gc.ca/cdogs/content/svy/svy_e.htm", "")</f>
        <v/>
      </c>
      <c r="G492" s="1" t="str">
        <f>HYPERLINK("http://geochem.nrcan.gc.ca/cdogs/content/cr_/cr_00166_e.htm", "166")</f>
        <v>166</v>
      </c>
      <c r="J492" t="s">
        <v>256</v>
      </c>
      <c r="K492" t="s">
        <v>257</v>
      </c>
      <c r="W492">
        <v>-5</v>
      </c>
    </row>
    <row r="493" spans="1:88" x14ac:dyDescent="0.3">
      <c r="A493" t="s">
        <v>1389</v>
      </c>
      <c r="B493" t="s">
        <v>1390</v>
      </c>
      <c r="C493" s="1" t="str">
        <f>HYPERLINK("http://geochem.nrcan.gc.ca/cdogs/content/bdl/bdl220010_e.htm", "22:0010")</f>
        <v>22:0010</v>
      </c>
      <c r="D493" s="1" t="str">
        <f>HYPERLINK("http://geochem.nrcan.gc.ca/cdogs/content/svy/svy_e.htm", "")</f>
        <v/>
      </c>
      <c r="G493" s="1" t="str">
        <f>HYPERLINK("http://geochem.nrcan.gc.ca/cdogs/content/cr_/cr_00166_e.htm", "166")</f>
        <v>166</v>
      </c>
      <c r="J493" t="s">
        <v>256</v>
      </c>
      <c r="K493" t="s">
        <v>257</v>
      </c>
      <c r="W493">
        <v>-5</v>
      </c>
    </row>
    <row r="494" spans="1:88" x14ac:dyDescent="0.3">
      <c r="A494" t="s">
        <v>1391</v>
      </c>
      <c r="B494" t="s">
        <v>1392</v>
      </c>
      <c r="C494" s="1" t="str">
        <f>HYPERLINK("http://geochem.nrcan.gc.ca/cdogs/content/bdl/bdl220010_e.htm", "22:0010")</f>
        <v>22:0010</v>
      </c>
      <c r="D494" s="1" t="str">
        <f>HYPERLINK("http://geochem.nrcan.gc.ca/cdogs/content/svy/svy_e.htm", "")</f>
        <v/>
      </c>
      <c r="G494" s="1" t="str">
        <f>HYPERLINK("http://geochem.nrcan.gc.ca/cdogs/content/cr_/cr_00166_e.htm", "166")</f>
        <v>166</v>
      </c>
      <c r="J494" t="s">
        <v>256</v>
      </c>
      <c r="K494" t="s">
        <v>257</v>
      </c>
      <c r="CF494">
        <v>-1</v>
      </c>
      <c r="CG494">
        <v>-0.05</v>
      </c>
      <c r="CH494">
        <v>-0.02</v>
      </c>
      <c r="CI494">
        <v>-1</v>
      </c>
      <c r="CJ494">
        <v>-0.01</v>
      </c>
    </row>
    <row r="495" spans="1:88" x14ac:dyDescent="0.3">
      <c r="A495" t="s">
        <v>1393</v>
      </c>
      <c r="B495" t="s">
        <v>1394</v>
      </c>
      <c r="C495" s="1" t="str">
        <f>HYPERLINK("http://geochem.nrcan.gc.ca/cdogs/content/bdl/bdl220010_e.htm", "22:0010")</f>
        <v>22:0010</v>
      </c>
      <c r="D495" s="1" t="str">
        <f>HYPERLINK("http://geochem.nrcan.gc.ca/cdogs/content/svy/svy_e.htm", "")</f>
        <v/>
      </c>
      <c r="G495" s="1" t="str">
        <f>HYPERLINK("http://geochem.nrcan.gc.ca/cdogs/content/cr_/cr_00166_e.htm", "166")</f>
        <v>166</v>
      </c>
      <c r="J495" t="s">
        <v>256</v>
      </c>
      <c r="K495" t="s">
        <v>257</v>
      </c>
      <c r="T495">
        <v>-0.01</v>
      </c>
    </row>
    <row r="496" spans="1:88" x14ac:dyDescent="0.3">
      <c r="A496" t="s">
        <v>1395</v>
      </c>
      <c r="B496" t="s">
        <v>1396</v>
      </c>
      <c r="C496" s="1" t="str">
        <f>HYPERLINK("http://geochem.nrcan.gc.ca/cdogs/content/bdl/bdl220010_e.htm", "22:0010")</f>
        <v>22:0010</v>
      </c>
      <c r="D496" s="1" t="str">
        <f>HYPERLINK("http://geochem.nrcan.gc.ca/cdogs/content/svy/svy_e.htm", "")</f>
        <v/>
      </c>
      <c r="G496" s="1" t="str">
        <f>HYPERLINK("http://geochem.nrcan.gc.ca/cdogs/content/cr_/cr_00166_e.htm", "166")</f>
        <v>166</v>
      </c>
      <c r="J496" t="s">
        <v>256</v>
      </c>
      <c r="K496" t="s">
        <v>257</v>
      </c>
      <c r="T496">
        <v>-0.01</v>
      </c>
    </row>
    <row r="497" spans="1:22" x14ac:dyDescent="0.3">
      <c r="A497" t="s">
        <v>1397</v>
      </c>
      <c r="B497" t="s">
        <v>1398</v>
      </c>
      <c r="C497" s="1" t="str">
        <f>HYPERLINK("http://geochem.nrcan.gc.ca/cdogs/content/bdl/bdl220010_e.htm", "22:0010")</f>
        <v>22:0010</v>
      </c>
      <c r="D497" s="1" t="str">
        <f>HYPERLINK("http://geochem.nrcan.gc.ca/cdogs/content/svy/svy_e.htm", "")</f>
        <v/>
      </c>
      <c r="G497" s="1" t="str">
        <f>HYPERLINK("http://geochem.nrcan.gc.ca/cdogs/content/cr_/cr_00166_e.htm", "166")</f>
        <v>166</v>
      </c>
      <c r="J497" t="s">
        <v>256</v>
      </c>
      <c r="K497" t="s">
        <v>257</v>
      </c>
      <c r="T497">
        <v>-0.01</v>
      </c>
    </row>
    <row r="498" spans="1:22" x14ac:dyDescent="0.3">
      <c r="A498" t="s">
        <v>1399</v>
      </c>
      <c r="B498" t="s">
        <v>1400</v>
      </c>
      <c r="C498" s="1" t="str">
        <f>HYPERLINK("http://geochem.nrcan.gc.ca/cdogs/content/bdl/bdl220010_e.htm", "22:0010")</f>
        <v>22:0010</v>
      </c>
      <c r="D498" s="1" t="str">
        <f>HYPERLINK("http://geochem.nrcan.gc.ca/cdogs/content/svy/svy_e.htm", "")</f>
        <v/>
      </c>
      <c r="G498" s="1" t="str">
        <f>HYPERLINK("http://geochem.nrcan.gc.ca/cdogs/content/cr_/cr_00166_e.htm", "166")</f>
        <v>166</v>
      </c>
      <c r="J498" t="s">
        <v>256</v>
      </c>
      <c r="K498" t="s">
        <v>257</v>
      </c>
      <c r="T498">
        <v>7.0000000000000007E-2</v>
      </c>
    </row>
    <row r="499" spans="1:22" x14ac:dyDescent="0.3">
      <c r="A499" t="s">
        <v>1401</v>
      </c>
      <c r="B499" t="s">
        <v>1402</v>
      </c>
      <c r="C499" s="1" t="str">
        <f>HYPERLINK("http://geochem.nrcan.gc.ca/cdogs/content/bdl/bdl220010_e.htm", "22:0010")</f>
        <v>22:0010</v>
      </c>
      <c r="D499" s="1" t="str">
        <f>HYPERLINK("http://geochem.nrcan.gc.ca/cdogs/content/svy/svy_e.htm", "")</f>
        <v/>
      </c>
      <c r="G499" s="1" t="str">
        <f>HYPERLINK("http://geochem.nrcan.gc.ca/cdogs/content/cr_/cr_00166_e.htm", "166")</f>
        <v>166</v>
      </c>
      <c r="J499" t="s">
        <v>256</v>
      </c>
      <c r="K499" t="s">
        <v>257</v>
      </c>
      <c r="T499">
        <v>-0.01</v>
      </c>
    </row>
    <row r="500" spans="1:22" x14ac:dyDescent="0.3">
      <c r="A500" t="s">
        <v>1403</v>
      </c>
      <c r="B500" t="s">
        <v>1404</v>
      </c>
      <c r="C500" s="1" t="str">
        <f>HYPERLINK("http://geochem.nrcan.gc.ca/cdogs/content/bdl/bdl220010_e.htm", "22:0010")</f>
        <v>22:0010</v>
      </c>
      <c r="D500" s="1" t="str">
        <f>HYPERLINK("http://geochem.nrcan.gc.ca/cdogs/content/svy/svy_e.htm", "")</f>
        <v/>
      </c>
      <c r="G500" s="1" t="str">
        <f>HYPERLINK("http://geochem.nrcan.gc.ca/cdogs/content/cr_/cr_00166_e.htm", "166")</f>
        <v>166</v>
      </c>
      <c r="J500" t="s">
        <v>256</v>
      </c>
      <c r="K500" t="s">
        <v>257</v>
      </c>
      <c r="T500">
        <v>-0.01</v>
      </c>
    </row>
    <row r="501" spans="1:22" x14ac:dyDescent="0.3">
      <c r="A501" t="s">
        <v>1405</v>
      </c>
      <c r="B501" t="s">
        <v>1406</v>
      </c>
      <c r="C501" s="1" t="str">
        <f>HYPERLINK("http://geochem.nrcan.gc.ca/cdogs/content/bdl/bdl220010_e.htm", "22:0010")</f>
        <v>22:0010</v>
      </c>
      <c r="D501" s="1" t="str">
        <f>HYPERLINK("http://geochem.nrcan.gc.ca/cdogs/content/svy/svy_e.htm", "")</f>
        <v/>
      </c>
      <c r="G501" s="1" t="str">
        <f>HYPERLINK("http://geochem.nrcan.gc.ca/cdogs/content/cr_/cr_00166_e.htm", "166")</f>
        <v>166</v>
      </c>
      <c r="J501" t="s">
        <v>256</v>
      </c>
      <c r="K501" t="s">
        <v>257</v>
      </c>
      <c r="T501">
        <v>-0.01</v>
      </c>
    </row>
    <row r="502" spans="1:22" x14ac:dyDescent="0.3">
      <c r="A502" t="s">
        <v>1407</v>
      </c>
      <c r="B502" t="s">
        <v>1408</v>
      </c>
      <c r="C502" s="1" t="str">
        <f>HYPERLINK("http://geochem.nrcan.gc.ca/cdogs/content/bdl/bdl220010_e.htm", "22:0010")</f>
        <v>22:0010</v>
      </c>
      <c r="D502" s="1" t="str">
        <f>HYPERLINK("http://geochem.nrcan.gc.ca/cdogs/content/svy/svy_e.htm", "")</f>
        <v/>
      </c>
      <c r="G502" s="1" t="str">
        <f>HYPERLINK("http://geochem.nrcan.gc.ca/cdogs/content/cr_/cr_00166_e.htm", "166")</f>
        <v>166</v>
      </c>
      <c r="J502" t="s">
        <v>256</v>
      </c>
      <c r="K502" t="s">
        <v>257</v>
      </c>
      <c r="T502">
        <v>-0.01</v>
      </c>
    </row>
    <row r="503" spans="1:22" x14ac:dyDescent="0.3">
      <c r="A503" t="s">
        <v>1409</v>
      </c>
      <c r="B503" t="s">
        <v>1410</v>
      </c>
      <c r="C503" s="1" t="str">
        <f>HYPERLINK("http://geochem.nrcan.gc.ca/cdogs/content/bdl/bdl220010_e.htm", "22:0010")</f>
        <v>22:0010</v>
      </c>
      <c r="D503" s="1" t="str">
        <f>HYPERLINK("http://geochem.nrcan.gc.ca/cdogs/content/svy/svy_e.htm", "")</f>
        <v/>
      </c>
      <c r="G503" s="1" t="str">
        <f>HYPERLINK("http://geochem.nrcan.gc.ca/cdogs/content/cr_/cr_00166_e.htm", "166")</f>
        <v>166</v>
      </c>
      <c r="J503" t="s">
        <v>256</v>
      </c>
      <c r="K503" t="s">
        <v>257</v>
      </c>
      <c r="T503">
        <v>-0.01</v>
      </c>
    </row>
    <row r="504" spans="1:22" x14ac:dyDescent="0.3">
      <c r="A504" t="s">
        <v>1411</v>
      </c>
      <c r="B504" t="s">
        <v>1412</v>
      </c>
      <c r="C504" s="1" t="str">
        <f>HYPERLINK("http://geochem.nrcan.gc.ca/cdogs/content/bdl/bdl220010_e.htm", "22:0010")</f>
        <v>22:0010</v>
      </c>
      <c r="D504" s="1" t="str">
        <f>HYPERLINK("http://geochem.nrcan.gc.ca/cdogs/content/svy/svy_e.htm", "")</f>
        <v/>
      </c>
      <c r="G504" s="1" t="str">
        <f>HYPERLINK("http://geochem.nrcan.gc.ca/cdogs/content/cr_/cr_00166_e.htm", "166")</f>
        <v>166</v>
      </c>
      <c r="J504" t="s">
        <v>256</v>
      </c>
      <c r="K504" t="s">
        <v>257</v>
      </c>
      <c r="T504">
        <v>0.11</v>
      </c>
    </row>
    <row r="505" spans="1:22" x14ac:dyDescent="0.3">
      <c r="A505" t="s">
        <v>1413</v>
      </c>
      <c r="B505" t="s">
        <v>1414</v>
      </c>
      <c r="C505" s="1" t="str">
        <f>HYPERLINK("http://geochem.nrcan.gc.ca/cdogs/content/bdl/bdl220010_e.htm", "22:0010")</f>
        <v>22:0010</v>
      </c>
      <c r="D505" s="1" t="str">
        <f>HYPERLINK("http://geochem.nrcan.gc.ca/cdogs/content/svy/svy_e.htm", "")</f>
        <v/>
      </c>
      <c r="G505" s="1" t="str">
        <f>HYPERLINK("http://geochem.nrcan.gc.ca/cdogs/content/cr_/cr_00166_e.htm", "166")</f>
        <v>166</v>
      </c>
      <c r="J505" t="s">
        <v>256</v>
      </c>
      <c r="K505" t="s">
        <v>257</v>
      </c>
      <c r="V505">
        <v>-0.1</v>
      </c>
    </row>
    <row r="506" spans="1:22" x14ac:dyDescent="0.3">
      <c r="A506" t="s">
        <v>1415</v>
      </c>
      <c r="B506" t="s">
        <v>1416</v>
      </c>
      <c r="C506" s="1" t="str">
        <f>HYPERLINK("http://geochem.nrcan.gc.ca/cdogs/content/bdl/bdl220010_e.htm", "22:0010")</f>
        <v>22:0010</v>
      </c>
      <c r="D506" s="1" t="str">
        <f>HYPERLINK("http://geochem.nrcan.gc.ca/cdogs/content/svy/svy_e.htm", "")</f>
        <v/>
      </c>
      <c r="G506" s="1" t="str">
        <f>HYPERLINK("http://geochem.nrcan.gc.ca/cdogs/content/cr_/cr_00166_e.htm", "166")</f>
        <v>166</v>
      </c>
      <c r="J506" t="s">
        <v>256</v>
      </c>
      <c r="K506" t="s">
        <v>257</v>
      </c>
      <c r="P506">
        <v>-1</v>
      </c>
      <c r="Q506">
        <v>1</v>
      </c>
    </row>
    <row r="507" spans="1:22" x14ac:dyDescent="0.3">
      <c r="A507" t="s">
        <v>1417</v>
      </c>
      <c r="B507" t="s">
        <v>1418</v>
      </c>
      <c r="C507" s="1" t="str">
        <f>HYPERLINK("http://geochem.nrcan.gc.ca/cdogs/content/bdl/bdl220010_e.htm", "22:0010")</f>
        <v>22:0010</v>
      </c>
      <c r="D507" s="1" t="str">
        <f>HYPERLINK("http://geochem.nrcan.gc.ca/cdogs/content/svy/svy_e.htm", "")</f>
        <v/>
      </c>
      <c r="G507" s="1" t="str">
        <f>HYPERLINK("http://geochem.nrcan.gc.ca/cdogs/content/cr_/cr_00166_e.htm", "166")</f>
        <v>166</v>
      </c>
      <c r="J507" t="s">
        <v>256</v>
      </c>
      <c r="K507" t="s">
        <v>257</v>
      </c>
      <c r="U507">
        <v>-0.01</v>
      </c>
    </row>
    <row r="508" spans="1:22" x14ac:dyDescent="0.3">
      <c r="A508" t="s">
        <v>1419</v>
      </c>
      <c r="B508" t="s">
        <v>1420</v>
      </c>
      <c r="C508" s="1" t="str">
        <f>HYPERLINK("http://geochem.nrcan.gc.ca/cdogs/content/bdl/bdl220010_e.htm", "22:0010")</f>
        <v>22:0010</v>
      </c>
      <c r="D508" s="1" t="str">
        <f>HYPERLINK("http://geochem.nrcan.gc.ca/cdogs/content/svy/svy_e.htm", "")</f>
        <v/>
      </c>
      <c r="G508" s="1" t="str">
        <f>HYPERLINK("http://geochem.nrcan.gc.ca/cdogs/content/cr_/cr_00166_e.htm", "166")</f>
        <v>166</v>
      </c>
      <c r="J508" t="s">
        <v>256</v>
      </c>
      <c r="K508" t="s">
        <v>257</v>
      </c>
      <c r="U508">
        <v>-0.01</v>
      </c>
    </row>
    <row r="509" spans="1:22" x14ac:dyDescent="0.3">
      <c r="A509" t="s">
        <v>1421</v>
      </c>
      <c r="B509" t="s">
        <v>1422</v>
      </c>
      <c r="C509" s="1" t="str">
        <f>HYPERLINK("http://geochem.nrcan.gc.ca/cdogs/content/bdl/bdl220010_e.htm", "22:0010")</f>
        <v>22:0010</v>
      </c>
      <c r="D509" s="1" t="str">
        <f>HYPERLINK("http://geochem.nrcan.gc.ca/cdogs/content/svy/svy_e.htm", "")</f>
        <v/>
      </c>
      <c r="G509" s="1" t="str">
        <f>HYPERLINK("http://geochem.nrcan.gc.ca/cdogs/content/cr_/cr_00166_e.htm", "166")</f>
        <v>166</v>
      </c>
      <c r="J509" t="s">
        <v>256</v>
      </c>
      <c r="K509" t="s">
        <v>257</v>
      </c>
      <c r="U509">
        <v>-0.01</v>
      </c>
    </row>
    <row r="510" spans="1:22" x14ac:dyDescent="0.3">
      <c r="A510" t="s">
        <v>1423</v>
      </c>
      <c r="B510" t="s">
        <v>1424</v>
      </c>
      <c r="C510" s="1" t="str">
        <f>HYPERLINK("http://geochem.nrcan.gc.ca/cdogs/content/bdl/bdl220010_e.htm", "22:0010")</f>
        <v>22:0010</v>
      </c>
      <c r="D510" s="1" t="str">
        <f>HYPERLINK("http://geochem.nrcan.gc.ca/cdogs/content/svy/svy_e.htm", "")</f>
        <v/>
      </c>
      <c r="G510" s="1" t="str">
        <f>HYPERLINK("http://geochem.nrcan.gc.ca/cdogs/content/cr_/cr_00166_e.htm", "166")</f>
        <v>166</v>
      </c>
      <c r="J510" t="s">
        <v>256</v>
      </c>
      <c r="K510" t="s">
        <v>257</v>
      </c>
      <c r="T510">
        <v>-0.01</v>
      </c>
    </row>
  </sheetData>
  <autoFilter ref="A1:L510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  <filterColumn colId="11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pkg_0297a</vt:lpstr>
      <vt:lpstr>pkg_0297a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2024-11-22T08:12:24Z</dcterms:created>
  <dcterms:modified xsi:type="dcterms:W3CDTF">2024-11-22T17:02:10Z</dcterms:modified>
</cp:coreProperties>
</file>