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310016_pkg_0326b.xlsx" sheetId="1" r:id="rId1"/>
  </sheets>
  <definedNames>
    <definedName name="_xlnm._FilterDatabase" localSheetId="0" hidden="1">bdl310016_pkg_0326b.xlsx!$A$1:$K$60</definedName>
    <definedName name="pkg_0326b">bdl310016_pkg_0326b.xlsx!$A$1:$AV$60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9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8" i="1"/>
  <c r="J39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G18" i="1"/>
  <c r="G37" i="1"/>
  <c r="G40" i="1"/>
  <c r="G41" i="1"/>
  <c r="G42" i="1"/>
  <c r="G43" i="1"/>
  <c r="G6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</calcChain>
</file>

<file path=xl/sharedStrings.xml><?xml version="1.0" encoding="utf-8"?>
<sst xmlns="http://schemas.openxmlformats.org/spreadsheetml/2006/main" count="284" uniqueCount="251">
  <si>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</si>
  <si>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</si>
  <si>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</si>
  <si>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</si>
  <si>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</si>
  <si>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</si>
  <si>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</si>
  <si>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</si>
  <si>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</si>
  <si>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</si>
  <si>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</si>
  <si>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</si>
  <si>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</si>
  <si>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</si>
  <si>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</si>
  <si>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</si>
  <si>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</si>
  <si>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</si>
  <si>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</si>
  <si>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</si>
  <si>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</si>
  <si>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</si>
  <si>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</si>
  <si>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</si>
  <si>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</si>
  <si>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</si>
  <si>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</si>
  <si>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</si>
  <si>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</si>
  <si>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</si>
  <si>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</si>
  <si>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</si>
  <si>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</si>
  <si>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</si>
  <si>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</si>
  <si>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</si>
  <si>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</si>
  <si>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</si>
  <si>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</si>
  <si>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</si>
  <si>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</si>
  <si>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</si>
  <si>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</si>
  <si>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</si>
  <si>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</si>
  <si>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</si>
  <si>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</si>
  <si>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</si>
  <si>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037E  :056501:80:056503:10</t>
  </si>
  <si>
    <t>31:0016:000001</t>
  </si>
  <si>
    <t>31:0004:000002</t>
  </si>
  <si>
    <t>31:0004:000002:0001:0001:02</t>
  </si>
  <si>
    <t>037E  :056502:00:------:--</t>
  </si>
  <si>
    <t>31:0016:000002</t>
  </si>
  <si>
    <t>31:0004:000001</t>
  </si>
  <si>
    <t>31:0004:000001:0001:0001:00</t>
  </si>
  <si>
    <t>037E  :056503:10:------:--</t>
  </si>
  <si>
    <t>31:0016:000003</t>
  </si>
  <si>
    <t>31:0004:000002:0001:0001:01</t>
  </si>
  <si>
    <t>037E  :056504:20:056503:10</t>
  </si>
  <si>
    <t>31:0016:000004</t>
  </si>
  <si>
    <t>31:0004:000002:0002:0001:00</t>
  </si>
  <si>
    <t>037E  :056505:00:------:--</t>
  </si>
  <si>
    <t>31:0016:000005</t>
  </si>
  <si>
    <t>31:0004:000003</t>
  </si>
  <si>
    <t>31:0004:000003:0001:0001:00</t>
  </si>
  <si>
    <t>037E  :056506:00:------:--</t>
  </si>
  <si>
    <t>31:0016:000006</t>
  </si>
  <si>
    <t>31:0004:000004</t>
  </si>
  <si>
    <t>31:0004:000004:0001:0001:00</t>
  </si>
  <si>
    <t>037E  :056507:00:------:--</t>
  </si>
  <si>
    <t>31:0016:000007</t>
  </si>
  <si>
    <t>31:0004:000005</t>
  </si>
  <si>
    <t>31:0004:000005:0001:0001:00</t>
  </si>
  <si>
    <t>037E  :056508:00:------:--</t>
  </si>
  <si>
    <t>31:0016:000008</t>
  </si>
  <si>
    <t>31:0004:000006</t>
  </si>
  <si>
    <t>31:0004:000006:0001:0001:00</t>
  </si>
  <si>
    <t>037E  :056509:00:------:--</t>
  </si>
  <si>
    <t>31:0016:000009</t>
  </si>
  <si>
    <t>31:0004:000007</t>
  </si>
  <si>
    <t>31:0004:000007:0001:0001:00</t>
  </si>
  <si>
    <t>037E  :056510:00:------:--</t>
  </si>
  <si>
    <t>31:0016:000010</t>
  </si>
  <si>
    <t>31:0004:000008</t>
  </si>
  <si>
    <t>31:0004:000008:0001:0001:00</t>
  </si>
  <si>
    <t>037E  :056511:00:------:--</t>
  </si>
  <si>
    <t>31:0016:000011</t>
  </si>
  <si>
    <t>31:0004:000009</t>
  </si>
  <si>
    <t>31:0004:000009:0001:0001:00</t>
  </si>
  <si>
    <t>037E  :056512:00:------:--</t>
  </si>
  <si>
    <t>31:0016:000012</t>
  </si>
  <si>
    <t>31:0004:000010</t>
  </si>
  <si>
    <t>31:0004:000010:0001:0001:00</t>
  </si>
  <si>
    <t>037E  :056513:00:------:--</t>
  </si>
  <si>
    <t>31:0016:000013</t>
  </si>
  <si>
    <t>31:0004:000011</t>
  </si>
  <si>
    <t>31:0004:000011:0001:0001:01</t>
  </si>
  <si>
    <t>037E  :056513:00:------:-- (Acme Rep)</t>
  </si>
  <si>
    <t>31:0016:000014</t>
  </si>
  <si>
    <t>31:0004:000011:0001:0001:02</t>
  </si>
  <si>
    <t>037E  :056514:00:------:--</t>
  </si>
  <si>
    <t>31:0016:000015</t>
  </si>
  <si>
    <t>31:0004:000012</t>
  </si>
  <si>
    <t>31:0004:000012:0001:0001:00</t>
  </si>
  <si>
    <t>037E  :056515:00:------:--</t>
  </si>
  <si>
    <t>31:0016:000016</t>
  </si>
  <si>
    <t>31:0004:000013</t>
  </si>
  <si>
    <t>31:0004:000013:0001:0001:00</t>
  </si>
  <si>
    <t>037E  :056516:9A</t>
  </si>
  <si>
    <t>31:0016:000017</t>
  </si>
  <si>
    <t>Control Reference</t>
  </si>
  <si>
    <t>Unspecified</t>
  </si>
  <si>
    <t>037E  :056517:00:------:--</t>
  </si>
  <si>
    <t>31:0016:000018</t>
  </si>
  <si>
    <t>31:0004:000014</t>
  </si>
  <si>
    <t>31:0004:000014:0001:0001:00</t>
  </si>
  <si>
    <t>037E  :056518:00:------:--</t>
  </si>
  <si>
    <t>31:0016:000019</t>
  </si>
  <si>
    <t>31:0004:000015</t>
  </si>
  <si>
    <t>31:0004:000015:0001:0001:00</t>
  </si>
  <si>
    <t>037E  :056519:00:------:--</t>
  </si>
  <si>
    <t>31:0016:000020</t>
  </si>
  <si>
    <t>31:0004:000016</t>
  </si>
  <si>
    <t>31:0004:000016:0001:0001:00</t>
  </si>
  <si>
    <t>037E  :056520:00:------:--</t>
  </si>
  <si>
    <t>31:0016:000021</t>
  </si>
  <si>
    <t>31:0004:000017</t>
  </si>
  <si>
    <t>31:0004:000017:0001:0001:00</t>
  </si>
  <si>
    <t>037E  :056521:80:056522:10</t>
  </si>
  <si>
    <t>31:0016:000022</t>
  </si>
  <si>
    <t>31:0004:000018</t>
  </si>
  <si>
    <t>31:0004:000018:0001:0001:02</t>
  </si>
  <si>
    <t>037E  :056522:10:------:--</t>
  </si>
  <si>
    <t>31:0016:000023</t>
  </si>
  <si>
    <t>31:0004:000018:0001:0001:01</t>
  </si>
  <si>
    <t>037E  :056523:20:056522:10</t>
  </si>
  <si>
    <t>31:0016:000024</t>
  </si>
  <si>
    <t>31:0004:000018:0002:0001:00</t>
  </si>
  <si>
    <t>037E  :056524:00:------:--</t>
  </si>
  <si>
    <t>31:0016:000025</t>
  </si>
  <si>
    <t>31:0004:000019</t>
  </si>
  <si>
    <t>31:0004:000019:0001:0001:00</t>
  </si>
  <si>
    <t>037E  :056525:00:------:--</t>
  </si>
  <si>
    <t>31:0016:000026</t>
  </si>
  <si>
    <t>31:0004:000020</t>
  </si>
  <si>
    <t>31:0004:000020:0001:0001:00</t>
  </si>
  <si>
    <t>037E  :056526:00:------:--</t>
  </si>
  <si>
    <t>31:0016:000027</t>
  </si>
  <si>
    <t>31:0004:000021</t>
  </si>
  <si>
    <t>31:0004:000021:0001:0001:00</t>
  </si>
  <si>
    <t>037E  :056527:00:------:--</t>
  </si>
  <si>
    <t>31:0016:000028</t>
  </si>
  <si>
    <t>31:0004:000022</t>
  </si>
  <si>
    <t>31:0004:000022:0001:0001:00</t>
  </si>
  <si>
    <t>037E  :056528:00:------:--</t>
  </si>
  <si>
    <t>31:0016:000029</t>
  </si>
  <si>
    <t>31:0004:000023</t>
  </si>
  <si>
    <t>31:0004:000023:0001:0001:00</t>
  </si>
  <si>
    <t>037E  :056529:00:------:--</t>
  </si>
  <si>
    <t>31:0016:000030</t>
  </si>
  <si>
    <t>31:0004:000024</t>
  </si>
  <si>
    <t>31:0004:000024:0001:0001:00</t>
  </si>
  <si>
    <t>037E  :056530:00:------:--</t>
  </si>
  <si>
    <t>31:0016:000031</t>
  </si>
  <si>
    <t>31:0004:000025</t>
  </si>
  <si>
    <t>31:0004:000025:0001:0001:00</t>
  </si>
  <si>
    <t>037E  :056531:00:------:--</t>
  </si>
  <si>
    <t>31:0016:000032</t>
  </si>
  <si>
    <t>31:0004:000026</t>
  </si>
  <si>
    <t>31:0004:000026:0001:0001:00</t>
  </si>
  <si>
    <t>037E  :056532:00:------:--</t>
  </si>
  <si>
    <t>31:0016:000033</t>
  </si>
  <si>
    <t>31:0004:000027</t>
  </si>
  <si>
    <t>31:0004:000027:0001:0001:00</t>
  </si>
  <si>
    <t>037E  :056533:00:------:--</t>
  </si>
  <si>
    <t>31:0016:000034</t>
  </si>
  <si>
    <t>31:0004:000028</t>
  </si>
  <si>
    <t>31:0004:000028:0001:0001:00</t>
  </si>
  <si>
    <t>037E  :056534:00:------:--</t>
  </si>
  <si>
    <t>31:0016:000035</t>
  </si>
  <si>
    <t>31:0004:000029</t>
  </si>
  <si>
    <t>31:0004:000029:0001:0001:00</t>
  </si>
  <si>
    <t>037E  :056535:9B</t>
  </si>
  <si>
    <t>31:0016:000036</t>
  </si>
  <si>
    <t>037E  :056536:00:------:--</t>
  </si>
  <si>
    <t>31:0016:000037</t>
  </si>
  <si>
    <t>31:0004:000030</t>
  </si>
  <si>
    <t>31:0004:000030:0001:0001:00</t>
  </si>
  <si>
    <t>037E  :056537:00:------:--</t>
  </si>
  <si>
    <t>31:0016:000038</t>
  </si>
  <si>
    <t>31:0004:000031</t>
  </si>
  <si>
    <t>31:0004:000031:0001:0001:00</t>
  </si>
  <si>
    <t>037E  :056538:9B</t>
  </si>
  <si>
    <t>31:0016:000039</t>
  </si>
  <si>
    <t>037E  :056539:9A</t>
  </si>
  <si>
    <t>31:0016:000040</t>
  </si>
  <si>
    <t>Acme Std 1</t>
  </si>
  <si>
    <t>31:0016:000041</t>
  </si>
  <si>
    <t>Acme Std 2</t>
  </si>
  <si>
    <t>31:0016:000042</t>
  </si>
  <si>
    <t>037E  :056505:00:------:--:HMC</t>
  </si>
  <si>
    <t>31:0018:000001</t>
  </si>
  <si>
    <t>31:0004:000003:0007:0001:00</t>
  </si>
  <si>
    <t>037E  :056507:00:------:--:HMC</t>
  </si>
  <si>
    <t>31:0018:000002</t>
  </si>
  <si>
    <t>31:0004:000005:0007:0001:00</t>
  </si>
  <si>
    <t>037E  :056509:00:------:--:HMC</t>
  </si>
  <si>
    <t>31:0018:000003</t>
  </si>
  <si>
    <t>31:0004:000007:0007:0001:00</t>
  </si>
  <si>
    <t>037E  :056511:00:------:--:HMC</t>
  </si>
  <si>
    <t>31:0018:000004</t>
  </si>
  <si>
    <t>31:0004:000009:0007:0001:01</t>
  </si>
  <si>
    <t>037E  :056511:00:------:--:HMC (Acme Rep)</t>
  </si>
  <si>
    <t>31:0018:000005</t>
  </si>
  <si>
    <t>31:0004:000009:0007:0001:02</t>
  </si>
  <si>
    <t>037E  :056513:00:------:--:HMC</t>
  </si>
  <si>
    <t>31:0018:000006</t>
  </si>
  <si>
    <t>31:0004:000011:0007:0001:00</t>
  </si>
  <si>
    <t>037E  :056515:00:------:--:HMC</t>
  </si>
  <si>
    <t>31:0018:000007</t>
  </si>
  <si>
    <t>31:0004:000013:0007:0001:00</t>
  </si>
  <si>
    <t>037E  :056518:00:------:--:HMC</t>
  </si>
  <si>
    <t>31:0018:000008</t>
  </si>
  <si>
    <t>31:0004:000015:0007:0001:00</t>
  </si>
  <si>
    <t>037E  :056520:00:------:--:HMC</t>
  </si>
  <si>
    <t>31:0018:000009</t>
  </si>
  <si>
    <t>31:0004:000017:0007:0001:00</t>
  </si>
  <si>
    <t>037E  :056522:10:------:--:HMC</t>
  </si>
  <si>
    <t>31:0018:000010</t>
  </si>
  <si>
    <t>31:0004:000018:0007:0001:00</t>
  </si>
  <si>
    <t>037E  :056525:00:------:--:HMC</t>
  </si>
  <si>
    <t>31:0018:000011</t>
  </si>
  <si>
    <t>31:0004:000020:0007:0001:00</t>
  </si>
  <si>
    <t>037E  :056526:00:------:--:HMC</t>
  </si>
  <si>
    <t>31:0018:000012</t>
  </si>
  <si>
    <t>31:0004:000021:0007:0001:00</t>
  </si>
  <si>
    <t>037E  :056528:00:------:--:HMC</t>
  </si>
  <si>
    <t>31:0018:000013</t>
  </si>
  <si>
    <t>31:0004:000023:0007:0001:00</t>
  </si>
  <si>
    <t>037E  :056529:00:------:--:HMC</t>
  </si>
  <si>
    <t>31:0018:000014</t>
  </si>
  <si>
    <t>31:0004:000024:0007:0001:00</t>
  </si>
  <si>
    <t>037E  :056531:00:------:--:HMC</t>
  </si>
  <si>
    <t>31:0018:000015</t>
  </si>
  <si>
    <t>31:0004:000026:0007:0001:00</t>
  </si>
  <si>
    <t>037E  :056534:00:------:--:HMC</t>
  </si>
  <si>
    <t>31:0018:000016</t>
  </si>
  <si>
    <t>31:0004:000029:0007:0001:00</t>
  </si>
  <si>
    <t>Acme Std 3</t>
  </si>
  <si>
    <t>31:0018:000017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</si>
</sst>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6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8" width="14.77734375" customWidth="1"/>
  </cols>
  <sheetData>
    <row r="1" spans="1:4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</row>
    <row r="2" spans="1:48" x14ac:dyDescent="0.3">
      <c r="A2" t="s">
        <v>48</v>
      </c>
      <c r="B2" t="s">
        <v>49</v>
      </c>
      <c r="C2" s="1" t="str">
        <f t="shared" ref="C2:C43" si="0">HYPERLINK("http://geochem.nrcan.gc.ca/cdogs/content/bdl/bdl310016_e.htm", "31:0016")</f>
        <v>31:0016</v>
      </c>
      <c r="D2" s="1" t="str">
        <f t="shared" ref="D2:D17" si="1">HYPERLINK("http://geochem.nrcan.gc.ca/cdogs/content/svy/svy310004_e.htm", "31:0004")</f>
        <v>31:0004</v>
      </c>
      <c r="E2" t="s">
        <v>50</v>
      </c>
      <c r="F2" t="s">
        <v>51</v>
      </c>
      <c r="H2">
        <v>70.445620000000005</v>
      </c>
      <c r="I2">
        <v>-74.782380000000003</v>
      </c>
      <c r="J2" s="1" t="str">
        <f t="shared" ref="J2:J17" si="2">HYPERLINK("http://geochem.nrcan.gc.ca/cdogs/content/kwd/kwd020030_e.htm", "NGR bulk stream sediment")</f>
        <v>NGR bulk stream sediment</v>
      </c>
      <c r="K2" s="1" t="str">
        <f t="shared" ref="K2:K17" si="3">HYPERLINK("http://geochem.nrcan.gc.ca/cdogs/content/kwd/kwd080010_e.htm", "&lt;177 micron (NGR stream)")</f>
        <v>&lt;177 micron (NGR stream)</v>
      </c>
      <c r="L2">
        <v>21</v>
      </c>
      <c r="M2">
        <v>0.84</v>
      </c>
      <c r="N2">
        <v>0.2</v>
      </c>
      <c r="O2">
        <v>0.1</v>
      </c>
      <c r="P2">
        <v>1</v>
      </c>
      <c r="Q2">
        <v>43.2</v>
      </c>
      <c r="R2">
        <v>0.04</v>
      </c>
      <c r="S2">
        <v>0.27</v>
      </c>
      <c r="T2">
        <v>0.05</v>
      </c>
      <c r="U2">
        <v>6.3</v>
      </c>
      <c r="V2">
        <v>27.5</v>
      </c>
      <c r="W2">
        <v>14.91</v>
      </c>
      <c r="X2">
        <v>2</v>
      </c>
      <c r="Y2">
        <v>4.5</v>
      </c>
      <c r="Z2">
        <v>11</v>
      </c>
      <c r="AA2">
        <v>0.2</v>
      </c>
      <c r="AB2">
        <v>29.8</v>
      </c>
      <c r="AC2">
        <v>0.48</v>
      </c>
      <c r="AD2">
        <v>178</v>
      </c>
      <c r="AE2">
        <v>0.33</v>
      </c>
      <c r="AF2">
        <v>2.3E-2</v>
      </c>
      <c r="AG2">
        <v>13.4</v>
      </c>
      <c r="AH2">
        <v>8.3000000000000004E-2</v>
      </c>
      <c r="AI2">
        <v>5.67</v>
      </c>
      <c r="AJ2">
        <v>0.01</v>
      </c>
      <c r="AK2">
        <v>0.01</v>
      </c>
      <c r="AL2">
        <v>2.1</v>
      </c>
      <c r="AM2">
        <v>0.1</v>
      </c>
      <c r="AN2">
        <v>7.7</v>
      </c>
      <c r="AO2">
        <v>0.01</v>
      </c>
      <c r="AP2">
        <v>17.7</v>
      </c>
      <c r="AQ2">
        <v>1210</v>
      </c>
      <c r="AR2">
        <v>0.13</v>
      </c>
      <c r="AS2">
        <v>2.1</v>
      </c>
      <c r="AT2">
        <v>42</v>
      </c>
      <c r="AU2">
        <v>0.3</v>
      </c>
      <c r="AV2">
        <v>35.1</v>
      </c>
    </row>
    <row r="3" spans="1:48" x14ac:dyDescent="0.3">
      <c r="A3" t="s">
        <v>52</v>
      </c>
      <c r="B3" t="s">
        <v>53</v>
      </c>
      <c r="C3" s="1" t="str">
        <f t="shared" si="0"/>
        <v>31:0016</v>
      </c>
      <c r="D3" s="1" t="str">
        <f t="shared" si="1"/>
        <v>31:0004</v>
      </c>
      <c r="E3" t="s">
        <v>54</v>
      </c>
      <c r="F3" t="s">
        <v>55</v>
      </c>
      <c r="H3">
        <v>70.79853</v>
      </c>
      <c r="I3">
        <v>-74.539720000000003</v>
      </c>
      <c r="J3" s="1" t="str">
        <f t="shared" si="2"/>
        <v>NGR bulk stream sediment</v>
      </c>
      <c r="K3" s="1" t="str">
        <f t="shared" si="3"/>
        <v>&lt;177 micron (NGR stream)</v>
      </c>
      <c r="L3">
        <v>38</v>
      </c>
      <c r="M3">
        <v>1.59</v>
      </c>
      <c r="N3">
        <v>0.4</v>
      </c>
      <c r="O3">
        <v>0.1</v>
      </c>
      <c r="P3">
        <v>0.5</v>
      </c>
      <c r="Q3">
        <v>63.9</v>
      </c>
      <c r="R3">
        <v>0.09</v>
      </c>
      <c r="S3">
        <v>0.4</v>
      </c>
      <c r="T3">
        <v>0.06</v>
      </c>
      <c r="U3">
        <v>11</v>
      </c>
      <c r="V3">
        <v>52.8</v>
      </c>
      <c r="W3">
        <v>27.85</v>
      </c>
      <c r="X3">
        <v>3.38</v>
      </c>
      <c r="Y3">
        <v>7.8</v>
      </c>
      <c r="Z3">
        <v>18</v>
      </c>
      <c r="AA3">
        <v>0.24</v>
      </c>
      <c r="AB3">
        <v>54.5</v>
      </c>
      <c r="AC3">
        <v>0.83</v>
      </c>
      <c r="AD3">
        <v>339</v>
      </c>
      <c r="AE3">
        <v>0.82</v>
      </c>
      <c r="AF3">
        <v>1.7000000000000001E-2</v>
      </c>
      <c r="AG3">
        <v>24.4</v>
      </c>
      <c r="AH3">
        <v>0.14899999999999999</v>
      </c>
      <c r="AI3">
        <v>10.37</v>
      </c>
      <c r="AJ3">
        <v>0.01</v>
      </c>
      <c r="AK3">
        <v>0.01</v>
      </c>
      <c r="AL3">
        <v>3.4</v>
      </c>
      <c r="AM3">
        <v>0.2</v>
      </c>
      <c r="AN3">
        <v>10.6</v>
      </c>
      <c r="AO3">
        <v>0.01</v>
      </c>
      <c r="AP3">
        <v>26.9</v>
      </c>
      <c r="AQ3">
        <v>1650</v>
      </c>
      <c r="AR3">
        <v>0.23</v>
      </c>
      <c r="AS3">
        <v>3.7</v>
      </c>
      <c r="AT3">
        <v>73</v>
      </c>
      <c r="AU3">
        <v>0.7</v>
      </c>
      <c r="AV3">
        <v>54.4</v>
      </c>
    </row>
    <row r="4" spans="1:48" x14ac:dyDescent="0.3">
      <c r="A4" t="s">
        <v>56</v>
      </c>
      <c r="B4" t="s">
        <v>57</v>
      </c>
      <c r="C4" s="1" t="str">
        <f t="shared" si="0"/>
        <v>31:0016</v>
      </c>
      <c r="D4" s="1" t="str">
        <f t="shared" si="1"/>
        <v>31:0004</v>
      </c>
      <c r="E4" t="s">
        <v>50</v>
      </c>
      <c r="F4" t="s">
        <v>58</v>
      </c>
      <c r="H4">
        <v>70.445620000000005</v>
      </c>
      <c r="I4">
        <v>-74.782380000000003</v>
      </c>
      <c r="J4" s="1" t="str">
        <f t="shared" si="2"/>
        <v>NGR bulk stream sediment</v>
      </c>
      <c r="K4" s="1" t="str">
        <f t="shared" si="3"/>
        <v>&lt;177 micron (NGR stream)</v>
      </c>
      <c r="L4">
        <v>20</v>
      </c>
      <c r="M4">
        <v>0.84</v>
      </c>
      <c r="N4">
        <v>0.2</v>
      </c>
      <c r="O4">
        <v>0.1</v>
      </c>
      <c r="P4">
        <v>0.5</v>
      </c>
      <c r="Q4">
        <v>43.1</v>
      </c>
      <c r="R4">
        <v>0.04</v>
      </c>
      <c r="S4">
        <v>0.26</v>
      </c>
      <c r="T4">
        <v>0.04</v>
      </c>
      <c r="U4">
        <v>6.6</v>
      </c>
      <c r="V4">
        <v>29.4</v>
      </c>
      <c r="W4">
        <v>14.76</v>
      </c>
      <c r="X4">
        <v>2.02</v>
      </c>
      <c r="Y4">
        <v>4.5</v>
      </c>
      <c r="Z4">
        <v>5</v>
      </c>
      <c r="AA4">
        <v>0.2</v>
      </c>
      <c r="AB4">
        <v>30.2</v>
      </c>
      <c r="AC4">
        <v>0.48</v>
      </c>
      <c r="AD4">
        <v>180</v>
      </c>
      <c r="AE4">
        <v>0.33</v>
      </c>
      <c r="AF4">
        <v>2.3E-2</v>
      </c>
      <c r="AG4">
        <v>12.8</v>
      </c>
      <c r="AH4">
        <v>7.9000000000000001E-2</v>
      </c>
      <c r="AI4">
        <v>5.5</v>
      </c>
      <c r="AJ4">
        <v>0.01</v>
      </c>
      <c r="AK4">
        <v>0.01</v>
      </c>
      <c r="AL4">
        <v>2.1</v>
      </c>
      <c r="AM4">
        <v>0.1</v>
      </c>
      <c r="AN4">
        <v>7.6</v>
      </c>
      <c r="AO4">
        <v>0.01</v>
      </c>
      <c r="AP4">
        <v>18.399999999999999</v>
      </c>
      <c r="AQ4">
        <v>1220</v>
      </c>
      <c r="AR4">
        <v>0.13</v>
      </c>
      <c r="AS4">
        <v>2</v>
      </c>
      <c r="AT4">
        <v>42</v>
      </c>
      <c r="AU4">
        <v>0.2</v>
      </c>
      <c r="AV4">
        <v>35.9</v>
      </c>
    </row>
    <row r="5" spans="1:48" x14ac:dyDescent="0.3">
      <c r="A5" t="s">
        <v>59</v>
      </c>
      <c r="B5" t="s">
        <v>60</v>
      </c>
      <c r="C5" s="1" t="str">
        <f t="shared" si="0"/>
        <v>31:0016</v>
      </c>
      <c r="D5" s="1" t="str">
        <f t="shared" si="1"/>
        <v>31:0004</v>
      </c>
      <c r="E5" t="s">
        <v>50</v>
      </c>
      <c r="F5" t="s">
        <v>61</v>
      </c>
      <c r="H5">
        <v>70.445620000000005</v>
      </c>
      <c r="I5">
        <v>-74.782380000000003</v>
      </c>
      <c r="J5" s="1" t="str">
        <f t="shared" si="2"/>
        <v>NGR bulk stream sediment</v>
      </c>
      <c r="K5" s="1" t="str">
        <f t="shared" si="3"/>
        <v>&lt;177 micron (NGR stream)</v>
      </c>
      <c r="L5">
        <v>18</v>
      </c>
      <c r="M5">
        <v>0.79</v>
      </c>
      <c r="N5">
        <v>0.3</v>
      </c>
      <c r="O5">
        <v>0.4</v>
      </c>
      <c r="P5">
        <v>0.5</v>
      </c>
      <c r="Q5">
        <v>41</v>
      </c>
      <c r="R5">
        <v>0.03</v>
      </c>
      <c r="S5">
        <v>0.25</v>
      </c>
      <c r="T5">
        <v>0.04</v>
      </c>
      <c r="U5">
        <v>6.1</v>
      </c>
      <c r="V5">
        <v>27</v>
      </c>
      <c r="W5">
        <v>15.73</v>
      </c>
      <c r="X5">
        <v>1.97</v>
      </c>
      <c r="Y5">
        <v>4.3</v>
      </c>
      <c r="Z5">
        <v>11</v>
      </c>
      <c r="AA5">
        <v>0.19</v>
      </c>
      <c r="AB5">
        <v>28.5</v>
      </c>
      <c r="AC5">
        <v>0.45</v>
      </c>
      <c r="AD5">
        <v>170</v>
      </c>
      <c r="AE5">
        <v>0.36</v>
      </c>
      <c r="AF5">
        <v>2.1999999999999999E-2</v>
      </c>
      <c r="AG5">
        <v>12.1</v>
      </c>
      <c r="AH5">
        <v>7.6999999999999999E-2</v>
      </c>
      <c r="AI5">
        <v>5.28</v>
      </c>
      <c r="AJ5">
        <v>0.01</v>
      </c>
      <c r="AK5">
        <v>0.01</v>
      </c>
      <c r="AL5">
        <v>2</v>
      </c>
      <c r="AM5">
        <v>0.1</v>
      </c>
      <c r="AN5">
        <v>7.4</v>
      </c>
      <c r="AO5">
        <v>0.01</v>
      </c>
      <c r="AP5">
        <v>15.9</v>
      </c>
      <c r="AQ5">
        <v>1170</v>
      </c>
      <c r="AR5">
        <v>0.12</v>
      </c>
      <c r="AS5">
        <v>1.9</v>
      </c>
      <c r="AT5">
        <v>40</v>
      </c>
      <c r="AU5">
        <v>0.1</v>
      </c>
      <c r="AV5">
        <v>32.700000000000003</v>
      </c>
    </row>
    <row r="6" spans="1:48" x14ac:dyDescent="0.3">
      <c r="A6" t="s">
        <v>62</v>
      </c>
      <c r="B6" t="s">
        <v>63</v>
      </c>
      <c r="C6" s="1" t="str">
        <f t="shared" si="0"/>
        <v>31:0016</v>
      </c>
      <c r="D6" s="1" t="str">
        <f t="shared" si="1"/>
        <v>31:0004</v>
      </c>
      <c r="E6" t="s">
        <v>64</v>
      </c>
      <c r="F6" t="s">
        <v>65</v>
      </c>
      <c r="H6">
        <v>70.588700000000003</v>
      </c>
      <c r="I6">
        <v>-74.92174</v>
      </c>
      <c r="J6" s="1" t="str">
        <f t="shared" si="2"/>
        <v>NGR bulk stream sediment</v>
      </c>
      <c r="K6" s="1" t="str">
        <f t="shared" si="3"/>
        <v>&lt;177 micron (NGR stream)</v>
      </c>
      <c r="L6">
        <v>31</v>
      </c>
      <c r="M6">
        <v>1.28</v>
      </c>
      <c r="N6">
        <v>0.5</v>
      </c>
      <c r="O6">
        <v>0.1</v>
      </c>
      <c r="P6">
        <v>0.5</v>
      </c>
      <c r="Q6">
        <v>61.5</v>
      </c>
      <c r="R6">
        <v>7.0000000000000007E-2</v>
      </c>
      <c r="S6">
        <v>0.27</v>
      </c>
      <c r="T6">
        <v>7.0000000000000007E-2</v>
      </c>
      <c r="U6">
        <v>9.4</v>
      </c>
      <c r="V6">
        <v>38.9</v>
      </c>
      <c r="W6">
        <v>18.98</v>
      </c>
      <c r="X6">
        <v>2.81</v>
      </c>
      <c r="Y6">
        <v>6.4</v>
      </c>
      <c r="Z6">
        <v>20</v>
      </c>
      <c r="AA6">
        <v>0.23</v>
      </c>
      <c r="AB6">
        <v>39.700000000000003</v>
      </c>
      <c r="AC6">
        <v>0.66</v>
      </c>
      <c r="AD6">
        <v>290</v>
      </c>
      <c r="AE6">
        <v>0.75</v>
      </c>
      <c r="AF6">
        <v>2.1000000000000001E-2</v>
      </c>
      <c r="AG6">
        <v>18.8</v>
      </c>
      <c r="AH6">
        <v>8.8999999999999996E-2</v>
      </c>
      <c r="AI6">
        <v>8.56</v>
      </c>
      <c r="AJ6">
        <v>0.01</v>
      </c>
      <c r="AK6">
        <v>0.01</v>
      </c>
      <c r="AL6">
        <v>3</v>
      </c>
      <c r="AM6">
        <v>0.2</v>
      </c>
      <c r="AN6">
        <v>8.1</v>
      </c>
      <c r="AO6">
        <v>0.01</v>
      </c>
      <c r="AP6">
        <v>22.2</v>
      </c>
      <c r="AQ6">
        <v>1600</v>
      </c>
      <c r="AR6">
        <v>0.19</v>
      </c>
      <c r="AS6">
        <v>3.3</v>
      </c>
      <c r="AT6">
        <v>58</v>
      </c>
      <c r="AU6">
        <v>0.1</v>
      </c>
      <c r="AV6">
        <v>51.1</v>
      </c>
    </row>
    <row r="7" spans="1:48" x14ac:dyDescent="0.3">
      <c r="A7" t="s">
        <v>66</v>
      </c>
      <c r="B7" t="s">
        <v>67</v>
      </c>
      <c r="C7" s="1" t="str">
        <f t="shared" si="0"/>
        <v>31:0016</v>
      </c>
      <c r="D7" s="1" t="str">
        <f t="shared" si="1"/>
        <v>31:0004</v>
      </c>
      <c r="E7" t="s">
        <v>68</v>
      </c>
      <c r="F7" t="s">
        <v>69</v>
      </c>
      <c r="H7">
        <v>70.443640000000002</v>
      </c>
      <c r="I7">
        <v>-75.070819999999998</v>
      </c>
      <c r="J7" s="1" t="str">
        <f t="shared" si="2"/>
        <v>NGR bulk stream sediment</v>
      </c>
      <c r="K7" s="1" t="str">
        <f t="shared" si="3"/>
        <v>&lt;177 micron (NGR stream)</v>
      </c>
      <c r="L7">
        <v>63</v>
      </c>
      <c r="M7">
        <v>2.37</v>
      </c>
      <c r="N7">
        <v>0.9</v>
      </c>
      <c r="O7">
        <v>0.8</v>
      </c>
      <c r="P7">
        <v>0.5</v>
      </c>
      <c r="Q7">
        <v>78.7</v>
      </c>
      <c r="R7">
        <v>0.12</v>
      </c>
      <c r="S7">
        <v>0.21</v>
      </c>
      <c r="T7">
        <v>0.1</v>
      </c>
      <c r="U7">
        <v>14.2</v>
      </c>
      <c r="V7">
        <v>56</v>
      </c>
      <c r="W7">
        <v>32.229999999999997</v>
      </c>
      <c r="X7">
        <v>3.68</v>
      </c>
      <c r="Y7">
        <v>10.9</v>
      </c>
      <c r="Z7">
        <v>39</v>
      </c>
      <c r="AA7">
        <v>0.22</v>
      </c>
      <c r="AB7">
        <v>44.2</v>
      </c>
      <c r="AC7">
        <v>0.98</v>
      </c>
      <c r="AD7">
        <v>420</v>
      </c>
      <c r="AE7">
        <v>1.1000000000000001</v>
      </c>
      <c r="AF7">
        <v>1.7000000000000001E-2</v>
      </c>
      <c r="AG7">
        <v>30.1</v>
      </c>
      <c r="AH7">
        <v>8.6999999999999994E-2</v>
      </c>
      <c r="AI7">
        <v>13.91</v>
      </c>
      <c r="AJ7">
        <v>0.04</v>
      </c>
      <c r="AK7">
        <v>0.01</v>
      </c>
      <c r="AL7">
        <v>3.8</v>
      </c>
      <c r="AM7">
        <v>0.4</v>
      </c>
      <c r="AN7">
        <v>8.9</v>
      </c>
      <c r="AO7">
        <v>0.01</v>
      </c>
      <c r="AP7">
        <v>19.399999999999999</v>
      </c>
      <c r="AQ7">
        <v>2230</v>
      </c>
      <c r="AR7">
        <v>0.28000000000000003</v>
      </c>
      <c r="AS7">
        <v>3.8</v>
      </c>
      <c r="AT7">
        <v>76</v>
      </c>
      <c r="AU7">
        <v>0.2</v>
      </c>
      <c r="AV7">
        <v>72</v>
      </c>
    </row>
    <row r="8" spans="1:48" x14ac:dyDescent="0.3">
      <c r="A8" t="s">
        <v>70</v>
      </c>
      <c r="B8" t="s">
        <v>71</v>
      </c>
      <c r="C8" s="1" t="str">
        <f t="shared" si="0"/>
        <v>31:0016</v>
      </c>
      <c r="D8" s="1" t="str">
        <f t="shared" si="1"/>
        <v>31:0004</v>
      </c>
      <c r="E8" t="s">
        <v>72</v>
      </c>
      <c r="F8" t="s">
        <v>73</v>
      </c>
      <c r="H8">
        <v>70.455849999999998</v>
      </c>
      <c r="I8">
        <v>-75.065259999999995</v>
      </c>
      <c r="J8" s="1" t="str">
        <f t="shared" si="2"/>
        <v>NGR bulk stream sediment</v>
      </c>
      <c r="K8" s="1" t="str">
        <f t="shared" si="3"/>
        <v>&lt;177 micron (NGR stream)</v>
      </c>
      <c r="L8">
        <v>51</v>
      </c>
      <c r="M8">
        <v>2.08</v>
      </c>
      <c r="N8">
        <v>0.6</v>
      </c>
      <c r="O8">
        <v>0.7</v>
      </c>
      <c r="P8">
        <v>2</v>
      </c>
      <c r="Q8">
        <v>78</v>
      </c>
      <c r="R8">
        <v>0.1</v>
      </c>
      <c r="S8">
        <v>0.21</v>
      </c>
      <c r="T8">
        <v>0.08</v>
      </c>
      <c r="U8">
        <v>11.8</v>
      </c>
      <c r="V8">
        <v>47</v>
      </c>
      <c r="W8">
        <v>28.38</v>
      </c>
      <c r="X8">
        <v>3.54</v>
      </c>
      <c r="Y8">
        <v>9</v>
      </c>
      <c r="Z8">
        <v>27</v>
      </c>
      <c r="AA8">
        <v>0.24</v>
      </c>
      <c r="AB8">
        <v>48.4</v>
      </c>
      <c r="AC8">
        <v>0.8</v>
      </c>
      <c r="AD8">
        <v>387</v>
      </c>
      <c r="AE8">
        <v>0.98</v>
      </c>
      <c r="AF8">
        <v>1.4999999999999999E-2</v>
      </c>
      <c r="AG8">
        <v>24.7</v>
      </c>
      <c r="AH8">
        <v>9.4E-2</v>
      </c>
      <c r="AI8">
        <v>12.8</v>
      </c>
      <c r="AJ8">
        <v>0.03</v>
      </c>
      <c r="AK8">
        <v>0.01</v>
      </c>
      <c r="AL8">
        <v>3.4</v>
      </c>
      <c r="AM8">
        <v>0.4</v>
      </c>
      <c r="AN8">
        <v>7.3</v>
      </c>
      <c r="AO8">
        <v>0.01</v>
      </c>
      <c r="AP8">
        <v>27.7</v>
      </c>
      <c r="AQ8">
        <v>1900</v>
      </c>
      <c r="AR8">
        <v>0.23</v>
      </c>
      <c r="AS8">
        <v>3.8</v>
      </c>
      <c r="AT8">
        <v>75</v>
      </c>
      <c r="AU8">
        <v>0.1</v>
      </c>
      <c r="AV8">
        <v>60.4</v>
      </c>
    </row>
    <row r="9" spans="1:48" x14ac:dyDescent="0.3">
      <c r="A9" t="s">
        <v>74</v>
      </c>
      <c r="B9" t="s">
        <v>75</v>
      </c>
      <c r="C9" s="1" t="str">
        <f t="shared" si="0"/>
        <v>31:0016</v>
      </c>
      <c r="D9" s="1" t="str">
        <f t="shared" si="1"/>
        <v>31:0004</v>
      </c>
      <c r="E9" t="s">
        <v>76</v>
      </c>
      <c r="F9" t="s">
        <v>77</v>
      </c>
      <c r="H9">
        <v>70.456050000000005</v>
      </c>
      <c r="I9">
        <v>-75.168589999999995</v>
      </c>
      <c r="J9" s="1" t="str">
        <f t="shared" si="2"/>
        <v>NGR bulk stream sediment</v>
      </c>
      <c r="K9" s="1" t="str">
        <f t="shared" si="3"/>
        <v>&lt;177 micron (NGR stream)</v>
      </c>
      <c r="L9">
        <v>58</v>
      </c>
      <c r="M9">
        <v>2.4300000000000002</v>
      </c>
      <c r="N9">
        <v>0.6</v>
      </c>
      <c r="O9">
        <v>0.1</v>
      </c>
      <c r="P9">
        <v>0.5</v>
      </c>
      <c r="Q9">
        <v>66.400000000000006</v>
      </c>
      <c r="R9">
        <v>0.11</v>
      </c>
      <c r="S9">
        <v>0.15</v>
      </c>
      <c r="T9">
        <v>0.05</v>
      </c>
      <c r="U9">
        <v>10.199999999999999</v>
      </c>
      <c r="V9">
        <v>42.9</v>
      </c>
      <c r="W9">
        <v>24.85</v>
      </c>
      <c r="X9">
        <v>3.31</v>
      </c>
      <c r="Y9">
        <v>10.199999999999999</v>
      </c>
      <c r="Z9">
        <v>40</v>
      </c>
      <c r="AA9">
        <v>0.21</v>
      </c>
      <c r="AB9">
        <v>37.6</v>
      </c>
      <c r="AC9">
        <v>0.7</v>
      </c>
      <c r="AD9">
        <v>210</v>
      </c>
      <c r="AE9">
        <v>1.08</v>
      </c>
      <c r="AF9">
        <v>1.2999999999999999E-2</v>
      </c>
      <c r="AG9">
        <v>23.8</v>
      </c>
      <c r="AH9">
        <v>8.6999999999999994E-2</v>
      </c>
      <c r="AI9">
        <v>15.24</v>
      </c>
      <c r="AJ9">
        <v>0.04</v>
      </c>
      <c r="AK9">
        <v>0.01</v>
      </c>
      <c r="AL9">
        <v>3.3</v>
      </c>
      <c r="AM9">
        <v>0.5</v>
      </c>
      <c r="AN9">
        <v>5.3</v>
      </c>
      <c r="AO9">
        <v>0.01</v>
      </c>
      <c r="AP9">
        <v>17.399999999999999</v>
      </c>
      <c r="AQ9">
        <v>1920</v>
      </c>
      <c r="AR9">
        <v>0.22</v>
      </c>
      <c r="AS9">
        <v>3.8</v>
      </c>
      <c r="AT9">
        <v>71</v>
      </c>
      <c r="AU9">
        <v>0.1</v>
      </c>
      <c r="AV9">
        <v>55.7</v>
      </c>
    </row>
    <row r="10" spans="1:48" x14ac:dyDescent="0.3">
      <c r="A10" t="s">
        <v>78</v>
      </c>
      <c r="B10" t="s">
        <v>79</v>
      </c>
      <c r="C10" s="1" t="str">
        <f t="shared" si="0"/>
        <v>31:0016</v>
      </c>
      <c r="D10" s="1" t="str">
        <f t="shared" si="1"/>
        <v>31:0004</v>
      </c>
      <c r="E10" t="s">
        <v>80</v>
      </c>
      <c r="F10" t="s">
        <v>81</v>
      </c>
      <c r="H10">
        <v>70.498440000000002</v>
      </c>
      <c r="I10">
        <v>-75.097470000000001</v>
      </c>
      <c r="J10" s="1" t="str">
        <f t="shared" si="2"/>
        <v>NGR bulk stream sediment</v>
      </c>
      <c r="K10" s="1" t="str">
        <f t="shared" si="3"/>
        <v>&lt;177 micron (NGR stream)</v>
      </c>
      <c r="L10">
        <v>64</v>
      </c>
      <c r="M10">
        <v>2.2799999999999998</v>
      </c>
      <c r="N10">
        <v>0.6</v>
      </c>
      <c r="O10">
        <v>0.1</v>
      </c>
      <c r="P10">
        <v>2</v>
      </c>
      <c r="Q10">
        <v>76.599999999999994</v>
      </c>
      <c r="R10">
        <v>0.17</v>
      </c>
      <c r="S10">
        <v>0.2</v>
      </c>
      <c r="T10">
        <v>7.0000000000000007E-2</v>
      </c>
      <c r="U10">
        <v>12.6</v>
      </c>
      <c r="V10">
        <v>56.2</v>
      </c>
      <c r="W10">
        <v>30.91</v>
      </c>
      <c r="X10">
        <v>3.65</v>
      </c>
      <c r="Y10">
        <v>10.1</v>
      </c>
      <c r="Z10">
        <v>34</v>
      </c>
      <c r="AA10">
        <v>0.25</v>
      </c>
      <c r="AB10">
        <v>43.8</v>
      </c>
      <c r="AC10">
        <v>0.91</v>
      </c>
      <c r="AD10">
        <v>394</v>
      </c>
      <c r="AE10">
        <v>1.24</v>
      </c>
      <c r="AF10">
        <v>1.7000000000000001E-2</v>
      </c>
      <c r="AG10">
        <v>30.2</v>
      </c>
      <c r="AH10">
        <v>8.1000000000000003E-2</v>
      </c>
      <c r="AI10">
        <v>13.28</v>
      </c>
      <c r="AJ10">
        <v>0.03</v>
      </c>
      <c r="AK10">
        <v>0.02</v>
      </c>
      <c r="AL10">
        <v>3.8</v>
      </c>
      <c r="AM10">
        <v>0.4</v>
      </c>
      <c r="AN10">
        <v>7.2</v>
      </c>
      <c r="AO10">
        <v>0.01</v>
      </c>
      <c r="AP10">
        <v>21.2</v>
      </c>
      <c r="AQ10">
        <v>2040</v>
      </c>
      <c r="AR10">
        <v>0.27</v>
      </c>
      <c r="AS10">
        <v>4.7</v>
      </c>
      <c r="AT10">
        <v>70</v>
      </c>
      <c r="AU10">
        <v>0.2</v>
      </c>
      <c r="AV10">
        <v>65.8</v>
      </c>
    </row>
    <row r="11" spans="1:48" x14ac:dyDescent="0.3">
      <c r="A11" t="s">
        <v>82</v>
      </c>
      <c r="B11" t="s">
        <v>83</v>
      </c>
      <c r="C11" s="1" t="str">
        <f t="shared" si="0"/>
        <v>31:0016</v>
      </c>
      <c r="D11" s="1" t="str">
        <f t="shared" si="1"/>
        <v>31:0004</v>
      </c>
      <c r="E11" t="s">
        <v>84</v>
      </c>
      <c r="F11" t="s">
        <v>85</v>
      </c>
      <c r="H11">
        <v>70.660709999999995</v>
      </c>
      <c r="I11">
        <v>-75.265829999999994</v>
      </c>
      <c r="J11" s="1" t="str">
        <f t="shared" si="2"/>
        <v>NGR bulk stream sediment</v>
      </c>
      <c r="K11" s="1" t="str">
        <f t="shared" si="3"/>
        <v>&lt;177 micron (NGR stream)</v>
      </c>
      <c r="L11">
        <v>131</v>
      </c>
      <c r="M11">
        <v>3.87</v>
      </c>
      <c r="N11">
        <v>0.5</v>
      </c>
      <c r="O11">
        <v>0.4</v>
      </c>
      <c r="P11">
        <v>4</v>
      </c>
      <c r="Q11">
        <v>179.5</v>
      </c>
      <c r="R11">
        <v>0.28000000000000003</v>
      </c>
      <c r="S11">
        <v>0.45</v>
      </c>
      <c r="T11">
        <v>0.23</v>
      </c>
      <c r="U11">
        <v>28.9</v>
      </c>
      <c r="V11">
        <v>100.5</v>
      </c>
      <c r="W11">
        <v>127.07</v>
      </c>
      <c r="X11">
        <v>6.03</v>
      </c>
      <c r="Y11">
        <v>17.3</v>
      </c>
      <c r="Z11">
        <v>41</v>
      </c>
      <c r="AA11">
        <v>0.62</v>
      </c>
      <c r="AB11">
        <v>79.099999999999994</v>
      </c>
      <c r="AC11">
        <v>2.36</v>
      </c>
      <c r="AD11">
        <v>773</v>
      </c>
      <c r="AE11">
        <v>2.41</v>
      </c>
      <c r="AF11">
        <v>3.9E-2</v>
      </c>
      <c r="AG11">
        <v>74</v>
      </c>
      <c r="AH11">
        <v>9.2999999999999999E-2</v>
      </c>
      <c r="AI11">
        <v>22.18</v>
      </c>
      <c r="AJ11">
        <v>0.03</v>
      </c>
      <c r="AK11">
        <v>0.01</v>
      </c>
      <c r="AL11">
        <v>10.6</v>
      </c>
      <c r="AM11">
        <v>0.6</v>
      </c>
      <c r="AN11">
        <v>24.9</v>
      </c>
      <c r="AO11">
        <v>0.01</v>
      </c>
      <c r="AP11">
        <v>38</v>
      </c>
      <c r="AQ11">
        <v>3760</v>
      </c>
      <c r="AR11">
        <v>0.5</v>
      </c>
      <c r="AS11">
        <v>11.2</v>
      </c>
      <c r="AT11">
        <v>107</v>
      </c>
      <c r="AU11">
        <v>0.5</v>
      </c>
      <c r="AV11">
        <v>163.80000000000001</v>
      </c>
    </row>
    <row r="12" spans="1:48" x14ac:dyDescent="0.3">
      <c r="A12" t="s">
        <v>86</v>
      </c>
      <c r="B12" t="s">
        <v>87</v>
      </c>
      <c r="C12" s="1" t="str">
        <f t="shared" si="0"/>
        <v>31:0016</v>
      </c>
      <c r="D12" s="1" t="str">
        <f t="shared" si="1"/>
        <v>31:0004</v>
      </c>
      <c r="E12" t="s">
        <v>88</v>
      </c>
      <c r="F12" t="s">
        <v>89</v>
      </c>
      <c r="H12">
        <v>70.625479999999996</v>
      </c>
      <c r="I12">
        <v>-75.399780000000007</v>
      </c>
      <c r="J12" s="1" t="str">
        <f t="shared" si="2"/>
        <v>NGR bulk stream sediment</v>
      </c>
      <c r="K12" s="1" t="str">
        <f t="shared" si="3"/>
        <v>&lt;177 micron (NGR stream)</v>
      </c>
      <c r="L12">
        <v>178</v>
      </c>
      <c r="M12">
        <v>4.62</v>
      </c>
      <c r="N12">
        <v>0.9</v>
      </c>
      <c r="O12">
        <v>0.1</v>
      </c>
      <c r="P12">
        <v>6</v>
      </c>
      <c r="Q12">
        <v>224.6</v>
      </c>
      <c r="R12">
        <v>0.17</v>
      </c>
      <c r="S12">
        <v>0.53</v>
      </c>
      <c r="T12">
        <v>0.37</v>
      </c>
      <c r="U12">
        <v>40.200000000000003</v>
      </c>
      <c r="V12">
        <v>142.6</v>
      </c>
      <c r="W12">
        <v>144.71</v>
      </c>
      <c r="X12">
        <v>7.5</v>
      </c>
      <c r="Y12">
        <v>19.7</v>
      </c>
      <c r="Z12">
        <v>100</v>
      </c>
      <c r="AA12">
        <v>0.8</v>
      </c>
      <c r="AB12">
        <v>95.9</v>
      </c>
      <c r="AC12">
        <v>3.36</v>
      </c>
      <c r="AD12">
        <v>1213</v>
      </c>
      <c r="AE12">
        <v>2.5</v>
      </c>
      <c r="AF12">
        <v>4.2000000000000003E-2</v>
      </c>
      <c r="AG12">
        <v>102.4</v>
      </c>
      <c r="AH12">
        <v>9.6000000000000002E-2</v>
      </c>
      <c r="AI12">
        <v>30.96</v>
      </c>
      <c r="AJ12">
        <v>7.0000000000000007E-2</v>
      </c>
      <c r="AK12">
        <v>0.02</v>
      </c>
      <c r="AL12">
        <v>13</v>
      </c>
      <c r="AM12">
        <v>1.2</v>
      </c>
      <c r="AN12">
        <v>27.4</v>
      </c>
      <c r="AO12">
        <v>0.01</v>
      </c>
      <c r="AP12">
        <v>38.9</v>
      </c>
      <c r="AQ12">
        <v>4090</v>
      </c>
      <c r="AR12">
        <v>0.68</v>
      </c>
      <c r="AS12">
        <v>16.7</v>
      </c>
      <c r="AT12">
        <v>114</v>
      </c>
      <c r="AU12">
        <v>0.3</v>
      </c>
      <c r="AV12">
        <v>204.6</v>
      </c>
    </row>
    <row r="13" spans="1:48" x14ac:dyDescent="0.3">
      <c r="A13" t="s">
        <v>90</v>
      </c>
      <c r="B13" t="s">
        <v>91</v>
      </c>
      <c r="C13" s="1" t="str">
        <f t="shared" si="0"/>
        <v>31:0016</v>
      </c>
      <c r="D13" s="1" t="str">
        <f t="shared" si="1"/>
        <v>31:0004</v>
      </c>
      <c r="E13" t="s">
        <v>92</v>
      </c>
      <c r="F13" t="s">
        <v>93</v>
      </c>
      <c r="H13">
        <v>70.626339999999999</v>
      </c>
      <c r="I13">
        <v>-75.273240000000001</v>
      </c>
      <c r="J13" s="1" t="str">
        <f t="shared" si="2"/>
        <v>NGR bulk stream sediment</v>
      </c>
      <c r="K13" s="1" t="str">
        <f t="shared" si="3"/>
        <v>&lt;177 micron (NGR stream)</v>
      </c>
      <c r="L13">
        <v>57</v>
      </c>
      <c r="M13">
        <v>2.15</v>
      </c>
      <c r="N13">
        <v>0.6</v>
      </c>
      <c r="O13">
        <v>0.4</v>
      </c>
      <c r="P13">
        <v>2</v>
      </c>
      <c r="Q13">
        <v>100.1</v>
      </c>
      <c r="R13">
        <v>0.2</v>
      </c>
      <c r="S13">
        <v>0.37</v>
      </c>
      <c r="T13">
        <v>0.1</v>
      </c>
      <c r="U13">
        <v>16.600000000000001</v>
      </c>
      <c r="V13">
        <v>62.9</v>
      </c>
      <c r="W13">
        <v>64.89</v>
      </c>
      <c r="X13">
        <v>3.63</v>
      </c>
      <c r="Y13">
        <v>10.4</v>
      </c>
      <c r="Z13">
        <v>32</v>
      </c>
      <c r="AA13">
        <v>0.34</v>
      </c>
      <c r="AB13">
        <v>56</v>
      </c>
      <c r="AC13">
        <v>1.38</v>
      </c>
      <c r="AD13">
        <v>397</v>
      </c>
      <c r="AE13">
        <v>1.63</v>
      </c>
      <c r="AF13">
        <v>2.9000000000000001E-2</v>
      </c>
      <c r="AG13">
        <v>44.1</v>
      </c>
      <c r="AH13">
        <v>8.5000000000000006E-2</v>
      </c>
      <c r="AI13">
        <v>14.04</v>
      </c>
      <c r="AJ13">
        <v>0.03</v>
      </c>
      <c r="AK13">
        <v>0.01</v>
      </c>
      <c r="AL13">
        <v>5.7</v>
      </c>
      <c r="AM13">
        <v>0.3</v>
      </c>
      <c r="AN13">
        <v>15.3</v>
      </c>
      <c r="AO13">
        <v>0.01</v>
      </c>
      <c r="AP13">
        <v>24.7</v>
      </c>
      <c r="AQ13">
        <v>2330</v>
      </c>
      <c r="AR13">
        <v>0.28000000000000003</v>
      </c>
      <c r="AS13">
        <v>6.7</v>
      </c>
      <c r="AT13">
        <v>68</v>
      </c>
      <c r="AU13">
        <v>0.4</v>
      </c>
      <c r="AV13">
        <v>97.2</v>
      </c>
    </row>
    <row r="14" spans="1:48" x14ac:dyDescent="0.3">
      <c r="A14" t="s">
        <v>94</v>
      </c>
      <c r="B14" t="s">
        <v>95</v>
      </c>
      <c r="C14" s="1" t="str">
        <f t="shared" si="0"/>
        <v>31:0016</v>
      </c>
      <c r="D14" s="1" t="str">
        <f t="shared" si="1"/>
        <v>31:0004</v>
      </c>
      <c r="E14" t="s">
        <v>96</v>
      </c>
      <c r="F14" t="s">
        <v>97</v>
      </c>
      <c r="H14">
        <v>70.637309999999999</v>
      </c>
      <c r="I14">
        <v>-75.264709999999994</v>
      </c>
      <c r="J14" s="1" t="str">
        <f t="shared" si="2"/>
        <v>NGR bulk stream sediment</v>
      </c>
      <c r="K14" s="1" t="str">
        <f t="shared" si="3"/>
        <v>&lt;177 micron (NGR stream)</v>
      </c>
      <c r="L14">
        <v>77</v>
      </c>
      <c r="M14">
        <v>2.0099999999999998</v>
      </c>
      <c r="N14">
        <v>0.4</v>
      </c>
      <c r="O14">
        <v>0.3</v>
      </c>
      <c r="P14">
        <v>5</v>
      </c>
      <c r="Q14">
        <v>104.4</v>
      </c>
      <c r="R14">
        <v>0.18</v>
      </c>
      <c r="S14">
        <v>0.38</v>
      </c>
      <c r="T14">
        <v>0.12</v>
      </c>
      <c r="U14">
        <v>16</v>
      </c>
      <c r="V14">
        <v>64.5</v>
      </c>
      <c r="W14">
        <v>57.67</v>
      </c>
      <c r="X14">
        <v>3.57</v>
      </c>
      <c r="Y14">
        <v>9.6999999999999993</v>
      </c>
      <c r="Z14">
        <v>23</v>
      </c>
      <c r="AA14">
        <v>0.4</v>
      </c>
      <c r="AB14">
        <v>50.8</v>
      </c>
      <c r="AC14">
        <v>1.32</v>
      </c>
      <c r="AD14">
        <v>458</v>
      </c>
      <c r="AE14">
        <v>1.26</v>
      </c>
      <c r="AF14">
        <v>2.5999999999999999E-2</v>
      </c>
      <c r="AG14">
        <v>42.8</v>
      </c>
      <c r="AH14">
        <v>0.104</v>
      </c>
      <c r="AI14">
        <v>11.28</v>
      </c>
      <c r="AJ14">
        <v>0.03</v>
      </c>
      <c r="AK14">
        <v>0.01</v>
      </c>
      <c r="AL14">
        <v>5.5</v>
      </c>
      <c r="AM14">
        <v>0.2</v>
      </c>
      <c r="AN14">
        <v>14.1</v>
      </c>
      <c r="AO14">
        <v>0.01</v>
      </c>
      <c r="AP14">
        <v>22.6</v>
      </c>
      <c r="AQ14">
        <v>2320</v>
      </c>
      <c r="AR14">
        <v>0.3</v>
      </c>
      <c r="AS14">
        <v>6.5</v>
      </c>
      <c r="AT14">
        <v>67</v>
      </c>
      <c r="AU14">
        <v>0.4</v>
      </c>
      <c r="AV14">
        <v>94.7</v>
      </c>
    </row>
    <row r="15" spans="1:48" x14ac:dyDescent="0.3">
      <c r="A15" t="s">
        <v>98</v>
      </c>
      <c r="B15" t="s">
        <v>99</v>
      </c>
      <c r="C15" s="1" t="str">
        <f t="shared" si="0"/>
        <v>31:0016</v>
      </c>
      <c r="D15" s="1" t="str">
        <f t="shared" si="1"/>
        <v>31:0004</v>
      </c>
      <c r="E15" t="s">
        <v>96</v>
      </c>
      <c r="F15" t="s">
        <v>100</v>
      </c>
      <c r="H15">
        <v>70.637309999999999</v>
      </c>
      <c r="I15">
        <v>-75.264709999999994</v>
      </c>
      <c r="J15" s="1" t="str">
        <f t="shared" si="2"/>
        <v>NGR bulk stream sediment</v>
      </c>
      <c r="K15" s="1" t="str">
        <f t="shared" si="3"/>
        <v>&lt;177 micron (NGR stream)</v>
      </c>
      <c r="L15">
        <v>65</v>
      </c>
      <c r="M15">
        <v>2.0299999999999998</v>
      </c>
      <c r="N15">
        <v>0.4</v>
      </c>
      <c r="O15">
        <v>0.1</v>
      </c>
      <c r="P15">
        <v>3</v>
      </c>
      <c r="Q15">
        <v>108.4</v>
      </c>
      <c r="R15">
        <v>0.17</v>
      </c>
      <c r="S15">
        <v>0.38</v>
      </c>
      <c r="T15">
        <v>0.12</v>
      </c>
      <c r="U15">
        <v>16.600000000000001</v>
      </c>
      <c r="V15">
        <v>66.400000000000006</v>
      </c>
      <c r="W15">
        <v>57.93</v>
      </c>
      <c r="X15">
        <v>3.6</v>
      </c>
      <c r="Y15">
        <v>9.9</v>
      </c>
      <c r="Z15">
        <v>15</v>
      </c>
      <c r="AA15">
        <v>0.41</v>
      </c>
      <c r="AB15">
        <v>51</v>
      </c>
      <c r="AC15">
        <v>1.35</v>
      </c>
      <c r="AD15">
        <v>462</v>
      </c>
      <c r="AE15">
        <v>1.21</v>
      </c>
      <c r="AF15">
        <v>2.5999999999999999E-2</v>
      </c>
      <c r="AG15">
        <v>44.2</v>
      </c>
      <c r="AH15">
        <v>0.104</v>
      </c>
      <c r="AI15">
        <v>11.34</v>
      </c>
      <c r="AJ15">
        <v>0.03</v>
      </c>
      <c r="AK15">
        <v>0.01</v>
      </c>
      <c r="AL15">
        <v>5.6</v>
      </c>
      <c r="AM15">
        <v>0.3</v>
      </c>
      <c r="AN15">
        <v>14.1</v>
      </c>
      <c r="AO15">
        <v>0.01</v>
      </c>
      <c r="AP15">
        <v>23.1</v>
      </c>
      <c r="AQ15">
        <v>2390</v>
      </c>
      <c r="AR15">
        <v>0.31</v>
      </c>
      <c r="AS15">
        <v>6.7</v>
      </c>
      <c r="AT15">
        <v>68</v>
      </c>
      <c r="AU15">
        <v>0.3</v>
      </c>
      <c r="AV15">
        <v>95.3</v>
      </c>
    </row>
    <row r="16" spans="1:48" x14ac:dyDescent="0.3">
      <c r="A16" t="s">
        <v>101</v>
      </c>
      <c r="B16" t="s">
        <v>102</v>
      </c>
      <c r="C16" s="1" t="str">
        <f t="shared" si="0"/>
        <v>31:0016</v>
      </c>
      <c r="D16" s="1" t="str">
        <f t="shared" si="1"/>
        <v>31:0004</v>
      </c>
      <c r="E16" t="s">
        <v>103</v>
      </c>
      <c r="F16" t="s">
        <v>104</v>
      </c>
      <c r="H16">
        <v>70.494</v>
      </c>
      <c r="I16">
        <v>-75.158799999999999</v>
      </c>
      <c r="J16" s="1" t="str">
        <f t="shared" si="2"/>
        <v>NGR bulk stream sediment</v>
      </c>
      <c r="K16" s="1" t="str">
        <f t="shared" si="3"/>
        <v>&lt;177 micron (NGR stream)</v>
      </c>
      <c r="L16">
        <v>130</v>
      </c>
      <c r="M16">
        <v>4.16</v>
      </c>
      <c r="N16">
        <v>1.6</v>
      </c>
      <c r="O16">
        <v>0.2</v>
      </c>
      <c r="P16">
        <v>2</v>
      </c>
      <c r="Q16">
        <v>163.4</v>
      </c>
      <c r="R16">
        <v>0.42</v>
      </c>
      <c r="S16">
        <v>0.26</v>
      </c>
      <c r="T16">
        <v>0.15</v>
      </c>
      <c r="U16">
        <v>21.6</v>
      </c>
      <c r="V16">
        <v>92.7</v>
      </c>
      <c r="W16">
        <v>61.56</v>
      </c>
      <c r="X16">
        <v>5.1100000000000003</v>
      </c>
      <c r="Y16">
        <v>16.899999999999999</v>
      </c>
      <c r="Z16">
        <v>87</v>
      </c>
      <c r="AA16">
        <v>0.52</v>
      </c>
      <c r="AB16">
        <v>62.2</v>
      </c>
      <c r="AC16">
        <v>1.66</v>
      </c>
      <c r="AD16">
        <v>700</v>
      </c>
      <c r="AE16">
        <v>2.73</v>
      </c>
      <c r="AF16">
        <v>2.7E-2</v>
      </c>
      <c r="AG16">
        <v>58.6</v>
      </c>
      <c r="AH16">
        <v>0.123</v>
      </c>
      <c r="AI16">
        <v>24.25</v>
      </c>
      <c r="AJ16">
        <v>0.08</v>
      </c>
      <c r="AK16">
        <v>0.05</v>
      </c>
      <c r="AL16">
        <v>6.5</v>
      </c>
      <c r="AM16">
        <v>0.9</v>
      </c>
      <c r="AN16">
        <v>15</v>
      </c>
      <c r="AO16">
        <v>0.01</v>
      </c>
      <c r="AP16">
        <v>27.1</v>
      </c>
      <c r="AQ16">
        <v>3450</v>
      </c>
      <c r="AR16">
        <v>0.52</v>
      </c>
      <c r="AS16">
        <v>9.1999999999999993</v>
      </c>
      <c r="AT16">
        <v>109</v>
      </c>
      <c r="AU16">
        <v>0.4</v>
      </c>
      <c r="AV16">
        <v>126.8</v>
      </c>
    </row>
    <row r="17" spans="1:48" x14ac:dyDescent="0.3">
      <c r="A17" t="s">
        <v>105</v>
      </c>
      <c r="B17" t="s">
        <v>106</v>
      </c>
      <c r="C17" s="1" t="str">
        <f t="shared" si="0"/>
        <v>31:0016</v>
      </c>
      <c r="D17" s="1" t="str">
        <f t="shared" si="1"/>
        <v>31:0004</v>
      </c>
      <c r="E17" t="s">
        <v>107</v>
      </c>
      <c r="F17" t="s">
        <v>108</v>
      </c>
      <c r="H17">
        <v>70.720439999999996</v>
      </c>
      <c r="I17">
        <v>-74.831869999999995</v>
      </c>
      <c r="J17" s="1" t="str">
        <f t="shared" si="2"/>
        <v>NGR bulk stream sediment</v>
      </c>
      <c r="K17" s="1" t="str">
        <f t="shared" si="3"/>
        <v>&lt;177 micron (NGR stream)</v>
      </c>
      <c r="L17">
        <v>34</v>
      </c>
      <c r="M17">
        <v>1.02</v>
      </c>
      <c r="N17">
        <v>0.2</v>
      </c>
      <c r="O17">
        <v>0.4</v>
      </c>
      <c r="P17">
        <v>0.5</v>
      </c>
      <c r="Q17">
        <v>52.4</v>
      </c>
      <c r="R17">
        <v>0.11</v>
      </c>
      <c r="S17">
        <v>0.52</v>
      </c>
      <c r="T17">
        <v>0.06</v>
      </c>
      <c r="U17">
        <v>8.3000000000000007</v>
      </c>
      <c r="V17">
        <v>51.8</v>
      </c>
      <c r="W17">
        <v>21.43</v>
      </c>
      <c r="X17">
        <v>3.17</v>
      </c>
      <c r="Y17">
        <v>6.2</v>
      </c>
      <c r="Z17">
        <v>9</v>
      </c>
      <c r="AA17">
        <v>0.19</v>
      </c>
      <c r="AB17">
        <v>44.4</v>
      </c>
      <c r="AC17">
        <v>0.56000000000000005</v>
      </c>
      <c r="AD17">
        <v>227</v>
      </c>
      <c r="AE17">
        <v>0.6</v>
      </c>
      <c r="AF17">
        <v>1.2999999999999999E-2</v>
      </c>
      <c r="AG17">
        <v>19.899999999999999</v>
      </c>
      <c r="AH17">
        <v>0.215</v>
      </c>
      <c r="AI17">
        <v>7.43</v>
      </c>
      <c r="AJ17">
        <v>0.01</v>
      </c>
      <c r="AK17">
        <v>0.01</v>
      </c>
      <c r="AL17">
        <v>2.5</v>
      </c>
      <c r="AM17">
        <v>0.2</v>
      </c>
      <c r="AN17">
        <v>10.6</v>
      </c>
      <c r="AO17">
        <v>0.01</v>
      </c>
      <c r="AP17">
        <v>18.5</v>
      </c>
      <c r="AQ17">
        <v>1280</v>
      </c>
      <c r="AR17">
        <v>0.13</v>
      </c>
      <c r="AS17">
        <v>3.4</v>
      </c>
      <c r="AT17">
        <v>74</v>
      </c>
      <c r="AU17">
        <v>0.2</v>
      </c>
      <c r="AV17">
        <v>41</v>
      </c>
    </row>
    <row r="18" spans="1:48" x14ac:dyDescent="0.3">
      <c r="A18" t="s">
        <v>109</v>
      </c>
      <c r="B18" t="s">
        <v>110</v>
      </c>
      <c r="C18" s="1" t="str">
        <f t="shared" si="0"/>
        <v>31:0016</v>
      </c>
      <c r="D18" s="1" t="str">
        <f>HYPERLINK("http://geochem.nrcan.gc.ca/cdogs/content/svy/svy_e.htm", "")</f>
        <v/>
      </c>
      <c r="G18" s="1" t="str">
        <f>HYPERLINK("http://geochem.nrcan.gc.ca/cdogs/content/cr_/cr_00091_e.htm", "91")</f>
        <v>91</v>
      </c>
      <c r="J18" t="s">
        <v>111</v>
      </c>
      <c r="K18" t="s">
        <v>112</v>
      </c>
      <c r="L18">
        <v>276</v>
      </c>
      <c r="M18">
        <v>1.08</v>
      </c>
      <c r="N18">
        <v>18</v>
      </c>
      <c r="O18">
        <v>2.2999999999999998</v>
      </c>
      <c r="P18">
        <v>6</v>
      </c>
      <c r="Q18">
        <v>265.3</v>
      </c>
      <c r="R18">
        <v>0.5</v>
      </c>
      <c r="S18">
        <v>1.57</v>
      </c>
      <c r="T18">
        <v>0.95</v>
      </c>
      <c r="U18">
        <v>14.2</v>
      </c>
      <c r="V18">
        <v>28.2</v>
      </c>
      <c r="W18">
        <v>36.03</v>
      </c>
      <c r="X18">
        <v>3.22</v>
      </c>
      <c r="Y18">
        <v>3.5</v>
      </c>
      <c r="Z18">
        <v>103</v>
      </c>
      <c r="AA18">
        <v>7.0000000000000007E-2</v>
      </c>
      <c r="AB18">
        <v>21.8</v>
      </c>
      <c r="AC18">
        <v>0.75</v>
      </c>
      <c r="AD18">
        <v>3747</v>
      </c>
      <c r="AE18">
        <v>1.1000000000000001</v>
      </c>
      <c r="AF18">
        <v>2.4E-2</v>
      </c>
      <c r="AG18">
        <v>19.8</v>
      </c>
      <c r="AH18">
        <v>0.14699999999999999</v>
      </c>
      <c r="AI18">
        <v>35.21</v>
      </c>
      <c r="AJ18">
        <v>0.22</v>
      </c>
      <c r="AK18">
        <v>2.19</v>
      </c>
      <c r="AL18">
        <v>3.4</v>
      </c>
      <c r="AM18">
        <v>1.8</v>
      </c>
      <c r="AN18">
        <v>28.9</v>
      </c>
      <c r="AO18">
        <v>0.06</v>
      </c>
      <c r="AP18">
        <v>0.7</v>
      </c>
      <c r="AQ18">
        <v>320</v>
      </c>
      <c r="AR18">
        <v>0.22</v>
      </c>
      <c r="AS18">
        <v>6.6</v>
      </c>
      <c r="AT18">
        <v>47</v>
      </c>
      <c r="AU18">
        <v>0.2</v>
      </c>
      <c r="AV18">
        <v>162.19999999999999</v>
      </c>
    </row>
    <row r="19" spans="1:48" x14ac:dyDescent="0.3">
      <c r="A19" t="s">
        <v>113</v>
      </c>
      <c r="B19" t="s">
        <v>114</v>
      </c>
      <c r="C19" s="1" t="str">
        <f t="shared" si="0"/>
        <v>31:0016</v>
      </c>
      <c r="D19" s="1" t="str">
        <f t="shared" ref="D19:D36" si="4">HYPERLINK("http://geochem.nrcan.gc.ca/cdogs/content/svy/svy310004_e.htm", "31:0004")</f>
        <v>31:0004</v>
      </c>
      <c r="E19" t="s">
        <v>115</v>
      </c>
      <c r="F19" t="s">
        <v>116</v>
      </c>
      <c r="H19">
        <v>70.690359999999998</v>
      </c>
      <c r="I19">
        <v>-74.794560000000004</v>
      </c>
      <c r="J19" s="1" t="str">
        <f t="shared" ref="J19:J36" si="5">HYPERLINK("http://geochem.nrcan.gc.ca/cdogs/content/kwd/kwd020030_e.htm", "NGR bulk stream sediment")</f>
        <v>NGR bulk stream sediment</v>
      </c>
      <c r="K19" s="1" t="str">
        <f t="shared" ref="K19:K36" si="6">HYPERLINK("http://geochem.nrcan.gc.ca/cdogs/content/kwd/kwd080010_e.htm", "&lt;177 micron (NGR stream)")</f>
        <v>&lt;177 micron (NGR stream)</v>
      </c>
      <c r="L19">
        <v>13</v>
      </c>
      <c r="M19">
        <v>0.6</v>
      </c>
      <c r="N19">
        <v>0.1</v>
      </c>
      <c r="O19">
        <v>0.2</v>
      </c>
      <c r="P19">
        <v>0.5</v>
      </c>
      <c r="Q19">
        <v>25.3</v>
      </c>
      <c r="R19">
        <v>0.02</v>
      </c>
      <c r="S19">
        <v>0.3</v>
      </c>
      <c r="T19">
        <v>0.02</v>
      </c>
      <c r="U19">
        <v>4.7</v>
      </c>
      <c r="V19">
        <v>30.5</v>
      </c>
      <c r="W19">
        <v>6.92</v>
      </c>
      <c r="X19">
        <v>2.52</v>
      </c>
      <c r="Y19">
        <v>4.4000000000000004</v>
      </c>
      <c r="Z19">
        <v>5</v>
      </c>
      <c r="AA19">
        <v>0.1</v>
      </c>
      <c r="AB19">
        <v>47.2</v>
      </c>
      <c r="AC19">
        <v>0.26</v>
      </c>
      <c r="AD19">
        <v>105</v>
      </c>
      <c r="AE19">
        <v>0.28999999999999998</v>
      </c>
      <c r="AF19">
        <v>8.0000000000000002E-3</v>
      </c>
      <c r="AG19">
        <v>9.3000000000000007</v>
      </c>
      <c r="AH19">
        <v>0.121</v>
      </c>
      <c r="AI19">
        <v>6.72</v>
      </c>
      <c r="AJ19">
        <v>0.01</v>
      </c>
      <c r="AK19">
        <v>0.01</v>
      </c>
      <c r="AL19">
        <v>1.3</v>
      </c>
      <c r="AM19">
        <v>0.1</v>
      </c>
      <c r="AN19">
        <v>5.0999999999999996</v>
      </c>
      <c r="AO19">
        <v>0.01</v>
      </c>
      <c r="AP19">
        <v>27.3</v>
      </c>
      <c r="AQ19">
        <v>810</v>
      </c>
      <c r="AR19">
        <v>0.08</v>
      </c>
      <c r="AS19">
        <v>1.6</v>
      </c>
      <c r="AT19">
        <v>62</v>
      </c>
      <c r="AU19">
        <v>0.05</v>
      </c>
      <c r="AV19">
        <v>22.9</v>
      </c>
    </row>
    <row r="20" spans="1:48" x14ac:dyDescent="0.3">
      <c r="A20" t="s">
        <v>117</v>
      </c>
      <c r="B20" t="s">
        <v>118</v>
      </c>
      <c r="C20" s="1" t="str">
        <f t="shared" si="0"/>
        <v>31:0016</v>
      </c>
      <c r="D20" s="1" t="str">
        <f t="shared" si="4"/>
        <v>31:0004</v>
      </c>
      <c r="E20" t="s">
        <v>119</v>
      </c>
      <c r="F20" t="s">
        <v>120</v>
      </c>
      <c r="H20">
        <v>70.634010000000004</v>
      </c>
      <c r="I20">
        <v>-74.92062</v>
      </c>
      <c r="J20" s="1" t="str">
        <f t="shared" si="5"/>
        <v>NGR bulk stream sediment</v>
      </c>
      <c r="K20" s="1" t="str">
        <f t="shared" si="6"/>
        <v>&lt;177 micron (NGR stream)</v>
      </c>
      <c r="L20">
        <v>13</v>
      </c>
      <c r="M20">
        <v>0.78</v>
      </c>
      <c r="N20">
        <v>0.1</v>
      </c>
      <c r="O20">
        <v>0.6</v>
      </c>
      <c r="P20">
        <v>2</v>
      </c>
      <c r="Q20">
        <v>38.4</v>
      </c>
      <c r="R20">
        <v>0.05</v>
      </c>
      <c r="S20">
        <v>0.3</v>
      </c>
      <c r="T20">
        <v>0.03</v>
      </c>
      <c r="U20">
        <v>8.1999999999999993</v>
      </c>
      <c r="V20">
        <v>67.900000000000006</v>
      </c>
      <c r="W20">
        <v>12.27</v>
      </c>
      <c r="X20">
        <v>4.34</v>
      </c>
      <c r="Y20">
        <v>7</v>
      </c>
      <c r="Z20">
        <v>7</v>
      </c>
      <c r="AA20">
        <v>0.13</v>
      </c>
      <c r="AB20">
        <v>65.099999999999994</v>
      </c>
      <c r="AC20">
        <v>0.41</v>
      </c>
      <c r="AD20">
        <v>137</v>
      </c>
      <c r="AE20">
        <v>0.64</v>
      </c>
      <c r="AF20">
        <v>1.0999999999999999E-2</v>
      </c>
      <c r="AG20">
        <v>19.100000000000001</v>
      </c>
      <c r="AH20">
        <v>0.121</v>
      </c>
      <c r="AI20">
        <v>9.56</v>
      </c>
      <c r="AJ20">
        <v>0.01</v>
      </c>
      <c r="AK20">
        <v>0.01</v>
      </c>
      <c r="AL20">
        <v>2</v>
      </c>
      <c r="AM20">
        <v>0.1</v>
      </c>
      <c r="AN20">
        <v>5.9</v>
      </c>
      <c r="AO20">
        <v>0.01</v>
      </c>
      <c r="AP20">
        <v>39.4</v>
      </c>
      <c r="AQ20">
        <v>1120</v>
      </c>
      <c r="AR20">
        <v>0.09</v>
      </c>
      <c r="AS20">
        <v>2.4</v>
      </c>
      <c r="AT20">
        <v>122</v>
      </c>
      <c r="AU20">
        <v>0.1</v>
      </c>
      <c r="AV20">
        <v>30.4</v>
      </c>
    </row>
    <row r="21" spans="1:48" x14ac:dyDescent="0.3">
      <c r="A21" t="s">
        <v>121</v>
      </c>
      <c r="B21" t="s">
        <v>122</v>
      </c>
      <c r="C21" s="1" t="str">
        <f t="shared" si="0"/>
        <v>31:0016</v>
      </c>
      <c r="D21" s="1" t="str">
        <f t="shared" si="4"/>
        <v>31:0004</v>
      </c>
      <c r="E21" t="s">
        <v>123</v>
      </c>
      <c r="F21" t="s">
        <v>124</v>
      </c>
      <c r="H21">
        <v>70.618790000000004</v>
      </c>
      <c r="I21">
        <v>-75.037930000000003</v>
      </c>
      <c r="J21" s="1" t="str">
        <f t="shared" si="5"/>
        <v>NGR bulk stream sediment</v>
      </c>
      <c r="K21" s="1" t="str">
        <f t="shared" si="6"/>
        <v>&lt;177 micron (NGR stream)</v>
      </c>
      <c r="L21">
        <v>15</v>
      </c>
      <c r="M21">
        <v>0.91</v>
      </c>
      <c r="N21">
        <v>0.1</v>
      </c>
      <c r="O21">
        <v>0.2</v>
      </c>
      <c r="P21">
        <v>0.5</v>
      </c>
      <c r="Q21">
        <v>51</v>
      </c>
      <c r="R21">
        <v>0.05</v>
      </c>
      <c r="S21">
        <v>0.21</v>
      </c>
      <c r="T21">
        <v>0.02</v>
      </c>
      <c r="U21">
        <v>6.5</v>
      </c>
      <c r="V21">
        <v>31.9</v>
      </c>
      <c r="W21">
        <v>16.55</v>
      </c>
      <c r="X21">
        <v>2.02</v>
      </c>
      <c r="Y21">
        <v>4.4000000000000004</v>
      </c>
      <c r="Z21">
        <v>10</v>
      </c>
      <c r="AA21">
        <v>0.17</v>
      </c>
      <c r="AB21">
        <v>21.6</v>
      </c>
      <c r="AC21">
        <v>0.41</v>
      </c>
      <c r="AD21">
        <v>116</v>
      </c>
      <c r="AE21">
        <v>1.03</v>
      </c>
      <c r="AF21">
        <v>0.01</v>
      </c>
      <c r="AG21">
        <v>16.899999999999999</v>
      </c>
      <c r="AH21">
        <v>8.3000000000000004E-2</v>
      </c>
      <c r="AI21">
        <v>4.78</v>
      </c>
      <c r="AJ21">
        <v>0.01</v>
      </c>
      <c r="AK21">
        <v>0.01</v>
      </c>
      <c r="AL21">
        <v>1.8</v>
      </c>
      <c r="AM21">
        <v>0.1</v>
      </c>
      <c r="AN21">
        <v>3.8</v>
      </c>
      <c r="AO21">
        <v>0.01</v>
      </c>
      <c r="AP21">
        <v>14.1</v>
      </c>
      <c r="AQ21">
        <v>1280</v>
      </c>
      <c r="AR21">
        <v>0.12</v>
      </c>
      <c r="AS21">
        <v>1.6</v>
      </c>
      <c r="AT21">
        <v>53</v>
      </c>
      <c r="AU21">
        <v>1</v>
      </c>
      <c r="AV21">
        <v>29.1</v>
      </c>
    </row>
    <row r="22" spans="1:48" x14ac:dyDescent="0.3">
      <c r="A22" t="s">
        <v>125</v>
      </c>
      <c r="B22" t="s">
        <v>126</v>
      </c>
      <c r="C22" s="1" t="str">
        <f t="shared" si="0"/>
        <v>31:0016</v>
      </c>
      <c r="D22" s="1" t="str">
        <f t="shared" si="4"/>
        <v>31:0004</v>
      </c>
      <c r="E22" t="s">
        <v>127</v>
      </c>
      <c r="F22" t="s">
        <v>128</v>
      </c>
      <c r="H22">
        <v>70.617159999999998</v>
      </c>
      <c r="I22">
        <v>-75.102040000000002</v>
      </c>
      <c r="J22" s="1" t="str">
        <f t="shared" si="5"/>
        <v>NGR bulk stream sediment</v>
      </c>
      <c r="K22" s="1" t="str">
        <f t="shared" si="6"/>
        <v>&lt;177 micron (NGR stream)</v>
      </c>
      <c r="L22">
        <v>39</v>
      </c>
      <c r="M22">
        <v>1.92</v>
      </c>
      <c r="N22">
        <v>0.5</v>
      </c>
      <c r="O22">
        <v>0.3</v>
      </c>
      <c r="P22">
        <v>2</v>
      </c>
      <c r="Q22">
        <v>75.2</v>
      </c>
      <c r="R22">
        <v>0.24</v>
      </c>
      <c r="S22">
        <v>0.24</v>
      </c>
      <c r="T22">
        <v>7.0000000000000007E-2</v>
      </c>
      <c r="U22">
        <v>12.3</v>
      </c>
      <c r="V22">
        <v>59.1</v>
      </c>
      <c r="W22">
        <v>30.4</v>
      </c>
      <c r="X22">
        <v>3.84</v>
      </c>
      <c r="Y22">
        <v>9.3000000000000007</v>
      </c>
      <c r="Z22">
        <v>26</v>
      </c>
      <c r="AA22">
        <v>0.25</v>
      </c>
      <c r="AB22">
        <v>38.200000000000003</v>
      </c>
      <c r="AC22">
        <v>0.83</v>
      </c>
      <c r="AD22">
        <v>331</v>
      </c>
      <c r="AE22">
        <v>1.07</v>
      </c>
      <c r="AF22">
        <v>1.7999999999999999E-2</v>
      </c>
      <c r="AG22">
        <v>27.5</v>
      </c>
      <c r="AH22">
        <v>8.4000000000000005E-2</v>
      </c>
      <c r="AI22">
        <v>10.72</v>
      </c>
      <c r="AJ22">
        <v>0.02</v>
      </c>
      <c r="AK22">
        <v>0.02</v>
      </c>
      <c r="AL22">
        <v>3.6</v>
      </c>
      <c r="AM22">
        <v>0.3</v>
      </c>
      <c r="AN22">
        <v>10.4</v>
      </c>
      <c r="AO22">
        <v>0.01</v>
      </c>
      <c r="AP22">
        <v>18.7</v>
      </c>
      <c r="AQ22">
        <v>1930</v>
      </c>
      <c r="AR22">
        <v>0.23</v>
      </c>
      <c r="AS22">
        <v>4.9000000000000004</v>
      </c>
      <c r="AT22">
        <v>84</v>
      </c>
      <c r="AU22">
        <v>3.4</v>
      </c>
      <c r="AV22">
        <v>64.5</v>
      </c>
    </row>
    <row r="23" spans="1:48" x14ac:dyDescent="0.3">
      <c r="A23" t="s">
        <v>129</v>
      </c>
      <c r="B23" t="s">
        <v>130</v>
      </c>
      <c r="C23" s="1" t="str">
        <f t="shared" si="0"/>
        <v>31:0016</v>
      </c>
      <c r="D23" s="1" t="str">
        <f t="shared" si="4"/>
        <v>31:0004</v>
      </c>
      <c r="E23" t="s">
        <v>131</v>
      </c>
      <c r="F23" t="s">
        <v>132</v>
      </c>
      <c r="H23">
        <v>70.594629999999995</v>
      </c>
      <c r="I23">
        <v>-75.168430000000001</v>
      </c>
      <c r="J23" s="1" t="str">
        <f t="shared" si="5"/>
        <v>NGR bulk stream sediment</v>
      </c>
      <c r="K23" s="1" t="str">
        <f t="shared" si="6"/>
        <v>&lt;177 micron (NGR stream)</v>
      </c>
      <c r="L23">
        <v>29</v>
      </c>
      <c r="M23">
        <v>0.82</v>
      </c>
      <c r="N23">
        <v>0.1</v>
      </c>
      <c r="O23">
        <v>0.3</v>
      </c>
      <c r="P23">
        <v>1</v>
      </c>
      <c r="Q23">
        <v>40.799999999999997</v>
      </c>
      <c r="R23">
        <v>0.08</v>
      </c>
      <c r="S23">
        <v>0.32</v>
      </c>
      <c r="T23">
        <v>0.09</v>
      </c>
      <c r="U23">
        <v>7.5</v>
      </c>
      <c r="V23">
        <v>47.8</v>
      </c>
      <c r="W23">
        <v>20.350000000000001</v>
      </c>
      <c r="X23">
        <v>2.67</v>
      </c>
      <c r="Y23">
        <v>5.0999999999999996</v>
      </c>
      <c r="Z23">
        <v>12</v>
      </c>
      <c r="AA23">
        <v>0.18</v>
      </c>
      <c r="AB23">
        <v>37.5</v>
      </c>
      <c r="AC23">
        <v>0.53</v>
      </c>
      <c r="AD23">
        <v>201</v>
      </c>
      <c r="AE23">
        <v>0.43</v>
      </c>
      <c r="AF23">
        <v>1.4E-2</v>
      </c>
      <c r="AG23">
        <v>19.3</v>
      </c>
      <c r="AH23">
        <v>0.11799999999999999</v>
      </c>
      <c r="AI23">
        <v>5.91</v>
      </c>
      <c r="AJ23">
        <v>0.01</v>
      </c>
      <c r="AK23">
        <v>0.01</v>
      </c>
      <c r="AL23">
        <v>2.5</v>
      </c>
      <c r="AM23">
        <v>0.1</v>
      </c>
      <c r="AN23">
        <v>7.5</v>
      </c>
      <c r="AO23">
        <v>0.01</v>
      </c>
      <c r="AP23">
        <v>20.6</v>
      </c>
      <c r="AQ23">
        <v>1100</v>
      </c>
      <c r="AR23">
        <v>0.11</v>
      </c>
      <c r="AS23">
        <v>2.5</v>
      </c>
      <c r="AT23">
        <v>61</v>
      </c>
      <c r="AU23">
        <v>0.2</v>
      </c>
      <c r="AV23">
        <v>37.9</v>
      </c>
    </row>
    <row r="24" spans="1:48" x14ac:dyDescent="0.3">
      <c r="A24" t="s">
        <v>133</v>
      </c>
      <c r="B24" t="s">
        <v>134</v>
      </c>
      <c r="C24" s="1" t="str">
        <f t="shared" si="0"/>
        <v>31:0016</v>
      </c>
      <c r="D24" s="1" t="str">
        <f t="shared" si="4"/>
        <v>31:0004</v>
      </c>
      <c r="E24" t="s">
        <v>131</v>
      </c>
      <c r="F24" t="s">
        <v>135</v>
      </c>
      <c r="H24">
        <v>70.594629999999995</v>
      </c>
      <c r="I24">
        <v>-75.168430000000001</v>
      </c>
      <c r="J24" s="1" t="str">
        <f t="shared" si="5"/>
        <v>NGR bulk stream sediment</v>
      </c>
      <c r="K24" s="1" t="str">
        <f t="shared" si="6"/>
        <v>&lt;177 micron (NGR stream)</v>
      </c>
      <c r="L24">
        <v>26</v>
      </c>
      <c r="M24">
        <v>0.81</v>
      </c>
      <c r="N24">
        <v>0.1</v>
      </c>
      <c r="O24">
        <v>0.3</v>
      </c>
      <c r="P24">
        <v>0.5</v>
      </c>
      <c r="Q24">
        <v>40.6</v>
      </c>
      <c r="R24">
        <v>7.0000000000000007E-2</v>
      </c>
      <c r="S24">
        <v>0.33</v>
      </c>
      <c r="T24">
        <v>0.09</v>
      </c>
      <c r="U24">
        <v>7.3</v>
      </c>
      <c r="V24">
        <v>46.6</v>
      </c>
      <c r="W24">
        <v>19.62</v>
      </c>
      <c r="X24">
        <v>2.71</v>
      </c>
      <c r="Y24">
        <v>5.0999999999999996</v>
      </c>
      <c r="Z24">
        <v>10</v>
      </c>
      <c r="AA24">
        <v>0.17</v>
      </c>
      <c r="AB24">
        <v>40.200000000000003</v>
      </c>
      <c r="AC24">
        <v>0.53</v>
      </c>
      <c r="AD24">
        <v>201</v>
      </c>
      <c r="AE24">
        <v>0.52</v>
      </c>
      <c r="AF24">
        <v>1.2999999999999999E-2</v>
      </c>
      <c r="AG24">
        <v>18.8</v>
      </c>
      <c r="AH24">
        <v>0.122</v>
      </c>
      <c r="AI24">
        <v>6.23</v>
      </c>
      <c r="AJ24">
        <v>0.01</v>
      </c>
      <c r="AK24">
        <v>0.01</v>
      </c>
      <c r="AL24">
        <v>2.5</v>
      </c>
      <c r="AM24">
        <v>0.1</v>
      </c>
      <c r="AN24">
        <v>7.6</v>
      </c>
      <c r="AO24">
        <v>0.01</v>
      </c>
      <c r="AP24">
        <v>21.1</v>
      </c>
      <c r="AQ24">
        <v>1060</v>
      </c>
      <c r="AR24">
        <v>0.11</v>
      </c>
      <c r="AS24">
        <v>2.5</v>
      </c>
      <c r="AT24">
        <v>62</v>
      </c>
      <c r="AU24">
        <v>2.5</v>
      </c>
      <c r="AV24">
        <v>37.6</v>
      </c>
    </row>
    <row r="25" spans="1:48" x14ac:dyDescent="0.3">
      <c r="A25" t="s">
        <v>136</v>
      </c>
      <c r="B25" t="s">
        <v>137</v>
      </c>
      <c r="C25" s="1" t="str">
        <f t="shared" si="0"/>
        <v>31:0016</v>
      </c>
      <c r="D25" s="1" t="str">
        <f t="shared" si="4"/>
        <v>31:0004</v>
      </c>
      <c r="E25" t="s">
        <v>131</v>
      </c>
      <c r="F25" t="s">
        <v>138</v>
      </c>
      <c r="H25">
        <v>70.594629999999995</v>
      </c>
      <c r="I25">
        <v>-75.168430000000001</v>
      </c>
      <c r="J25" s="1" t="str">
        <f t="shared" si="5"/>
        <v>NGR bulk stream sediment</v>
      </c>
      <c r="K25" s="1" t="str">
        <f t="shared" si="6"/>
        <v>&lt;177 micron (NGR stream)</v>
      </c>
      <c r="L25">
        <v>30</v>
      </c>
      <c r="M25">
        <v>0.91</v>
      </c>
      <c r="N25">
        <v>0.1</v>
      </c>
      <c r="O25">
        <v>0.5</v>
      </c>
      <c r="P25">
        <v>0.5</v>
      </c>
      <c r="Q25">
        <v>48</v>
      </c>
      <c r="R25">
        <v>0.08</v>
      </c>
      <c r="S25">
        <v>0.34</v>
      </c>
      <c r="T25">
        <v>0.06</v>
      </c>
      <c r="U25">
        <v>8.1999999999999993</v>
      </c>
      <c r="V25">
        <v>51</v>
      </c>
      <c r="W25">
        <v>23.69</v>
      </c>
      <c r="X25">
        <v>2.91</v>
      </c>
      <c r="Y25">
        <v>5.7</v>
      </c>
      <c r="Z25">
        <v>11</v>
      </c>
      <c r="AA25">
        <v>0.18</v>
      </c>
      <c r="AB25">
        <v>37</v>
      </c>
      <c r="AC25">
        <v>0.59</v>
      </c>
      <c r="AD25">
        <v>223</v>
      </c>
      <c r="AE25">
        <v>0.51</v>
      </c>
      <c r="AF25">
        <v>1.4999999999999999E-2</v>
      </c>
      <c r="AG25">
        <v>20.399999999999999</v>
      </c>
      <c r="AH25">
        <v>0.12</v>
      </c>
      <c r="AI25">
        <v>6.1</v>
      </c>
      <c r="AJ25">
        <v>0.01</v>
      </c>
      <c r="AK25">
        <v>0.02</v>
      </c>
      <c r="AL25">
        <v>2.6</v>
      </c>
      <c r="AM25">
        <v>0.1</v>
      </c>
      <c r="AN25">
        <v>8.4</v>
      </c>
      <c r="AO25">
        <v>0.01</v>
      </c>
      <c r="AP25">
        <v>17.3</v>
      </c>
      <c r="AQ25">
        <v>1160</v>
      </c>
      <c r="AR25">
        <v>0.12</v>
      </c>
      <c r="AS25">
        <v>3.2</v>
      </c>
      <c r="AT25">
        <v>67</v>
      </c>
      <c r="AU25">
        <v>0.2</v>
      </c>
      <c r="AV25">
        <v>41.8</v>
      </c>
    </row>
    <row r="26" spans="1:48" x14ac:dyDescent="0.3">
      <c r="A26" t="s">
        <v>139</v>
      </c>
      <c r="B26" t="s">
        <v>140</v>
      </c>
      <c r="C26" s="1" t="str">
        <f t="shared" si="0"/>
        <v>31:0016</v>
      </c>
      <c r="D26" s="1" t="str">
        <f t="shared" si="4"/>
        <v>31:0004</v>
      </c>
      <c r="E26" t="s">
        <v>141</v>
      </c>
      <c r="F26" t="s">
        <v>142</v>
      </c>
      <c r="H26">
        <v>70.561890000000005</v>
      </c>
      <c r="I26">
        <v>-75.127039999999994</v>
      </c>
      <c r="J26" s="1" t="str">
        <f t="shared" si="5"/>
        <v>NGR bulk stream sediment</v>
      </c>
      <c r="K26" s="1" t="str">
        <f t="shared" si="6"/>
        <v>&lt;177 micron (NGR stream)</v>
      </c>
      <c r="L26">
        <v>107</v>
      </c>
      <c r="M26">
        <v>3.66</v>
      </c>
      <c r="N26">
        <v>0.8</v>
      </c>
      <c r="O26">
        <v>0.9</v>
      </c>
      <c r="P26">
        <v>1</v>
      </c>
      <c r="Q26">
        <v>126.5</v>
      </c>
      <c r="R26">
        <v>0.36</v>
      </c>
      <c r="S26">
        <v>0.23</v>
      </c>
      <c r="T26">
        <v>0.11</v>
      </c>
      <c r="U26">
        <v>19.3</v>
      </c>
      <c r="V26">
        <v>75.8</v>
      </c>
      <c r="W26">
        <v>59.73</v>
      </c>
      <c r="X26">
        <v>4.57</v>
      </c>
      <c r="Y26">
        <v>15.5</v>
      </c>
      <c r="Z26">
        <v>45</v>
      </c>
      <c r="AA26">
        <v>0.38</v>
      </c>
      <c r="AB26">
        <v>57.8</v>
      </c>
      <c r="AC26">
        <v>1.32</v>
      </c>
      <c r="AD26">
        <v>559</v>
      </c>
      <c r="AE26">
        <v>1.89</v>
      </c>
      <c r="AF26">
        <v>2.1000000000000001E-2</v>
      </c>
      <c r="AG26">
        <v>44.7</v>
      </c>
      <c r="AH26">
        <v>9.5000000000000001E-2</v>
      </c>
      <c r="AI26">
        <v>19.23</v>
      </c>
      <c r="AJ26">
        <v>0.04</v>
      </c>
      <c r="AK26">
        <v>0.03</v>
      </c>
      <c r="AL26">
        <v>6</v>
      </c>
      <c r="AM26">
        <v>0.5</v>
      </c>
      <c r="AN26">
        <v>11.1</v>
      </c>
      <c r="AO26">
        <v>0.01</v>
      </c>
      <c r="AP26">
        <v>25.5</v>
      </c>
      <c r="AQ26">
        <v>2930</v>
      </c>
      <c r="AR26">
        <v>0.43</v>
      </c>
      <c r="AS26">
        <v>8.5</v>
      </c>
      <c r="AT26">
        <v>97</v>
      </c>
      <c r="AU26">
        <v>0.3</v>
      </c>
      <c r="AV26">
        <v>101.3</v>
      </c>
    </row>
    <row r="27" spans="1:48" x14ac:dyDescent="0.3">
      <c r="A27" t="s">
        <v>143</v>
      </c>
      <c r="B27" t="s">
        <v>144</v>
      </c>
      <c r="C27" s="1" t="str">
        <f t="shared" si="0"/>
        <v>31:0016</v>
      </c>
      <c r="D27" s="1" t="str">
        <f t="shared" si="4"/>
        <v>31:0004</v>
      </c>
      <c r="E27" t="s">
        <v>145</v>
      </c>
      <c r="F27" t="s">
        <v>146</v>
      </c>
      <c r="H27">
        <v>70.56671</v>
      </c>
      <c r="I27">
        <v>-75.074179999999998</v>
      </c>
      <c r="J27" s="1" t="str">
        <f t="shared" si="5"/>
        <v>NGR bulk stream sediment</v>
      </c>
      <c r="K27" s="1" t="str">
        <f t="shared" si="6"/>
        <v>&lt;177 micron (NGR stream)</v>
      </c>
      <c r="L27">
        <v>18</v>
      </c>
      <c r="M27">
        <v>0.79</v>
      </c>
      <c r="N27">
        <v>0.2</v>
      </c>
      <c r="O27">
        <v>0.8</v>
      </c>
      <c r="P27">
        <v>3</v>
      </c>
      <c r="Q27">
        <v>35.299999999999997</v>
      </c>
      <c r="R27">
        <v>0.06</v>
      </c>
      <c r="S27">
        <v>0.24</v>
      </c>
      <c r="T27">
        <v>0.02</v>
      </c>
      <c r="U27">
        <v>5.3</v>
      </c>
      <c r="V27">
        <v>27.8</v>
      </c>
      <c r="W27">
        <v>9.6300000000000008</v>
      </c>
      <c r="X27">
        <v>2.2200000000000002</v>
      </c>
      <c r="Y27">
        <v>4.2</v>
      </c>
      <c r="Z27">
        <v>2.5</v>
      </c>
      <c r="AA27">
        <v>0.12</v>
      </c>
      <c r="AB27">
        <v>25.3</v>
      </c>
      <c r="AC27">
        <v>0.38</v>
      </c>
      <c r="AD27">
        <v>130</v>
      </c>
      <c r="AE27">
        <v>0.49</v>
      </c>
      <c r="AF27">
        <v>8.9999999999999993E-3</v>
      </c>
      <c r="AG27">
        <v>11.8</v>
      </c>
      <c r="AH27">
        <v>9.6000000000000002E-2</v>
      </c>
      <c r="AI27">
        <v>5.6</v>
      </c>
      <c r="AJ27">
        <v>0.01</v>
      </c>
      <c r="AK27">
        <v>0.02</v>
      </c>
      <c r="AL27">
        <v>1.7</v>
      </c>
      <c r="AM27">
        <v>0.1</v>
      </c>
      <c r="AN27">
        <v>4.5999999999999996</v>
      </c>
      <c r="AO27">
        <v>0.01</v>
      </c>
      <c r="AP27">
        <v>16.399999999999999</v>
      </c>
      <c r="AQ27">
        <v>920</v>
      </c>
      <c r="AR27">
        <v>0.1</v>
      </c>
      <c r="AS27">
        <v>1.7</v>
      </c>
      <c r="AT27">
        <v>41</v>
      </c>
      <c r="AU27">
        <v>0.2</v>
      </c>
      <c r="AV27">
        <v>27.7</v>
      </c>
    </row>
    <row r="28" spans="1:48" x14ac:dyDescent="0.3">
      <c r="A28" t="s">
        <v>147</v>
      </c>
      <c r="B28" t="s">
        <v>148</v>
      </c>
      <c r="C28" s="1" t="str">
        <f t="shared" si="0"/>
        <v>31:0016</v>
      </c>
      <c r="D28" s="1" t="str">
        <f t="shared" si="4"/>
        <v>31:0004</v>
      </c>
      <c r="E28" t="s">
        <v>149</v>
      </c>
      <c r="F28" t="s">
        <v>150</v>
      </c>
      <c r="H28">
        <v>70.528469999999999</v>
      </c>
      <c r="I28">
        <v>-75.107029999999995</v>
      </c>
      <c r="J28" s="1" t="str">
        <f t="shared" si="5"/>
        <v>NGR bulk stream sediment</v>
      </c>
      <c r="K28" s="1" t="str">
        <f t="shared" si="6"/>
        <v>&lt;177 micron (NGR stream)</v>
      </c>
      <c r="L28">
        <v>65</v>
      </c>
      <c r="M28">
        <v>2.2400000000000002</v>
      </c>
      <c r="N28">
        <v>0.6</v>
      </c>
      <c r="O28">
        <v>0.4</v>
      </c>
      <c r="P28">
        <v>2</v>
      </c>
      <c r="Q28">
        <v>98.5</v>
      </c>
      <c r="R28">
        <v>0.22</v>
      </c>
      <c r="S28">
        <v>0.26</v>
      </c>
      <c r="T28">
        <v>0.09</v>
      </c>
      <c r="U28">
        <v>14.6</v>
      </c>
      <c r="V28">
        <v>71.3</v>
      </c>
      <c r="W28">
        <v>33.11</v>
      </c>
      <c r="X28">
        <v>3.9</v>
      </c>
      <c r="Y28">
        <v>10.7</v>
      </c>
      <c r="Z28">
        <v>32</v>
      </c>
      <c r="AA28">
        <v>0.35</v>
      </c>
      <c r="AB28">
        <v>45.2</v>
      </c>
      <c r="AC28">
        <v>1.04</v>
      </c>
      <c r="AD28">
        <v>496</v>
      </c>
      <c r="AE28">
        <v>1.33</v>
      </c>
      <c r="AF28">
        <v>1.7000000000000001E-2</v>
      </c>
      <c r="AG28">
        <v>34.4</v>
      </c>
      <c r="AH28">
        <v>0.107</v>
      </c>
      <c r="AI28">
        <v>13.05</v>
      </c>
      <c r="AJ28">
        <v>0.03</v>
      </c>
      <c r="AK28">
        <v>0.03</v>
      </c>
      <c r="AL28">
        <v>4.0999999999999996</v>
      </c>
      <c r="AM28">
        <v>0.3</v>
      </c>
      <c r="AN28">
        <v>9.6</v>
      </c>
      <c r="AO28">
        <v>0.01</v>
      </c>
      <c r="AP28">
        <v>19</v>
      </c>
      <c r="AQ28">
        <v>2280</v>
      </c>
      <c r="AR28">
        <v>0.31</v>
      </c>
      <c r="AS28">
        <v>4.5999999999999996</v>
      </c>
      <c r="AT28">
        <v>82</v>
      </c>
      <c r="AU28">
        <v>0.2</v>
      </c>
      <c r="AV28">
        <v>78.3</v>
      </c>
    </row>
    <row r="29" spans="1:48" x14ac:dyDescent="0.3">
      <c r="A29" t="s">
        <v>151</v>
      </c>
      <c r="B29" t="s">
        <v>152</v>
      </c>
      <c r="C29" s="1" t="str">
        <f t="shared" si="0"/>
        <v>31:0016</v>
      </c>
      <c r="D29" s="1" t="str">
        <f t="shared" si="4"/>
        <v>31:0004</v>
      </c>
      <c r="E29" t="s">
        <v>153</v>
      </c>
      <c r="F29" t="s">
        <v>154</v>
      </c>
      <c r="H29">
        <v>70.534000000000006</v>
      </c>
      <c r="I29">
        <v>-75.07647</v>
      </c>
      <c r="J29" s="1" t="str">
        <f t="shared" si="5"/>
        <v>NGR bulk stream sediment</v>
      </c>
      <c r="K29" s="1" t="str">
        <f t="shared" si="6"/>
        <v>&lt;177 micron (NGR stream)</v>
      </c>
      <c r="L29">
        <v>21</v>
      </c>
      <c r="M29">
        <v>1.19</v>
      </c>
      <c r="N29">
        <v>0.2</v>
      </c>
      <c r="O29">
        <v>0.7</v>
      </c>
      <c r="P29">
        <v>2</v>
      </c>
      <c r="Q29">
        <v>39.700000000000003</v>
      </c>
      <c r="R29">
        <v>7.0000000000000007E-2</v>
      </c>
      <c r="S29">
        <v>0.23</v>
      </c>
      <c r="T29">
        <v>0.02</v>
      </c>
      <c r="U29">
        <v>7</v>
      </c>
      <c r="V29">
        <v>39.9</v>
      </c>
      <c r="W29">
        <v>16.3</v>
      </c>
      <c r="X29">
        <v>2.92</v>
      </c>
      <c r="Y29">
        <v>6.3</v>
      </c>
      <c r="Z29">
        <v>13</v>
      </c>
      <c r="AA29">
        <v>0.13</v>
      </c>
      <c r="AB29">
        <v>48.3</v>
      </c>
      <c r="AC29">
        <v>0.49</v>
      </c>
      <c r="AD29">
        <v>155</v>
      </c>
      <c r="AE29">
        <v>0.79</v>
      </c>
      <c r="AF29">
        <v>1.0999999999999999E-2</v>
      </c>
      <c r="AG29">
        <v>17.399999999999999</v>
      </c>
      <c r="AH29">
        <v>0.1</v>
      </c>
      <c r="AI29">
        <v>9.41</v>
      </c>
      <c r="AJ29">
        <v>0.01</v>
      </c>
      <c r="AK29">
        <v>0.01</v>
      </c>
      <c r="AL29">
        <v>2.2000000000000002</v>
      </c>
      <c r="AM29">
        <v>0.2</v>
      </c>
      <c r="AN29">
        <v>5.8</v>
      </c>
      <c r="AO29">
        <v>0.01</v>
      </c>
      <c r="AP29">
        <v>26.8</v>
      </c>
      <c r="AQ29">
        <v>1270</v>
      </c>
      <c r="AR29">
        <v>0.13</v>
      </c>
      <c r="AS29">
        <v>2.5</v>
      </c>
      <c r="AT29">
        <v>59</v>
      </c>
      <c r="AU29">
        <v>0.6</v>
      </c>
      <c r="AV29">
        <v>38.1</v>
      </c>
    </row>
    <row r="30" spans="1:48" x14ac:dyDescent="0.3">
      <c r="A30" t="s">
        <v>155</v>
      </c>
      <c r="B30" t="s">
        <v>156</v>
      </c>
      <c r="C30" s="1" t="str">
        <f t="shared" si="0"/>
        <v>31:0016</v>
      </c>
      <c r="D30" s="1" t="str">
        <f t="shared" si="4"/>
        <v>31:0004</v>
      </c>
      <c r="E30" t="s">
        <v>157</v>
      </c>
      <c r="F30" t="s">
        <v>158</v>
      </c>
      <c r="H30">
        <v>70.543149999999997</v>
      </c>
      <c r="I30">
        <v>-74.801199999999994</v>
      </c>
      <c r="J30" s="1" t="str">
        <f t="shared" si="5"/>
        <v>NGR bulk stream sediment</v>
      </c>
      <c r="K30" s="1" t="str">
        <f t="shared" si="6"/>
        <v>&lt;177 micron (NGR stream)</v>
      </c>
      <c r="L30">
        <v>19</v>
      </c>
      <c r="M30">
        <v>1.1299999999999999</v>
      </c>
      <c r="N30">
        <v>0.1</v>
      </c>
      <c r="O30">
        <v>0.6</v>
      </c>
      <c r="P30">
        <v>0.5</v>
      </c>
      <c r="Q30">
        <v>45.8</v>
      </c>
      <c r="R30">
        <v>0.05</v>
      </c>
      <c r="S30">
        <v>0.3</v>
      </c>
      <c r="T30">
        <v>0.03</v>
      </c>
      <c r="U30">
        <v>8.3000000000000007</v>
      </c>
      <c r="V30">
        <v>26.3</v>
      </c>
      <c r="W30">
        <v>14.75</v>
      </c>
      <c r="X30">
        <v>2.8</v>
      </c>
      <c r="Y30">
        <v>6.1</v>
      </c>
      <c r="Z30">
        <v>10</v>
      </c>
      <c r="AA30">
        <v>0.17</v>
      </c>
      <c r="AB30">
        <v>68.599999999999994</v>
      </c>
      <c r="AC30">
        <v>0.53</v>
      </c>
      <c r="AD30">
        <v>167</v>
      </c>
      <c r="AE30">
        <v>0.41</v>
      </c>
      <c r="AF30">
        <v>1.2E-2</v>
      </c>
      <c r="AG30">
        <v>13.4</v>
      </c>
      <c r="AH30">
        <v>0.126</v>
      </c>
      <c r="AI30">
        <v>9.48</v>
      </c>
      <c r="AJ30">
        <v>0.01</v>
      </c>
      <c r="AK30">
        <v>0.01</v>
      </c>
      <c r="AL30">
        <v>2.6</v>
      </c>
      <c r="AM30">
        <v>0.1</v>
      </c>
      <c r="AN30">
        <v>6.9</v>
      </c>
      <c r="AO30">
        <v>0.01</v>
      </c>
      <c r="AP30">
        <v>40.200000000000003</v>
      </c>
      <c r="AQ30">
        <v>1500</v>
      </c>
      <c r="AR30">
        <v>0.13</v>
      </c>
      <c r="AS30">
        <v>2.5</v>
      </c>
      <c r="AT30">
        <v>71</v>
      </c>
      <c r="AU30">
        <v>0.2</v>
      </c>
      <c r="AV30">
        <v>42.8</v>
      </c>
    </row>
    <row r="31" spans="1:48" x14ac:dyDescent="0.3">
      <c r="A31" t="s">
        <v>159</v>
      </c>
      <c r="B31" t="s">
        <v>160</v>
      </c>
      <c r="C31" s="1" t="str">
        <f t="shared" si="0"/>
        <v>31:0016</v>
      </c>
      <c r="D31" s="1" t="str">
        <f t="shared" si="4"/>
        <v>31:0004</v>
      </c>
      <c r="E31" t="s">
        <v>161</v>
      </c>
      <c r="F31" t="s">
        <v>162</v>
      </c>
      <c r="H31">
        <v>70.540779999999998</v>
      </c>
      <c r="I31">
        <v>-74.794430000000006</v>
      </c>
      <c r="J31" s="1" t="str">
        <f t="shared" si="5"/>
        <v>NGR bulk stream sediment</v>
      </c>
      <c r="K31" s="1" t="str">
        <f t="shared" si="6"/>
        <v>&lt;177 micron (NGR stream)</v>
      </c>
      <c r="L31">
        <v>65</v>
      </c>
      <c r="M31">
        <v>2.0699999999999998</v>
      </c>
      <c r="N31">
        <v>0.7</v>
      </c>
      <c r="O31">
        <v>0.1</v>
      </c>
      <c r="P31">
        <v>2</v>
      </c>
      <c r="Q31">
        <v>99.1</v>
      </c>
      <c r="R31">
        <v>0.11</v>
      </c>
      <c r="S31">
        <v>0.28000000000000003</v>
      </c>
      <c r="T31">
        <v>0.08</v>
      </c>
      <c r="U31">
        <v>16.8</v>
      </c>
      <c r="V31">
        <v>55.1</v>
      </c>
      <c r="W31">
        <v>30.08</v>
      </c>
      <c r="X31">
        <v>3.66</v>
      </c>
      <c r="Y31">
        <v>10</v>
      </c>
      <c r="Z31">
        <v>23</v>
      </c>
      <c r="AA31">
        <v>0.41</v>
      </c>
      <c r="AB31">
        <v>39.799999999999997</v>
      </c>
      <c r="AC31">
        <v>1.1499999999999999</v>
      </c>
      <c r="AD31">
        <v>606</v>
      </c>
      <c r="AE31">
        <v>1.1000000000000001</v>
      </c>
      <c r="AF31">
        <v>3.5999999999999997E-2</v>
      </c>
      <c r="AG31">
        <v>32.200000000000003</v>
      </c>
      <c r="AH31">
        <v>6.7000000000000004E-2</v>
      </c>
      <c r="AI31">
        <v>11.19</v>
      </c>
      <c r="AJ31">
        <v>0.03</v>
      </c>
      <c r="AK31">
        <v>0.03</v>
      </c>
      <c r="AL31">
        <v>5.0999999999999996</v>
      </c>
      <c r="AM31">
        <v>0.3</v>
      </c>
      <c r="AN31">
        <v>11.2</v>
      </c>
      <c r="AO31">
        <v>0.01</v>
      </c>
      <c r="AP31">
        <v>20.7</v>
      </c>
      <c r="AQ31">
        <v>2660</v>
      </c>
      <c r="AR31">
        <v>0.32</v>
      </c>
      <c r="AS31">
        <v>5.3</v>
      </c>
      <c r="AT31">
        <v>66</v>
      </c>
      <c r="AU31">
        <v>0.1</v>
      </c>
      <c r="AV31">
        <v>86.6</v>
      </c>
    </row>
    <row r="32" spans="1:48" x14ac:dyDescent="0.3">
      <c r="A32" t="s">
        <v>163</v>
      </c>
      <c r="B32" t="s">
        <v>164</v>
      </c>
      <c r="C32" s="1" t="str">
        <f t="shared" si="0"/>
        <v>31:0016</v>
      </c>
      <c r="D32" s="1" t="str">
        <f t="shared" si="4"/>
        <v>31:0004</v>
      </c>
      <c r="E32" t="s">
        <v>165</v>
      </c>
      <c r="F32" t="s">
        <v>166</v>
      </c>
      <c r="H32">
        <v>70.553889999999996</v>
      </c>
      <c r="I32">
        <v>-74.714860000000002</v>
      </c>
      <c r="J32" s="1" t="str">
        <f t="shared" si="5"/>
        <v>NGR bulk stream sediment</v>
      </c>
      <c r="K32" s="1" t="str">
        <f t="shared" si="6"/>
        <v>&lt;177 micron (NGR stream)</v>
      </c>
      <c r="L32">
        <v>59</v>
      </c>
      <c r="M32">
        <v>1.67</v>
      </c>
      <c r="N32">
        <v>0.4</v>
      </c>
      <c r="O32">
        <v>0.9</v>
      </c>
      <c r="P32">
        <v>0.5</v>
      </c>
      <c r="Q32">
        <v>67.400000000000006</v>
      </c>
      <c r="R32">
        <v>0.14000000000000001</v>
      </c>
      <c r="S32">
        <v>0.18</v>
      </c>
      <c r="T32">
        <v>0.05</v>
      </c>
      <c r="U32">
        <v>9.1</v>
      </c>
      <c r="V32">
        <v>40</v>
      </c>
      <c r="W32">
        <v>21.74</v>
      </c>
      <c r="X32">
        <v>2.92</v>
      </c>
      <c r="Y32">
        <v>7.4</v>
      </c>
      <c r="Z32">
        <v>27</v>
      </c>
      <c r="AA32">
        <v>0.15</v>
      </c>
      <c r="AB32">
        <v>32.1</v>
      </c>
      <c r="AC32">
        <v>0.49</v>
      </c>
      <c r="AD32">
        <v>200</v>
      </c>
      <c r="AE32">
        <v>0.93</v>
      </c>
      <c r="AF32">
        <v>0.01</v>
      </c>
      <c r="AG32">
        <v>21</v>
      </c>
      <c r="AH32">
        <v>6.5000000000000002E-2</v>
      </c>
      <c r="AI32">
        <v>8.7799999999999994</v>
      </c>
      <c r="AJ32">
        <v>0.05</v>
      </c>
      <c r="AK32">
        <v>0.02</v>
      </c>
      <c r="AL32">
        <v>3.1</v>
      </c>
      <c r="AM32">
        <v>0.3</v>
      </c>
      <c r="AN32">
        <v>6.5</v>
      </c>
      <c r="AO32">
        <v>0.01</v>
      </c>
      <c r="AP32">
        <v>17.600000000000001</v>
      </c>
      <c r="AQ32">
        <v>1390</v>
      </c>
      <c r="AR32">
        <v>0.18</v>
      </c>
      <c r="AS32">
        <v>2.2000000000000002</v>
      </c>
      <c r="AT32">
        <v>71</v>
      </c>
      <c r="AU32">
        <v>0.3</v>
      </c>
      <c r="AV32">
        <v>47.2</v>
      </c>
    </row>
    <row r="33" spans="1:48" x14ac:dyDescent="0.3">
      <c r="A33" t="s">
        <v>167</v>
      </c>
      <c r="B33" t="s">
        <v>168</v>
      </c>
      <c r="C33" s="1" t="str">
        <f t="shared" si="0"/>
        <v>31:0016</v>
      </c>
      <c r="D33" s="1" t="str">
        <f t="shared" si="4"/>
        <v>31:0004</v>
      </c>
      <c r="E33" t="s">
        <v>169</v>
      </c>
      <c r="F33" t="s">
        <v>170</v>
      </c>
      <c r="H33">
        <v>70.542209999999997</v>
      </c>
      <c r="I33">
        <v>-74.629310000000004</v>
      </c>
      <c r="J33" s="1" t="str">
        <f t="shared" si="5"/>
        <v>NGR bulk stream sediment</v>
      </c>
      <c r="K33" s="1" t="str">
        <f t="shared" si="6"/>
        <v>&lt;177 micron (NGR stream)</v>
      </c>
      <c r="L33">
        <v>63</v>
      </c>
      <c r="M33">
        <v>2.06</v>
      </c>
      <c r="N33">
        <v>0.7</v>
      </c>
      <c r="O33">
        <v>0.1</v>
      </c>
      <c r="P33">
        <v>1</v>
      </c>
      <c r="Q33">
        <v>59</v>
      </c>
      <c r="R33">
        <v>0.11</v>
      </c>
      <c r="S33">
        <v>0.2</v>
      </c>
      <c r="T33">
        <v>7.0000000000000007E-2</v>
      </c>
      <c r="U33">
        <v>10.8</v>
      </c>
      <c r="V33">
        <v>44.6</v>
      </c>
      <c r="W33">
        <v>22.46</v>
      </c>
      <c r="X33">
        <v>3.19</v>
      </c>
      <c r="Y33">
        <v>9.1</v>
      </c>
      <c r="Z33">
        <v>25</v>
      </c>
      <c r="AA33">
        <v>0.17</v>
      </c>
      <c r="AB33">
        <v>38.6</v>
      </c>
      <c r="AC33">
        <v>0.62</v>
      </c>
      <c r="AD33">
        <v>295</v>
      </c>
      <c r="AE33">
        <v>1.17</v>
      </c>
      <c r="AF33">
        <v>1.7000000000000001E-2</v>
      </c>
      <c r="AG33">
        <v>20.6</v>
      </c>
      <c r="AH33">
        <v>7.8E-2</v>
      </c>
      <c r="AI33">
        <v>12.25</v>
      </c>
      <c r="AJ33">
        <v>0.03</v>
      </c>
      <c r="AK33">
        <v>0.02</v>
      </c>
      <c r="AL33">
        <v>3.6</v>
      </c>
      <c r="AM33">
        <v>0.3</v>
      </c>
      <c r="AN33">
        <v>8.1</v>
      </c>
      <c r="AO33">
        <v>0.01</v>
      </c>
      <c r="AP33">
        <v>27.2</v>
      </c>
      <c r="AQ33">
        <v>1590</v>
      </c>
      <c r="AR33">
        <v>0.2</v>
      </c>
      <c r="AS33">
        <v>3.6</v>
      </c>
      <c r="AT33">
        <v>66</v>
      </c>
      <c r="AU33">
        <v>0.1</v>
      </c>
      <c r="AV33">
        <v>55.4</v>
      </c>
    </row>
    <row r="34" spans="1:48" x14ac:dyDescent="0.3">
      <c r="A34" t="s">
        <v>171</v>
      </c>
      <c r="B34" t="s">
        <v>172</v>
      </c>
      <c r="C34" s="1" t="str">
        <f t="shared" si="0"/>
        <v>31:0016</v>
      </c>
      <c r="D34" s="1" t="str">
        <f t="shared" si="4"/>
        <v>31:0004</v>
      </c>
      <c r="E34" t="s">
        <v>173</v>
      </c>
      <c r="F34" t="s">
        <v>174</v>
      </c>
      <c r="H34">
        <v>70.516909999999996</v>
      </c>
      <c r="I34">
        <v>-74.604979999999998</v>
      </c>
      <c r="J34" s="1" t="str">
        <f t="shared" si="5"/>
        <v>NGR bulk stream sediment</v>
      </c>
      <c r="K34" s="1" t="str">
        <f t="shared" si="6"/>
        <v>&lt;177 micron (NGR stream)</v>
      </c>
      <c r="L34">
        <v>71</v>
      </c>
      <c r="M34">
        <v>2.37</v>
      </c>
      <c r="N34">
        <v>1.1000000000000001</v>
      </c>
      <c r="O34">
        <v>0.1</v>
      </c>
      <c r="P34">
        <v>3</v>
      </c>
      <c r="Q34">
        <v>104.4</v>
      </c>
      <c r="R34">
        <v>0.16</v>
      </c>
      <c r="S34">
        <v>0.21</v>
      </c>
      <c r="T34">
        <v>0.14000000000000001</v>
      </c>
      <c r="U34">
        <v>18.5</v>
      </c>
      <c r="V34">
        <v>67.400000000000006</v>
      </c>
      <c r="W34">
        <v>36.909999999999997</v>
      </c>
      <c r="X34">
        <v>3.93</v>
      </c>
      <c r="Y34">
        <v>11</v>
      </c>
      <c r="Z34">
        <v>22</v>
      </c>
      <c r="AA34">
        <v>0.41</v>
      </c>
      <c r="AB34">
        <v>38.6</v>
      </c>
      <c r="AC34">
        <v>1.1000000000000001</v>
      </c>
      <c r="AD34">
        <v>711</v>
      </c>
      <c r="AE34">
        <v>1.36</v>
      </c>
      <c r="AF34">
        <v>2.3E-2</v>
      </c>
      <c r="AG34">
        <v>36.700000000000003</v>
      </c>
      <c r="AH34">
        <v>5.7000000000000002E-2</v>
      </c>
      <c r="AI34">
        <v>16.48</v>
      </c>
      <c r="AJ34">
        <v>0.03</v>
      </c>
      <c r="AK34">
        <v>0.02</v>
      </c>
      <c r="AL34">
        <v>5.7</v>
      </c>
      <c r="AM34">
        <v>0.3</v>
      </c>
      <c r="AN34">
        <v>10.4</v>
      </c>
      <c r="AO34">
        <v>0.01</v>
      </c>
      <c r="AP34">
        <v>22.1</v>
      </c>
      <c r="AQ34">
        <v>2360</v>
      </c>
      <c r="AR34">
        <v>0.38</v>
      </c>
      <c r="AS34">
        <v>7.9</v>
      </c>
      <c r="AT34">
        <v>69</v>
      </c>
      <c r="AU34">
        <v>0.2</v>
      </c>
      <c r="AV34">
        <v>91.9</v>
      </c>
    </row>
    <row r="35" spans="1:48" x14ac:dyDescent="0.3">
      <c r="A35" t="s">
        <v>175</v>
      </c>
      <c r="B35" t="s">
        <v>176</v>
      </c>
      <c r="C35" s="1" t="str">
        <f t="shared" si="0"/>
        <v>31:0016</v>
      </c>
      <c r="D35" s="1" t="str">
        <f t="shared" si="4"/>
        <v>31:0004</v>
      </c>
      <c r="E35" t="s">
        <v>177</v>
      </c>
      <c r="F35" t="s">
        <v>178</v>
      </c>
      <c r="H35">
        <v>70.528639999999996</v>
      </c>
      <c r="I35">
        <v>-74.458960000000005</v>
      </c>
      <c r="J35" s="1" t="str">
        <f t="shared" si="5"/>
        <v>NGR bulk stream sediment</v>
      </c>
      <c r="K35" s="1" t="str">
        <f t="shared" si="6"/>
        <v>&lt;177 micron (NGR stream)</v>
      </c>
      <c r="L35">
        <v>34</v>
      </c>
      <c r="M35">
        <v>0.92</v>
      </c>
      <c r="N35">
        <v>0.3</v>
      </c>
      <c r="O35">
        <v>0.1</v>
      </c>
      <c r="P35">
        <v>0.5</v>
      </c>
      <c r="Q35">
        <v>33.4</v>
      </c>
      <c r="R35">
        <v>7.0000000000000007E-2</v>
      </c>
      <c r="S35">
        <v>0.15</v>
      </c>
      <c r="T35">
        <v>0.05</v>
      </c>
      <c r="U35">
        <v>6.7</v>
      </c>
      <c r="V35">
        <v>50.4</v>
      </c>
      <c r="W35">
        <v>12.64</v>
      </c>
      <c r="X35">
        <v>3.18</v>
      </c>
      <c r="Y35">
        <v>6</v>
      </c>
      <c r="Z35">
        <v>13</v>
      </c>
      <c r="AA35">
        <v>0.11</v>
      </c>
      <c r="AB35">
        <v>70.099999999999994</v>
      </c>
      <c r="AC35">
        <v>0.33</v>
      </c>
      <c r="AD35">
        <v>171</v>
      </c>
      <c r="AE35">
        <v>0.63</v>
      </c>
      <c r="AF35">
        <v>0.01</v>
      </c>
      <c r="AG35">
        <v>14.5</v>
      </c>
      <c r="AH35">
        <v>5.8999999999999997E-2</v>
      </c>
      <c r="AI35">
        <v>14.39</v>
      </c>
      <c r="AJ35">
        <v>0.02</v>
      </c>
      <c r="AK35">
        <v>0.02</v>
      </c>
      <c r="AL35">
        <v>2.2999999999999998</v>
      </c>
      <c r="AM35">
        <v>0.2</v>
      </c>
      <c r="AN35">
        <v>4.8</v>
      </c>
      <c r="AO35">
        <v>0.01</v>
      </c>
      <c r="AP35">
        <v>55.2</v>
      </c>
      <c r="AQ35">
        <v>890</v>
      </c>
      <c r="AR35">
        <v>0.11</v>
      </c>
      <c r="AS35">
        <v>4.8</v>
      </c>
      <c r="AT35">
        <v>75</v>
      </c>
      <c r="AU35">
        <v>0.1</v>
      </c>
      <c r="AV35">
        <v>30.6</v>
      </c>
    </row>
    <row r="36" spans="1:48" x14ac:dyDescent="0.3">
      <c r="A36" t="s">
        <v>179</v>
      </c>
      <c r="B36" t="s">
        <v>180</v>
      </c>
      <c r="C36" s="1" t="str">
        <f t="shared" si="0"/>
        <v>31:0016</v>
      </c>
      <c r="D36" s="1" t="str">
        <f t="shared" si="4"/>
        <v>31:0004</v>
      </c>
      <c r="E36" t="s">
        <v>181</v>
      </c>
      <c r="F36" t="s">
        <v>182</v>
      </c>
      <c r="H36">
        <v>70.525840000000002</v>
      </c>
      <c r="I36">
        <v>-74.428150000000002</v>
      </c>
      <c r="J36" s="1" t="str">
        <f t="shared" si="5"/>
        <v>NGR bulk stream sediment</v>
      </c>
      <c r="K36" s="1" t="str">
        <f t="shared" si="6"/>
        <v>&lt;177 micron (NGR stream)</v>
      </c>
      <c r="L36">
        <v>55</v>
      </c>
      <c r="M36">
        <v>1.48</v>
      </c>
      <c r="N36">
        <v>0.3</v>
      </c>
      <c r="O36">
        <v>0.1</v>
      </c>
      <c r="P36">
        <v>3</v>
      </c>
      <c r="Q36">
        <v>96.9</v>
      </c>
      <c r="R36">
        <v>7.0000000000000007E-2</v>
      </c>
      <c r="S36">
        <v>0.23</v>
      </c>
      <c r="T36">
        <v>7.0000000000000007E-2</v>
      </c>
      <c r="U36">
        <v>12.8</v>
      </c>
      <c r="V36">
        <v>45.3</v>
      </c>
      <c r="W36">
        <v>28.92</v>
      </c>
      <c r="X36">
        <v>2.73</v>
      </c>
      <c r="Y36">
        <v>7.4</v>
      </c>
      <c r="Z36">
        <v>10</v>
      </c>
      <c r="AA36">
        <v>0.43</v>
      </c>
      <c r="AB36">
        <v>28.5</v>
      </c>
      <c r="AC36">
        <v>0.99</v>
      </c>
      <c r="AD36">
        <v>366</v>
      </c>
      <c r="AE36">
        <v>1.0900000000000001</v>
      </c>
      <c r="AF36">
        <v>2.1999999999999999E-2</v>
      </c>
      <c r="AG36">
        <v>27.7</v>
      </c>
      <c r="AH36">
        <v>6.0999999999999999E-2</v>
      </c>
      <c r="AI36">
        <v>9.91</v>
      </c>
      <c r="AJ36">
        <v>0.01</v>
      </c>
      <c r="AK36">
        <v>0.01</v>
      </c>
      <c r="AL36">
        <v>4.4000000000000004</v>
      </c>
      <c r="AM36">
        <v>0.2</v>
      </c>
      <c r="AN36">
        <v>8</v>
      </c>
      <c r="AO36">
        <v>0.01</v>
      </c>
      <c r="AP36">
        <v>16.2</v>
      </c>
      <c r="AQ36">
        <v>2100</v>
      </c>
      <c r="AR36">
        <v>0.3</v>
      </c>
      <c r="AS36">
        <v>3.5</v>
      </c>
      <c r="AT36">
        <v>47</v>
      </c>
      <c r="AU36">
        <v>0.2</v>
      </c>
      <c r="AV36">
        <v>74.400000000000006</v>
      </c>
    </row>
    <row r="37" spans="1:48" x14ac:dyDescent="0.3">
      <c r="A37" t="s">
        <v>183</v>
      </c>
      <c r="B37" t="s">
        <v>184</v>
      </c>
      <c r="C37" s="1" t="str">
        <f t="shared" si="0"/>
        <v>31:0016</v>
      </c>
      <c r="D37" s="1" t="str">
        <f>HYPERLINK("http://geochem.nrcan.gc.ca/cdogs/content/svy/svy_e.htm", "")</f>
        <v/>
      </c>
      <c r="G37" s="1" t="str">
        <f>HYPERLINK("http://geochem.nrcan.gc.ca/cdogs/content/cr_/cr_00094_e.htm", "94")</f>
        <v>94</v>
      </c>
      <c r="J37" t="s">
        <v>111</v>
      </c>
      <c r="K37" t="s">
        <v>112</v>
      </c>
      <c r="L37">
        <v>306</v>
      </c>
      <c r="M37">
        <v>0.95</v>
      </c>
      <c r="N37">
        <v>10.199999999999999</v>
      </c>
      <c r="O37">
        <v>1.4</v>
      </c>
      <c r="P37">
        <v>6</v>
      </c>
      <c r="Q37">
        <v>872.4</v>
      </c>
      <c r="R37">
        <v>0.21</v>
      </c>
      <c r="S37">
        <v>0.99</v>
      </c>
      <c r="T37">
        <v>0.34</v>
      </c>
      <c r="U37">
        <v>9.8000000000000007</v>
      </c>
      <c r="V37">
        <v>29.7</v>
      </c>
      <c r="W37">
        <v>62.79</v>
      </c>
      <c r="X37">
        <v>2.37</v>
      </c>
      <c r="Y37">
        <v>3.4</v>
      </c>
      <c r="Z37">
        <v>748</v>
      </c>
      <c r="AA37">
        <v>0.08</v>
      </c>
      <c r="AB37">
        <v>12.8</v>
      </c>
      <c r="AC37">
        <v>0.6</v>
      </c>
      <c r="AD37">
        <v>1175</v>
      </c>
      <c r="AE37">
        <v>1.32</v>
      </c>
      <c r="AF37">
        <v>3.5000000000000003E-2</v>
      </c>
      <c r="AG37">
        <v>23.2</v>
      </c>
      <c r="AH37">
        <v>7.6999999999999999E-2</v>
      </c>
      <c r="AI37">
        <v>11.67</v>
      </c>
      <c r="AJ37">
        <v>0.09</v>
      </c>
      <c r="AK37">
        <v>5.14</v>
      </c>
      <c r="AL37">
        <v>3</v>
      </c>
      <c r="AM37">
        <v>0.8</v>
      </c>
      <c r="AN37">
        <v>54.4</v>
      </c>
      <c r="AO37">
        <v>0.01</v>
      </c>
      <c r="AP37">
        <v>1.7</v>
      </c>
      <c r="AQ37">
        <v>590</v>
      </c>
      <c r="AR37">
        <v>0.1</v>
      </c>
      <c r="AS37">
        <v>1.7</v>
      </c>
      <c r="AT37">
        <v>47</v>
      </c>
      <c r="AU37">
        <v>0.3</v>
      </c>
      <c r="AV37">
        <v>76.7</v>
      </c>
    </row>
    <row r="38" spans="1:48" x14ac:dyDescent="0.3">
      <c r="A38" t="s">
        <v>185</v>
      </c>
      <c r="B38" t="s">
        <v>186</v>
      </c>
      <c r="C38" s="1" t="str">
        <f t="shared" si="0"/>
        <v>31:0016</v>
      </c>
      <c r="D38" s="1" t="str">
        <f>HYPERLINK("http://geochem.nrcan.gc.ca/cdogs/content/svy/svy310004_e.htm", "31:0004")</f>
        <v>31:0004</v>
      </c>
      <c r="E38" t="s">
        <v>187</v>
      </c>
      <c r="F38" t="s">
        <v>188</v>
      </c>
      <c r="H38">
        <v>70.654150000000001</v>
      </c>
      <c r="I38">
        <v>-74.924899999999994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HYPERLINK("http://geochem.nrcan.gc.ca/cdogs/content/kwd/kwd080010_e.htm", "&lt;177 micron (NGR stream)")</f>
        <v>&lt;177 micron (NGR stream)</v>
      </c>
      <c r="L38">
        <v>110</v>
      </c>
      <c r="M38">
        <v>3.52</v>
      </c>
      <c r="N38">
        <v>0.5</v>
      </c>
      <c r="O38">
        <v>0.4</v>
      </c>
      <c r="P38">
        <v>2</v>
      </c>
      <c r="Q38">
        <v>129.69999999999999</v>
      </c>
      <c r="R38">
        <v>0.31</v>
      </c>
      <c r="S38">
        <v>0.23</v>
      </c>
      <c r="T38">
        <v>0.09</v>
      </c>
      <c r="U38">
        <v>18.3</v>
      </c>
      <c r="V38">
        <v>73.7</v>
      </c>
      <c r="W38">
        <v>54.44</v>
      </c>
      <c r="X38">
        <v>4.6399999999999997</v>
      </c>
      <c r="Y38">
        <v>15.2</v>
      </c>
      <c r="Z38">
        <v>41</v>
      </c>
      <c r="AA38">
        <v>0.36</v>
      </c>
      <c r="AB38">
        <v>58.8</v>
      </c>
      <c r="AC38">
        <v>1.34</v>
      </c>
      <c r="AD38">
        <v>449</v>
      </c>
      <c r="AE38">
        <v>2.0499999999999998</v>
      </c>
      <c r="AF38">
        <v>2.3E-2</v>
      </c>
      <c r="AG38">
        <v>44.2</v>
      </c>
      <c r="AH38">
        <v>8.7999999999999995E-2</v>
      </c>
      <c r="AI38">
        <v>17.46</v>
      </c>
      <c r="AJ38">
        <v>0.05</v>
      </c>
      <c r="AK38">
        <v>0.03</v>
      </c>
      <c r="AL38">
        <v>5.8</v>
      </c>
      <c r="AM38">
        <v>0.4</v>
      </c>
      <c r="AN38">
        <v>12.1</v>
      </c>
      <c r="AO38">
        <v>0.01</v>
      </c>
      <c r="AP38">
        <v>26.6</v>
      </c>
      <c r="AQ38">
        <v>2920</v>
      </c>
      <c r="AR38">
        <v>0.43</v>
      </c>
      <c r="AS38">
        <v>7.8</v>
      </c>
      <c r="AT38">
        <v>96</v>
      </c>
      <c r="AU38">
        <v>0.3</v>
      </c>
      <c r="AV38">
        <v>101.8</v>
      </c>
    </row>
    <row r="39" spans="1:48" x14ac:dyDescent="0.3">
      <c r="A39" t="s">
        <v>189</v>
      </c>
      <c r="B39" t="s">
        <v>190</v>
      </c>
      <c r="C39" s="1" t="str">
        <f t="shared" si="0"/>
        <v>31:0016</v>
      </c>
      <c r="D39" s="1" t="str">
        <f>HYPERLINK("http://geochem.nrcan.gc.ca/cdogs/content/svy/svy310004_e.htm", "31:0004")</f>
        <v>31:0004</v>
      </c>
      <c r="E39" t="s">
        <v>191</v>
      </c>
      <c r="F39" t="s">
        <v>192</v>
      </c>
      <c r="H39">
        <v>70.668980000000005</v>
      </c>
      <c r="I39">
        <v>-74.83193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HYPERLINK("http://geochem.nrcan.gc.ca/cdogs/content/kwd/kwd080010_e.htm", "&lt;177 micron (NGR stream)")</f>
        <v>&lt;177 micron (NGR stream)</v>
      </c>
      <c r="L39">
        <v>18</v>
      </c>
      <c r="M39">
        <v>0.77</v>
      </c>
      <c r="N39">
        <v>0.05</v>
      </c>
      <c r="O39">
        <v>0.1</v>
      </c>
      <c r="P39">
        <v>0.5</v>
      </c>
      <c r="Q39">
        <v>26.5</v>
      </c>
      <c r="R39">
        <v>0.03</v>
      </c>
      <c r="S39">
        <v>0.31</v>
      </c>
      <c r="T39">
        <v>0.03</v>
      </c>
      <c r="U39">
        <v>6.3</v>
      </c>
      <c r="V39">
        <v>49.7</v>
      </c>
      <c r="W39">
        <v>8.9600000000000009</v>
      </c>
      <c r="X39">
        <v>3.86</v>
      </c>
      <c r="Y39">
        <v>6.4</v>
      </c>
      <c r="Z39">
        <v>5</v>
      </c>
      <c r="AA39">
        <v>0.09</v>
      </c>
      <c r="AB39">
        <v>53.6</v>
      </c>
      <c r="AC39">
        <v>0.3</v>
      </c>
      <c r="AD39">
        <v>119</v>
      </c>
      <c r="AE39">
        <v>0.43</v>
      </c>
      <c r="AF39">
        <v>1.0999999999999999E-2</v>
      </c>
      <c r="AG39">
        <v>13.6</v>
      </c>
      <c r="AH39">
        <v>0.112</v>
      </c>
      <c r="AI39">
        <v>8.65</v>
      </c>
      <c r="AJ39">
        <v>0.01</v>
      </c>
      <c r="AK39">
        <v>0.01</v>
      </c>
      <c r="AL39">
        <v>1.5</v>
      </c>
      <c r="AM39">
        <v>0.1</v>
      </c>
      <c r="AN39">
        <v>7</v>
      </c>
      <c r="AO39">
        <v>0.01</v>
      </c>
      <c r="AP39">
        <v>33.9</v>
      </c>
      <c r="AQ39">
        <v>930</v>
      </c>
      <c r="AR39">
        <v>0.08</v>
      </c>
      <c r="AS39">
        <v>2.9</v>
      </c>
      <c r="AT39">
        <v>95</v>
      </c>
      <c r="AU39">
        <v>1</v>
      </c>
      <c r="AV39">
        <v>26</v>
      </c>
    </row>
    <row r="40" spans="1:48" x14ac:dyDescent="0.3">
      <c r="A40" t="s">
        <v>193</v>
      </c>
      <c r="B40" t="s">
        <v>194</v>
      </c>
      <c r="C40" s="1" t="str">
        <f t="shared" si="0"/>
        <v>31:0016</v>
      </c>
      <c r="D40" s="1" t="str">
        <f>HYPERLINK("http://geochem.nrcan.gc.ca/cdogs/content/svy/svy_e.htm", "")</f>
        <v/>
      </c>
      <c r="G40" s="1" t="str">
        <f>HYPERLINK("http://geochem.nrcan.gc.ca/cdogs/content/cr_/cr_00094_e.htm", "94")</f>
        <v>94</v>
      </c>
      <c r="J40" t="s">
        <v>111</v>
      </c>
      <c r="K40" t="s">
        <v>112</v>
      </c>
      <c r="L40">
        <v>294</v>
      </c>
      <c r="M40">
        <v>1.02</v>
      </c>
      <c r="N40">
        <v>11.1</v>
      </c>
      <c r="O40">
        <v>1.8</v>
      </c>
      <c r="P40">
        <v>2</v>
      </c>
      <c r="Q40">
        <v>910.7</v>
      </c>
      <c r="R40">
        <v>0.2</v>
      </c>
      <c r="S40">
        <v>1.01</v>
      </c>
      <c r="T40">
        <v>0.39</v>
      </c>
      <c r="U40">
        <v>10.1</v>
      </c>
      <c r="V40">
        <v>30.7</v>
      </c>
      <c r="W40">
        <v>68.599999999999994</v>
      </c>
      <c r="X40">
        <v>2.41</v>
      </c>
      <c r="Y40">
        <v>3.5</v>
      </c>
      <c r="Z40">
        <v>889</v>
      </c>
      <c r="AA40">
        <v>0.09</v>
      </c>
      <c r="AB40">
        <v>13</v>
      </c>
      <c r="AC40">
        <v>0.63</v>
      </c>
      <c r="AD40">
        <v>1160</v>
      </c>
      <c r="AE40">
        <v>1.28</v>
      </c>
      <c r="AF40">
        <v>3.7999999999999999E-2</v>
      </c>
      <c r="AG40">
        <v>24</v>
      </c>
      <c r="AH40">
        <v>7.8E-2</v>
      </c>
      <c r="AI40">
        <v>12.69</v>
      </c>
      <c r="AJ40">
        <v>0.09</v>
      </c>
      <c r="AK40">
        <v>5.43</v>
      </c>
      <c r="AL40">
        <v>3</v>
      </c>
      <c r="AM40">
        <v>0.8</v>
      </c>
      <c r="AN40">
        <v>58.9</v>
      </c>
      <c r="AO40">
        <v>0.02</v>
      </c>
      <c r="AP40">
        <v>1.4</v>
      </c>
      <c r="AQ40">
        <v>660</v>
      </c>
      <c r="AR40">
        <v>0.11</v>
      </c>
      <c r="AS40">
        <v>1.9</v>
      </c>
      <c r="AT40">
        <v>46</v>
      </c>
      <c r="AU40">
        <v>0.2</v>
      </c>
      <c r="AV40">
        <v>76.900000000000006</v>
      </c>
    </row>
    <row r="41" spans="1:48" x14ac:dyDescent="0.3">
      <c r="A41" t="s">
        <v>195</v>
      </c>
      <c r="B41" t="s">
        <v>196</v>
      </c>
      <c r="C41" s="1" t="str">
        <f t="shared" si="0"/>
        <v>31:0016</v>
      </c>
      <c r="D41" s="1" t="str">
        <f>HYPERLINK("http://geochem.nrcan.gc.ca/cdogs/content/svy/svy_e.htm", "")</f>
        <v/>
      </c>
      <c r="G41" s="1" t="str">
        <f>HYPERLINK("http://geochem.nrcan.gc.ca/cdogs/content/cr_/cr_00091_e.htm", "91")</f>
        <v>91</v>
      </c>
      <c r="J41" t="s">
        <v>111</v>
      </c>
      <c r="K41" t="s">
        <v>112</v>
      </c>
      <c r="L41">
        <v>280</v>
      </c>
      <c r="M41">
        <v>1.06</v>
      </c>
      <c r="N41">
        <v>17.399999999999999</v>
      </c>
      <c r="O41">
        <v>4.5</v>
      </c>
      <c r="P41">
        <v>10</v>
      </c>
      <c r="Q41">
        <v>240.9</v>
      </c>
      <c r="R41">
        <v>0.42</v>
      </c>
      <c r="S41">
        <v>1.43</v>
      </c>
      <c r="T41">
        <v>0.87</v>
      </c>
      <c r="U41">
        <v>13.5</v>
      </c>
      <c r="V41">
        <v>27.8</v>
      </c>
      <c r="W41">
        <v>36.25</v>
      </c>
      <c r="X41">
        <v>2.93</v>
      </c>
      <c r="Y41">
        <v>3.6</v>
      </c>
      <c r="Z41">
        <v>94</v>
      </c>
      <c r="AA41">
        <v>7.0000000000000007E-2</v>
      </c>
      <c r="AB41">
        <v>19.3</v>
      </c>
      <c r="AC41">
        <v>0.71</v>
      </c>
      <c r="AD41">
        <v>3467</v>
      </c>
      <c r="AE41">
        <v>1.01</v>
      </c>
      <c r="AF41">
        <v>2.5000000000000001E-2</v>
      </c>
      <c r="AG41">
        <v>19.600000000000001</v>
      </c>
      <c r="AH41">
        <v>0.129</v>
      </c>
      <c r="AI41">
        <v>33.17</v>
      </c>
      <c r="AJ41">
        <v>0.23</v>
      </c>
      <c r="AK41">
        <v>2.4900000000000002</v>
      </c>
      <c r="AL41">
        <v>3.2</v>
      </c>
      <c r="AM41">
        <v>1.8</v>
      </c>
      <c r="AN41">
        <v>28.8</v>
      </c>
      <c r="AO41">
        <v>0.03</v>
      </c>
      <c r="AP41">
        <v>0.7</v>
      </c>
      <c r="AQ41">
        <v>300</v>
      </c>
      <c r="AR41">
        <v>0.22</v>
      </c>
      <c r="AS41">
        <v>6.7</v>
      </c>
      <c r="AT41">
        <v>42</v>
      </c>
      <c r="AU41">
        <v>0.2</v>
      </c>
      <c r="AV41">
        <v>150</v>
      </c>
    </row>
    <row r="42" spans="1:48" x14ac:dyDescent="0.3">
      <c r="A42" t="s">
        <v>197</v>
      </c>
      <c r="B42" t="s">
        <v>198</v>
      </c>
      <c r="C42" s="1" t="str">
        <f t="shared" si="0"/>
        <v>31:0016</v>
      </c>
      <c r="D42" s="1" t="str">
        <f>HYPERLINK("http://geochem.nrcan.gc.ca/cdogs/content/svy/svy_e.htm", "")</f>
        <v/>
      </c>
      <c r="G42" s="1" t="str">
        <f>HYPERLINK("http://geochem.nrcan.gc.ca/cdogs/content/cr_/cr_00273_e.htm", "273")</f>
        <v>273</v>
      </c>
      <c r="J42" t="s">
        <v>111</v>
      </c>
      <c r="K42" t="s">
        <v>112</v>
      </c>
      <c r="L42">
        <v>266</v>
      </c>
      <c r="M42">
        <v>1.92</v>
      </c>
      <c r="N42">
        <v>19.899999999999999</v>
      </c>
      <c r="O42">
        <v>44.9</v>
      </c>
      <c r="P42">
        <v>17</v>
      </c>
      <c r="Q42">
        <v>166.9</v>
      </c>
      <c r="R42">
        <v>5</v>
      </c>
      <c r="S42">
        <v>0.86</v>
      </c>
      <c r="T42">
        <v>6.13</v>
      </c>
      <c r="U42">
        <v>10.8</v>
      </c>
      <c r="V42">
        <v>188.9</v>
      </c>
      <c r="W42">
        <v>123.82</v>
      </c>
      <c r="X42">
        <v>2.83</v>
      </c>
      <c r="Y42">
        <v>6.2</v>
      </c>
      <c r="Z42">
        <v>226</v>
      </c>
      <c r="AA42">
        <v>0.15</v>
      </c>
      <c r="AB42">
        <v>14.4</v>
      </c>
      <c r="AC42">
        <v>0.57999999999999996</v>
      </c>
      <c r="AD42">
        <v>709</v>
      </c>
      <c r="AE42">
        <v>11.71</v>
      </c>
      <c r="AF42">
        <v>7.3999999999999996E-2</v>
      </c>
      <c r="AG42">
        <v>25.2</v>
      </c>
      <c r="AH42">
        <v>7.9000000000000001E-2</v>
      </c>
      <c r="AI42">
        <v>29.66</v>
      </c>
      <c r="AJ42">
        <v>0.03</v>
      </c>
      <c r="AK42">
        <v>3.13</v>
      </c>
      <c r="AL42">
        <v>3.3</v>
      </c>
      <c r="AM42">
        <v>4.2</v>
      </c>
      <c r="AN42">
        <v>40.200000000000003</v>
      </c>
      <c r="AO42">
        <v>2.0499999999999998</v>
      </c>
      <c r="AP42">
        <v>3</v>
      </c>
      <c r="AQ42">
        <v>840</v>
      </c>
      <c r="AR42">
        <v>1.74</v>
      </c>
      <c r="AS42">
        <v>6.6</v>
      </c>
      <c r="AT42">
        <v>56</v>
      </c>
      <c r="AU42">
        <v>3.2</v>
      </c>
      <c r="AV42">
        <v>141.4</v>
      </c>
    </row>
    <row r="43" spans="1:48" x14ac:dyDescent="0.3">
      <c r="A43" t="s">
        <v>199</v>
      </c>
      <c r="B43" t="s">
        <v>200</v>
      </c>
      <c r="C43" s="1" t="str">
        <f t="shared" si="0"/>
        <v>31:0016</v>
      </c>
      <c r="D43" s="1" t="str">
        <f>HYPERLINK("http://geochem.nrcan.gc.ca/cdogs/content/svy/svy_e.htm", "")</f>
        <v/>
      </c>
      <c r="G43" s="1" t="str">
        <f>HYPERLINK("http://geochem.nrcan.gc.ca/cdogs/content/cr_/cr_00273_e.htm", "273")</f>
        <v>273</v>
      </c>
      <c r="J43" t="s">
        <v>111</v>
      </c>
      <c r="K43" t="s">
        <v>112</v>
      </c>
      <c r="L43">
        <v>263</v>
      </c>
      <c r="M43">
        <v>1.9</v>
      </c>
      <c r="N43">
        <v>19.7</v>
      </c>
      <c r="O43">
        <v>44.2</v>
      </c>
      <c r="P43">
        <v>16</v>
      </c>
      <c r="Q43">
        <v>163.4</v>
      </c>
      <c r="R43">
        <v>4.91</v>
      </c>
      <c r="S43">
        <v>0.85</v>
      </c>
      <c r="T43">
        <v>6.09</v>
      </c>
      <c r="U43">
        <v>10.8</v>
      </c>
      <c r="V43">
        <v>187.6</v>
      </c>
      <c r="W43">
        <v>124.68</v>
      </c>
      <c r="X43">
        <v>2.81</v>
      </c>
      <c r="Y43">
        <v>6</v>
      </c>
      <c r="Z43">
        <v>223</v>
      </c>
      <c r="AA43">
        <v>0.14000000000000001</v>
      </c>
      <c r="AB43">
        <v>14</v>
      </c>
      <c r="AC43">
        <v>0.56999999999999995</v>
      </c>
      <c r="AD43">
        <v>703</v>
      </c>
      <c r="AE43">
        <v>11.55</v>
      </c>
      <c r="AF43">
        <v>7.1999999999999995E-2</v>
      </c>
      <c r="AG43">
        <v>25.4</v>
      </c>
      <c r="AH43">
        <v>7.9000000000000001E-2</v>
      </c>
      <c r="AI43">
        <v>29</v>
      </c>
      <c r="AJ43">
        <v>0.03</v>
      </c>
      <c r="AK43">
        <v>2.62</v>
      </c>
      <c r="AL43">
        <v>3.2</v>
      </c>
      <c r="AM43">
        <v>4.2</v>
      </c>
      <c r="AN43">
        <v>39.799999999999997</v>
      </c>
      <c r="AO43">
        <v>2.0099999999999998</v>
      </c>
      <c r="AP43">
        <v>2.7</v>
      </c>
      <c r="AQ43">
        <v>820</v>
      </c>
      <c r="AR43">
        <v>1.7</v>
      </c>
      <c r="AS43">
        <v>6.5</v>
      </c>
      <c r="AT43">
        <v>56</v>
      </c>
      <c r="AU43">
        <v>3.3</v>
      </c>
      <c r="AV43">
        <v>141.6</v>
      </c>
    </row>
    <row r="44" spans="1:48" hidden="1" x14ac:dyDescent="0.3">
      <c r="A44" t="s">
        <v>201</v>
      </c>
      <c r="B44" t="s">
        <v>202</v>
      </c>
      <c r="C44" s="1" t="str">
        <f t="shared" ref="C44:C60" si="7">HYPERLINK("http://geochem.nrcan.gc.ca/cdogs/content/bdl/bdl310018_e.htm", "31:0018")</f>
        <v>31:0018</v>
      </c>
      <c r="D44" s="1" t="str">
        <f t="shared" ref="D44:D59" si="8">HYPERLINK("http://geochem.nrcan.gc.ca/cdogs/content/svy/svy310004_e.htm", "31:0004")</f>
        <v>31:0004</v>
      </c>
      <c r="E44" t="s">
        <v>64</v>
      </c>
      <c r="F44" t="s">
        <v>203</v>
      </c>
      <c r="H44">
        <v>70.588700000000003</v>
      </c>
      <c r="I44">
        <v>-74.92174</v>
      </c>
      <c r="J44" s="1" t="str">
        <f t="shared" ref="J44:J59" si="9">HYPERLINK("http://geochem.nrcan.gc.ca/cdogs/content/kwd/kwd020039_e.htm", "Heavy Mineral Concentrate (Stream)")</f>
        <v>Heavy Mineral Concentrate (Stream)</v>
      </c>
      <c r="K44" s="1" t="str">
        <f t="shared" ref="K44:K59" si="10">HYPERLINK("http://geochem.nrcan.gc.ca/cdogs/content/kwd/kwd080034_e.htm", "HMC separation (NGR variant)")</f>
        <v>HMC separation (NGR variant)</v>
      </c>
      <c r="L44">
        <v>20</v>
      </c>
      <c r="M44">
        <v>0.82</v>
      </c>
      <c r="N44">
        <v>0.3</v>
      </c>
      <c r="O44">
        <v>2</v>
      </c>
      <c r="P44">
        <v>1</v>
      </c>
      <c r="Q44">
        <v>20.9</v>
      </c>
      <c r="R44">
        <v>0.09</v>
      </c>
      <c r="S44">
        <v>1.26</v>
      </c>
      <c r="T44">
        <v>7.0000000000000007E-2</v>
      </c>
      <c r="U44">
        <v>8.1999999999999993</v>
      </c>
      <c r="V44">
        <v>47.1</v>
      </c>
      <c r="W44">
        <v>7.27</v>
      </c>
      <c r="X44">
        <v>3.4</v>
      </c>
      <c r="Y44">
        <v>3.9</v>
      </c>
      <c r="Z44">
        <v>2.5</v>
      </c>
      <c r="AA44">
        <v>0.08</v>
      </c>
      <c r="AB44">
        <v>277.2</v>
      </c>
      <c r="AC44">
        <v>0.62</v>
      </c>
      <c r="AD44">
        <v>456</v>
      </c>
      <c r="AE44">
        <v>0.7</v>
      </c>
      <c r="AF44">
        <v>7.6999999999999999E-2</v>
      </c>
      <c r="AG44">
        <v>13.8</v>
      </c>
      <c r="AH44">
        <v>0.30299999999999999</v>
      </c>
      <c r="AI44">
        <v>37.619999999999997</v>
      </c>
      <c r="AJ44">
        <v>0.01</v>
      </c>
      <c r="AK44">
        <v>0.03</v>
      </c>
      <c r="AL44">
        <v>9</v>
      </c>
      <c r="AM44">
        <v>0.1</v>
      </c>
      <c r="AN44">
        <v>12.5</v>
      </c>
      <c r="AO44">
        <v>0.01</v>
      </c>
      <c r="AP44">
        <v>204.9</v>
      </c>
      <c r="AQ44">
        <v>1480</v>
      </c>
      <c r="AR44">
        <v>0.02</v>
      </c>
      <c r="AS44">
        <v>7.2</v>
      </c>
      <c r="AT44">
        <v>66</v>
      </c>
      <c r="AU44">
        <v>8.4</v>
      </c>
      <c r="AV44">
        <v>28.1</v>
      </c>
    </row>
    <row r="45" spans="1:48" hidden="1" x14ac:dyDescent="0.3">
      <c r="A45" t="s">
        <v>204</v>
      </c>
      <c r="B45" t="s">
        <v>205</v>
      </c>
      <c r="C45" s="1" t="str">
        <f t="shared" si="7"/>
        <v>31:0018</v>
      </c>
      <c r="D45" s="1" t="str">
        <f t="shared" si="8"/>
        <v>31:0004</v>
      </c>
      <c r="E45" t="s">
        <v>72</v>
      </c>
      <c r="F45" t="s">
        <v>206</v>
      </c>
      <c r="H45">
        <v>70.455849999999998</v>
      </c>
      <c r="I45">
        <v>-75.065259999999995</v>
      </c>
      <c r="J45" s="1" t="str">
        <f t="shared" si="9"/>
        <v>Heavy Mineral Concentrate (Stream)</v>
      </c>
      <c r="K45" s="1" t="str">
        <f t="shared" si="10"/>
        <v>HMC separation (NGR variant)</v>
      </c>
      <c r="L45">
        <v>24</v>
      </c>
      <c r="M45">
        <v>0.94</v>
      </c>
      <c r="N45">
        <v>0.2</v>
      </c>
      <c r="O45">
        <v>3.2</v>
      </c>
      <c r="P45">
        <v>0.5</v>
      </c>
      <c r="Q45">
        <v>97.2</v>
      </c>
      <c r="R45">
        <v>0.1</v>
      </c>
      <c r="S45">
        <v>1.55</v>
      </c>
      <c r="T45">
        <v>0.09</v>
      </c>
      <c r="U45">
        <v>9.6999999999999993</v>
      </c>
      <c r="V45">
        <v>67.099999999999994</v>
      </c>
      <c r="W45">
        <v>7.77</v>
      </c>
      <c r="X45">
        <v>3.82</v>
      </c>
      <c r="Y45">
        <v>4.8</v>
      </c>
      <c r="Z45">
        <v>6</v>
      </c>
      <c r="AA45">
        <v>0.13</v>
      </c>
      <c r="AB45">
        <v>411.4</v>
      </c>
      <c r="AC45">
        <v>0.86</v>
      </c>
      <c r="AD45">
        <v>536</v>
      </c>
      <c r="AE45">
        <v>0.63</v>
      </c>
      <c r="AF45">
        <v>0.11600000000000001</v>
      </c>
      <c r="AG45">
        <v>17.899999999999999</v>
      </c>
      <c r="AH45">
        <v>0.33700000000000002</v>
      </c>
      <c r="AI45">
        <v>49</v>
      </c>
      <c r="AJ45">
        <v>0.01</v>
      </c>
      <c r="AK45">
        <v>0.04</v>
      </c>
      <c r="AL45">
        <v>11.2</v>
      </c>
      <c r="AM45">
        <v>0.2</v>
      </c>
      <c r="AN45">
        <v>14.9</v>
      </c>
      <c r="AO45">
        <v>0.01</v>
      </c>
      <c r="AP45">
        <v>286.5</v>
      </c>
      <c r="AQ45">
        <v>1760</v>
      </c>
      <c r="AR45">
        <v>0.03</v>
      </c>
      <c r="AS45">
        <v>6.9</v>
      </c>
      <c r="AT45">
        <v>80</v>
      </c>
      <c r="AU45">
        <v>6.2</v>
      </c>
      <c r="AV45">
        <v>39.299999999999997</v>
      </c>
    </row>
    <row r="46" spans="1:48" hidden="1" x14ac:dyDescent="0.3">
      <c r="A46" t="s">
        <v>207</v>
      </c>
      <c r="B46" t="s">
        <v>208</v>
      </c>
      <c r="C46" s="1" t="str">
        <f t="shared" si="7"/>
        <v>31:0018</v>
      </c>
      <c r="D46" s="1" t="str">
        <f t="shared" si="8"/>
        <v>31:0004</v>
      </c>
      <c r="E46" t="s">
        <v>80</v>
      </c>
      <c r="F46" t="s">
        <v>209</v>
      </c>
      <c r="H46">
        <v>70.498440000000002</v>
      </c>
      <c r="I46">
        <v>-75.097470000000001</v>
      </c>
      <c r="J46" s="1" t="str">
        <f t="shared" si="9"/>
        <v>Heavy Mineral Concentrate (Stream)</v>
      </c>
      <c r="K46" s="1" t="str">
        <f t="shared" si="10"/>
        <v>HMC separation (NGR variant)</v>
      </c>
      <c r="L46">
        <v>18</v>
      </c>
      <c r="M46">
        <v>0.88</v>
      </c>
      <c r="N46">
        <v>0.1</v>
      </c>
      <c r="O46">
        <v>2.8</v>
      </c>
      <c r="P46">
        <v>0.5</v>
      </c>
      <c r="Q46">
        <v>17.7</v>
      </c>
      <c r="R46">
        <v>0.13</v>
      </c>
      <c r="S46">
        <v>2.2999999999999998</v>
      </c>
      <c r="T46">
        <v>0.09</v>
      </c>
      <c r="U46">
        <v>7.7</v>
      </c>
      <c r="V46">
        <v>58.6</v>
      </c>
      <c r="W46">
        <v>5.65</v>
      </c>
      <c r="X46">
        <v>3.13</v>
      </c>
      <c r="Y46">
        <v>4.3</v>
      </c>
      <c r="Z46">
        <v>6</v>
      </c>
      <c r="AA46">
        <v>0.11</v>
      </c>
      <c r="AB46">
        <v>309.2</v>
      </c>
      <c r="AC46">
        <v>0.78</v>
      </c>
      <c r="AD46">
        <v>484</v>
      </c>
      <c r="AE46">
        <v>0.41</v>
      </c>
      <c r="AF46">
        <v>0.10100000000000001</v>
      </c>
      <c r="AG46">
        <v>15.6</v>
      </c>
      <c r="AH46">
        <v>0.69599999999999995</v>
      </c>
      <c r="AI46">
        <v>39.840000000000003</v>
      </c>
      <c r="AJ46">
        <v>0.01</v>
      </c>
      <c r="AK46">
        <v>0.04</v>
      </c>
      <c r="AL46">
        <v>10.4</v>
      </c>
      <c r="AM46">
        <v>0.2</v>
      </c>
      <c r="AN46">
        <v>20.399999999999999</v>
      </c>
      <c r="AO46">
        <v>0.01</v>
      </c>
      <c r="AP46">
        <v>228.4</v>
      </c>
      <c r="AQ46">
        <v>1130</v>
      </c>
      <c r="AR46">
        <v>0.02</v>
      </c>
      <c r="AS46">
        <v>5.9</v>
      </c>
      <c r="AT46">
        <v>60</v>
      </c>
      <c r="AU46">
        <v>3</v>
      </c>
      <c r="AV46">
        <v>33.6</v>
      </c>
    </row>
    <row r="47" spans="1:48" hidden="1" x14ac:dyDescent="0.3">
      <c r="A47" t="s">
        <v>210</v>
      </c>
      <c r="B47" t="s">
        <v>211</v>
      </c>
      <c r="C47" s="1" t="str">
        <f t="shared" si="7"/>
        <v>31:0018</v>
      </c>
      <c r="D47" s="1" t="str">
        <f t="shared" si="8"/>
        <v>31:0004</v>
      </c>
      <c r="E47" t="s">
        <v>88</v>
      </c>
      <c r="F47" t="s">
        <v>212</v>
      </c>
      <c r="H47">
        <v>70.625479999999996</v>
      </c>
      <c r="I47">
        <v>-75.399780000000007</v>
      </c>
      <c r="J47" s="1" t="str">
        <f t="shared" si="9"/>
        <v>Heavy Mineral Concentrate (Stream)</v>
      </c>
      <c r="K47" s="1" t="str">
        <f t="shared" si="10"/>
        <v>HMC separation (NGR variant)</v>
      </c>
      <c r="L47">
        <v>41</v>
      </c>
      <c r="M47">
        <v>1.5</v>
      </c>
      <c r="N47">
        <v>0.2</v>
      </c>
      <c r="O47">
        <v>3.8</v>
      </c>
      <c r="P47">
        <v>0.5</v>
      </c>
      <c r="Q47">
        <v>59.6</v>
      </c>
      <c r="R47">
        <v>0.12</v>
      </c>
      <c r="S47">
        <v>2.06</v>
      </c>
      <c r="T47">
        <v>0.11</v>
      </c>
      <c r="U47">
        <v>21.2</v>
      </c>
      <c r="V47">
        <v>69.599999999999994</v>
      </c>
      <c r="W47">
        <v>25.47</v>
      </c>
      <c r="X47">
        <v>8</v>
      </c>
      <c r="Y47">
        <v>13.1</v>
      </c>
      <c r="Z47">
        <v>5</v>
      </c>
      <c r="AA47">
        <v>0.31</v>
      </c>
      <c r="AB47">
        <v>135.5</v>
      </c>
      <c r="AC47">
        <v>1.28</v>
      </c>
      <c r="AD47">
        <v>724</v>
      </c>
      <c r="AE47">
        <v>5.2</v>
      </c>
      <c r="AF47">
        <v>0.26700000000000002</v>
      </c>
      <c r="AG47">
        <v>29.5</v>
      </c>
      <c r="AH47">
        <v>0.25</v>
      </c>
      <c r="AI47">
        <v>17.53</v>
      </c>
      <c r="AJ47">
        <v>0.03</v>
      </c>
      <c r="AK47">
        <v>0.02</v>
      </c>
      <c r="AL47">
        <v>18.8</v>
      </c>
      <c r="AM47">
        <v>0.3</v>
      </c>
      <c r="AN47">
        <v>13.4</v>
      </c>
      <c r="AO47">
        <v>0.01</v>
      </c>
      <c r="AP47">
        <v>95</v>
      </c>
      <c r="AQ47">
        <v>2640</v>
      </c>
      <c r="AR47">
        <v>7.0000000000000007E-2</v>
      </c>
      <c r="AS47">
        <v>5.2</v>
      </c>
      <c r="AT47">
        <v>150</v>
      </c>
      <c r="AU47">
        <v>2.7</v>
      </c>
      <c r="AV47">
        <v>71.8</v>
      </c>
    </row>
    <row r="48" spans="1:48" hidden="1" x14ac:dyDescent="0.3">
      <c r="A48" t="s">
        <v>213</v>
      </c>
      <c r="B48" t="s">
        <v>214</v>
      </c>
      <c r="C48" s="1" t="str">
        <f t="shared" si="7"/>
        <v>31:0018</v>
      </c>
      <c r="D48" s="1" t="str">
        <f t="shared" si="8"/>
        <v>31:0004</v>
      </c>
      <c r="E48" t="s">
        <v>88</v>
      </c>
      <c r="F48" t="s">
        <v>215</v>
      </c>
      <c r="H48">
        <v>70.625479999999996</v>
      </c>
      <c r="I48">
        <v>-75.399780000000007</v>
      </c>
      <c r="J48" s="1" t="str">
        <f t="shared" si="9"/>
        <v>Heavy Mineral Concentrate (Stream)</v>
      </c>
      <c r="K48" s="1" t="str">
        <f t="shared" si="10"/>
        <v>HMC separation (NGR variant)</v>
      </c>
      <c r="L48">
        <v>36</v>
      </c>
      <c r="M48">
        <v>1.44</v>
      </c>
      <c r="N48">
        <v>0.1</v>
      </c>
      <c r="O48">
        <v>3</v>
      </c>
      <c r="P48">
        <v>2</v>
      </c>
      <c r="Q48">
        <v>53.9</v>
      </c>
      <c r="R48">
        <v>0.11</v>
      </c>
      <c r="S48">
        <v>1.96</v>
      </c>
      <c r="T48">
        <v>0.1</v>
      </c>
      <c r="U48">
        <v>21</v>
      </c>
      <c r="V48">
        <v>63.9</v>
      </c>
      <c r="W48">
        <v>23.68</v>
      </c>
      <c r="X48">
        <v>7.82</v>
      </c>
      <c r="Y48">
        <v>12.1</v>
      </c>
      <c r="Z48">
        <v>2.5</v>
      </c>
      <c r="AA48">
        <v>0.28000000000000003</v>
      </c>
      <c r="AB48">
        <v>123.9</v>
      </c>
      <c r="AC48">
        <v>1.28</v>
      </c>
      <c r="AD48">
        <v>695</v>
      </c>
      <c r="AE48">
        <v>4.63</v>
      </c>
      <c r="AF48">
        <v>0.24299999999999999</v>
      </c>
      <c r="AG48">
        <v>27.6</v>
      </c>
      <c r="AH48">
        <v>0.23599999999999999</v>
      </c>
      <c r="AI48">
        <v>16.46</v>
      </c>
      <c r="AJ48">
        <v>0.04</v>
      </c>
      <c r="AK48">
        <v>0.02</v>
      </c>
      <c r="AL48">
        <v>17.2</v>
      </c>
      <c r="AM48">
        <v>0.3</v>
      </c>
      <c r="AN48">
        <v>13.1</v>
      </c>
      <c r="AO48">
        <v>0.01</v>
      </c>
      <c r="AP48">
        <v>87.2</v>
      </c>
      <c r="AQ48">
        <v>2460</v>
      </c>
      <c r="AR48">
        <v>7.0000000000000007E-2</v>
      </c>
      <c r="AS48">
        <v>4.7</v>
      </c>
      <c r="AT48">
        <v>148</v>
      </c>
      <c r="AU48">
        <v>2.2999999999999998</v>
      </c>
      <c r="AV48">
        <v>67.7</v>
      </c>
    </row>
    <row r="49" spans="1:48" hidden="1" x14ac:dyDescent="0.3">
      <c r="A49" t="s">
        <v>216</v>
      </c>
      <c r="B49" t="s">
        <v>217</v>
      </c>
      <c r="C49" s="1" t="str">
        <f t="shared" si="7"/>
        <v>31:0018</v>
      </c>
      <c r="D49" s="1" t="str">
        <f t="shared" si="8"/>
        <v>31:0004</v>
      </c>
      <c r="E49" t="s">
        <v>96</v>
      </c>
      <c r="F49" t="s">
        <v>218</v>
      </c>
      <c r="H49">
        <v>70.637309999999999</v>
      </c>
      <c r="I49">
        <v>-75.264709999999994</v>
      </c>
      <c r="J49" s="1" t="str">
        <f t="shared" si="9"/>
        <v>Heavy Mineral Concentrate (Stream)</v>
      </c>
      <c r="K49" s="1" t="str">
        <f t="shared" si="10"/>
        <v>HMC separation (NGR variant)</v>
      </c>
      <c r="L49">
        <v>13</v>
      </c>
      <c r="M49">
        <v>0.59</v>
      </c>
      <c r="N49">
        <v>0.1</v>
      </c>
      <c r="O49">
        <v>2.2999999999999998</v>
      </c>
      <c r="P49">
        <v>0.5</v>
      </c>
      <c r="Q49">
        <v>14.1</v>
      </c>
      <c r="R49">
        <v>0.24</v>
      </c>
      <c r="S49">
        <v>2.06</v>
      </c>
      <c r="T49">
        <v>0.06</v>
      </c>
      <c r="U49">
        <v>8.1</v>
      </c>
      <c r="V49">
        <v>51</v>
      </c>
      <c r="W49">
        <v>14.22</v>
      </c>
      <c r="X49">
        <v>2.4900000000000002</v>
      </c>
      <c r="Y49">
        <v>4.3</v>
      </c>
      <c r="Z49">
        <v>2.5</v>
      </c>
      <c r="AA49">
        <v>0.11</v>
      </c>
      <c r="AB49">
        <v>185</v>
      </c>
      <c r="AC49">
        <v>0.66</v>
      </c>
      <c r="AD49">
        <v>350</v>
      </c>
      <c r="AE49">
        <v>0.81</v>
      </c>
      <c r="AF49">
        <v>8.8999999999999996E-2</v>
      </c>
      <c r="AG49">
        <v>16.8</v>
      </c>
      <c r="AH49">
        <v>0.65300000000000002</v>
      </c>
      <c r="AI49">
        <v>22.83</v>
      </c>
      <c r="AJ49">
        <v>0.01</v>
      </c>
      <c r="AK49">
        <v>0.01</v>
      </c>
      <c r="AL49">
        <v>8.5</v>
      </c>
      <c r="AM49">
        <v>0.2</v>
      </c>
      <c r="AN49">
        <v>22.1</v>
      </c>
      <c r="AO49">
        <v>0.01</v>
      </c>
      <c r="AP49">
        <v>144.6</v>
      </c>
      <c r="AQ49">
        <v>1140</v>
      </c>
      <c r="AR49">
        <v>0.02</v>
      </c>
      <c r="AS49">
        <v>7.9</v>
      </c>
      <c r="AT49">
        <v>67</v>
      </c>
      <c r="AU49">
        <v>6.2</v>
      </c>
      <c r="AV49">
        <v>29.4</v>
      </c>
    </row>
    <row r="50" spans="1:48" hidden="1" x14ac:dyDescent="0.3">
      <c r="A50" t="s">
        <v>219</v>
      </c>
      <c r="B50" t="s">
        <v>220</v>
      </c>
      <c r="C50" s="1" t="str">
        <f t="shared" si="7"/>
        <v>31:0018</v>
      </c>
      <c r="D50" s="1" t="str">
        <f t="shared" si="8"/>
        <v>31:0004</v>
      </c>
      <c r="E50" t="s">
        <v>107</v>
      </c>
      <c r="F50" t="s">
        <v>221</v>
      </c>
      <c r="H50">
        <v>70.720439999999996</v>
      </c>
      <c r="I50">
        <v>-74.831869999999995</v>
      </c>
      <c r="J50" s="1" t="str">
        <f t="shared" si="9"/>
        <v>Heavy Mineral Concentrate (Stream)</v>
      </c>
      <c r="K50" s="1" t="str">
        <f t="shared" si="10"/>
        <v>HMC separation (NGR variant)</v>
      </c>
      <c r="L50">
        <v>15</v>
      </c>
      <c r="M50">
        <v>0.92</v>
      </c>
      <c r="N50">
        <v>0.1</v>
      </c>
      <c r="O50">
        <v>2.4</v>
      </c>
      <c r="P50">
        <v>0.5</v>
      </c>
      <c r="Q50">
        <v>30.6</v>
      </c>
      <c r="R50">
        <v>0.15</v>
      </c>
      <c r="S50">
        <v>4.21</v>
      </c>
      <c r="T50">
        <v>0.09</v>
      </c>
      <c r="U50">
        <v>9.6</v>
      </c>
      <c r="V50">
        <v>57.8</v>
      </c>
      <c r="W50">
        <v>6.15</v>
      </c>
      <c r="X50">
        <v>2.78</v>
      </c>
      <c r="Y50">
        <v>5.2</v>
      </c>
      <c r="Z50">
        <v>2.5</v>
      </c>
      <c r="AA50">
        <v>0.15</v>
      </c>
      <c r="AB50">
        <v>269.2</v>
      </c>
      <c r="AC50">
        <v>0.99</v>
      </c>
      <c r="AD50">
        <v>569</v>
      </c>
      <c r="AE50">
        <v>0.42</v>
      </c>
      <c r="AF50">
        <v>0.14499999999999999</v>
      </c>
      <c r="AG50">
        <v>20.3</v>
      </c>
      <c r="AH50">
        <v>1.3580000000000001</v>
      </c>
      <c r="AI50">
        <v>22.1</v>
      </c>
      <c r="AJ50">
        <v>0.01</v>
      </c>
      <c r="AK50">
        <v>0.01</v>
      </c>
      <c r="AL50">
        <v>13</v>
      </c>
      <c r="AM50">
        <v>0.2</v>
      </c>
      <c r="AN50">
        <v>45.3</v>
      </c>
      <c r="AO50">
        <v>0.01</v>
      </c>
      <c r="AP50">
        <v>106.1</v>
      </c>
      <c r="AQ50">
        <v>680</v>
      </c>
      <c r="AR50">
        <v>0.02</v>
      </c>
      <c r="AS50">
        <v>3.6</v>
      </c>
      <c r="AT50">
        <v>63</v>
      </c>
      <c r="AU50">
        <v>2.1</v>
      </c>
      <c r="AV50">
        <v>40.5</v>
      </c>
    </row>
    <row r="51" spans="1:48" hidden="1" x14ac:dyDescent="0.3">
      <c r="A51" t="s">
        <v>222</v>
      </c>
      <c r="B51" t="s">
        <v>223</v>
      </c>
      <c r="C51" s="1" t="str">
        <f t="shared" si="7"/>
        <v>31:0018</v>
      </c>
      <c r="D51" s="1" t="str">
        <f t="shared" si="8"/>
        <v>31:0004</v>
      </c>
      <c r="E51" t="s">
        <v>119</v>
      </c>
      <c r="F51" t="s">
        <v>224</v>
      </c>
      <c r="H51">
        <v>70.634010000000004</v>
      </c>
      <c r="I51">
        <v>-74.92062</v>
      </c>
      <c r="J51" s="1" t="str">
        <f t="shared" si="9"/>
        <v>Heavy Mineral Concentrate (Stream)</v>
      </c>
      <c r="K51" s="1" t="str">
        <f t="shared" si="10"/>
        <v>HMC separation (NGR variant)</v>
      </c>
      <c r="L51">
        <v>23</v>
      </c>
      <c r="M51">
        <v>0.75</v>
      </c>
      <c r="N51">
        <v>0.05</v>
      </c>
      <c r="O51">
        <v>3</v>
      </c>
      <c r="P51">
        <v>0.5</v>
      </c>
      <c r="Q51">
        <v>17.899999999999999</v>
      </c>
      <c r="R51">
        <v>0.09</v>
      </c>
      <c r="S51">
        <v>1.22</v>
      </c>
      <c r="T51">
        <v>7.0000000000000007E-2</v>
      </c>
      <c r="U51">
        <v>9</v>
      </c>
      <c r="V51">
        <v>63.9</v>
      </c>
      <c r="W51">
        <v>7.94</v>
      </c>
      <c r="X51">
        <v>3.7</v>
      </c>
      <c r="Y51">
        <v>5.3</v>
      </c>
      <c r="Z51">
        <v>5</v>
      </c>
      <c r="AA51">
        <v>0.11</v>
      </c>
      <c r="AB51">
        <v>213.2</v>
      </c>
      <c r="AC51">
        <v>0.73</v>
      </c>
      <c r="AD51">
        <v>448</v>
      </c>
      <c r="AE51">
        <v>1.2</v>
      </c>
      <c r="AF51">
        <v>9.6000000000000002E-2</v>
      </c>
      <c r="AG51">
        <v>19.5</v>
      </c>
      <c r="AH51">
        <v>0.19800000000000001</v>
      </c>
      <c r="AI51">
        <v>28.23</v>
      </c>
      <c r="AJ51">
        <v>0.01</v>
      </c>
      <c r="AK51">
        <v>0.01</v>
      </c>
      <c r="AL51">
        <v>9.4</v>
      </c>
      <c r="AM51">
        <v>0.1</v>
      </c>
      <c r="AN51">
        <v>11.1</v>
      </c>
      <c r="AO51">
        <v>0.01</v>
      </c>
      <c r="AP51">
        <v>154.9</v>
      </c>
      <c r="AQ51">
        <v>2200</v>
      </c>
      <c r="AR51">
        <v>0.01</v>
      </c>
      <c r="AS51">
        <v>5</v>
      </c>
      <c r="AT51">
        <v>96</v>
      </c>
      <c r="AU51">
        <v>10.5</v>
      </c>
      <c r="AV51">
        <v>34.5</v>
      </c>
    </row>
    <row r="52" spans="1:48" hidden="1" x14ac:dyDescent="0.3">
      <c r="A52" t="s">
        <v>225</v>
      </c>
      <c r="B52" t="s">
        <v>226</v>
      </c>
      <c r="C52" s="1" t="str">
        <f t="shared" si="7"/>
        <v>31:0018</v>
      </c>
      <c r="D52" s="1" t="str">
        <f t="shared" si="8"/>
        <v>31:0004</v>
      </c>
      <c r="E52" t="s">
        <v>127</v>
      </c>
      <c r="F52" t="s">
        <v>227</v>
      </c>
      <c r="H52">
        <v>70.617159999999998</v>
      </c>
      <c r="I52">
        <v>-75.102040000000002</v>
      </c>
      <c r="J52" s="1" t="str">
        <f t="shared" si="9"/>
        <v>Heavy Mineral Concentrate (Stream)</v>
      </c>
      <c r="K52" s="1" t="str">
        <f t="shared" si="10"/>
        <v>HMC separation (NGR variant)</v>
      </c>
      <c r="L52">
        <v>16</v>
      </c>
      <c r="M52">
        <v>0.89</v>
      </c>
      <c r="N52">
        <v>0.2</v>
      </c>
      <c r="O52">
        <v>0.7</v>
      </c>
      <c r="P52">
        <v>0.5</v>
      </c>
      <c r="Q52">
        <v>21.1</v>
      </c>
      <c r="R52">
        <v>0.38</v>
      </c>
      <c r="S52">
        <v>1.91</v>
      </c>
      <c r="T52">
        <v>0.09</v>
      </c>
      <c r="U52">
        <v>10.3</v>
      </c>
      <c r="V52">
        <v>49.9</v>
      </c>
      <c r="W52">
        <v>9.48</v>
      </c>
      <c r="X52">
        <v>2.98</v>
      </c>
      <c r="Y52">
        <v>5</v>
      </c>
      <c r="Z52">
        <v>2.5</v>
      </c>
      <c r="AA52">
        <v>0.15</v>
      </c>
      <c r="AB52">
        <v>155.6</v>
      </c>
      <c r="AC52">
        <v>0.91</v>
      </c>
      <c r="AD52">
        <v>535</v>
      </c>
      <c r="AE52">
        <v>0.37</v>
      </c>
      <c r="AF52">
        <v>0.128</v>
      </c>
      <c r="AG52">
        <v>22.4</v>
      </c>
      <c r="AH52">
        <v>0.38100000000000001</v>
      </c>
      <c r="AI52">
        <v>18.760000000000002</v>
      </c>
      <c r="AJ52">
        <v>0.01</v>
      </c>
      <c r="AK52">
        <v>0.01</v>
      </c>
      <c r="AL52">
        <v>10.8</v>
      </c>
      <c r="AM52">
        <v>0.1</v>
      </c>
      <c r="AN52">
        <v>16.3</v>
      </c>
      <c r="AO52">
        <v>0.01</v>
      </c>
      <c r="AP52">
        <v>99</v>
      </c>
      <c r="AQ52">
        <v>2000</v>
      </c>
      <c r="AR52">
        <v>0.02</v>
      </c>
      <c r="AS52">
        <v>4.2</v>
      </c>
      <c r="AT52">
        <v>71</v>
      </c>
      <c r="AU52">
        <v>2.9</v>
      </c>
      <c r="AV52">
        <v>38</v>
      </c>
    </row>
    <row r="53" spans="1:48" hidden="1" x14ac:dyDescent="0.3">
      <c r="A53" t="s">
        <v>228</v>
      </c>
      <c r="B53" t="s">
        <v>229</v>
      </c>
      <c r="C53" s="1" t="str">
        <f t="shared" si="7"/>
        <v>31:0018</v>
      </c>
      <c r="D53" s="1" t="str">
        <f t="shared" si="8"/>
        <v>31:0004</v>
      </c>
      <c r="E53" t="s">
        <v>131</v>
      </c>
      <c r="F53" t="s">
        <v>230</v>
      </c>
      <c r="H53">
        <v>70.594629999999995</v>
      </c>
      <c r="I53">
        <v>-75.168430000000001</v>
      </c>
      <c r="J53" s="1" t="str">
        <f t="shared" si="9"/>
        <v>Heavy Mineral Concentrate (Stream)</v>
      </c>
      <c r="K53" s="1" t="str">
        <f t="shared" si="10"/>
        <v>HMC separation (NGR variant)</v>
      </c>
      <c r="L53">
        <v>18</v>
      </c>
      <c r="M53">
        <v>0.87</v>
      </c>
      <c r="N53">
        <v>0.05</v>
      </c>
      <c r="O53">
        <v>1.9</v>
      </c>
      <c r="P53">
        <v>0.5</v>
      </c>
      <c r="Q53">
        <v>19.899999999999999</v>
      </c>
      <c r="R53">
        <v>0.12</v>
      </c>
      <c r="S53">
        <v>2.29</v>
      </c>
      <c r="T53">
        <v>0.09</v>
      </c>
      <c r="U53">
        <v>9.4</v>
      </c>
      <c r="V53">
        <v>66.400000000000006</v>
      </c>
      <c r="W53">
        <v>7.72</v>
      </c>
      <c r="X53">
        <v>3.12</v>
      </c>
      <c r="Y53">
        <v>4.9000000000000004</v>
      </c>
      <c r="Z53">
        <v>2.5</v>
      </c>
      <c r="AA53">
        <v>0.15</v>
      </c>
      <c r="AB53">
        <v>292.5</v>
      </c>
      <c r="AC53">
        <v>0.94</v>
      </c>
      <c r="AD53">
        <v>556</v>
      </c>
      <c r="AE53">
        <v>0.91</v>
      </c>
      <c r="AF53">
        <v>0.13100000000000001</v>
      </c>
      <c r="AG53">
        <v>21.6</v>
      </c>
      <c r="AH53">
        <v>0.54700000000000004</v>
      </c>
      <c r="AI53">
        <v>32.159999999999997</v>
      </c>
      <c r="AJ53">
        <v>0.02</v>
      </c>
      <c r="AK53">
        <v>0.01</v>
      </c>
      <c r="AL53">
        <v>13.1</v>
      </c>
      <c r="AM53">
        <v>0.2</v>
      </c>
      <c r="AN53">
        <v>24.6</v>
      </c>
      <c r="AO53">
        <v>0.01</v>
      </c>
      <c r="AP53">
        <v>184.4</v>
      </c>
      <c r="AQ53">
        <v>1460</v>
      </c>
      <c r="AR53">
        <v>0.02</v>
      </c>
      <c r="AS53">
        <v>5.0999999999999996</v>
      </c>
      <c r="AT53">
        <v>71</v>
      </c>
      <c r="AU53">
        <v>5.7</v>
      </c>
      <c r="AV53">
        <v>37.6</v>
      </c>
    </row>
    <row r="54" spans="1:48" hidden="1" x14ac:dyDescent="0.3">
      <c r="A54" t="s">
        <v>231</v>
      </c>
      <c r="B54" t="s">
        <v>232</v>
      </c>
      <c r="C54" s="1" t="str">
        <f t="shared" si="7"/>
        <v>31:0018</v>
      </c>
      <c r="D54" s="1" t="str">
        <f t="shared" si="8"/>
        <v>31:0004</v>
      </c>
      <c r="E54" t="s">
        <v>145</v>
      </c>
      <c r="F54" t="s">
        <v>233</v>
      </c>
      <c r="H54">
        <v>70.56671</v>
      </c>
      <c r="I54">
        <v>-75.074179999999998</v>
      </c>
      <c r="J54" s="1" t="str">
        <f t="shared" si="9"/>
        <v>Heavy Mineral Concentrate (Stream)</v>
      </c>
      <c r="K54" s="1" t="str">
        <f t="shared" si="10"/>
        <v>HMC separation (NGR variant)</v>
      </c>
      <c r="L54">
        <v>10</v>
      </c>
      <c r="M54">
        <v>0.73</v>
      </c>
      <c r="N54">
        <v>0.4</v>
      </c>
      <c r="O54">
        <v>0.8</v>
      </c>
      <c r="P54">
        <v>0.5</v>
      </c>
      <c r="Q54">
        <v>14</v>
      </c>
      <c r="R54">
        <v>0.11</v>
      </c>
      <c r="S54">
        <v>1.18</v>
      </c>
      <c r="T54">
        <v>7.0000000000000007E-2</v>
      </c>
      <c r="U54">
        <v>6.4</v>
      </c>
      <c r="V54">
        <v>45</v>
      </c>
      <c r="W54">
        <v>4.87</v>
      </c>
      <c r="X54">
        <v>2.89</v>
      </c>
      <c r="Y54">
        <v>3.6</v>
      </c>
      <c r="Z54">
        <v>2.5</v>
      </c>
      <c r="AA54">
        <v>0.08</v>
      </c>
      <c r="AB54">
        <v>146.1</v>
      </c>
      <c r="AC54">
        <v>0.55000000000000004</v>
      </c>
      <c r="AD54">
        <v>454</v>
      </c>
      <c r="AE54">
        <v>0.54</v>
      </c>
      <c r="AF54">
        <v>7.0000000000000007E-2</v>
      </c>
      <c r="AG54">
        <v>12.5</v>
      </c>
      <c r="AH54">
        <v>0.307</v>
      </c>
      <c r="AI54">
        <v>20.43</v>
      </c>
      <c r="AJ54">
        <v>0.01</v>
      </c>
      <c r="AK54">
        <v>0.06</v>
      </c>
      <c r="AL54">
        <v>7.8</v>
      </c>
      <c r="AM54">
        <v>0.1</v>
      </c>
      <c r="AN54">
        <v>11.4</v>
      </c>
      <c r="AO54">
        <v>0.01</v>
      </c>
      <c r="AP54">
        <v>110.7</v>
      </c>
      <c r="AQ54">
        <v>1300</v>
      </c>
      <c r="AR54">
        <v>0.02</v>
      </c>
      <c r="AS54">
        <v>4.5</v>
      </c>
      <c r="AT54">
        <v>50</v>
      </c>
      <c r="AU54">
        <v>2.1</v>
      </c>
      <c r="AV54">
        <v>25</v>
      </c>
    </row>
    <row r="55" spans="1:48" hidden="1" x14ac:dyDescent="0.3">
      <c r="A55" t="s">
        <v>234</v>
      </c>
      <c r="B55" t="s">
        <v>235</v>
      </c>
      <c r="C55" s="1" t="str">
        <f t="shared" si="7"/>
        <v>31:0018</v>
      </c>
      <c r="D55" s="1" t="str">
        <f t="shared" si="8"/>
        <v>31:0004</v>
      </c>
      <c r="E55" t="s">
        <v>149</v>
      </c>
      <c r="F55" t="s">
        <v>236</v>
      </c>
      <c r="H55">
        <v>70.528469999999999</v>
      </c>
      <c r="I55">
        <v>-75.107029999999995</v>
      </c>
      <c r="J55" s="1" t="str">
        <f t="shared" si="9"/>
        <v>Heavy Mineral Concentrate (Stream)</v>
      </c>
      <c r="K55" s="1" t="str">
        <f t="shared" si="10"/>
        <v>HMC separation (NGR variant)</v>
      </c>
      <c r="L55">
        <v>19</v>
      </c>
      <c r="M55">
        <v>0.9</v>
      </c>
      <c r="N55">
        <v>0.2</v>
      </c>
      <c r="O55">
        <v>2.6</v>
      </c>
      <c r="P55">
        <v>0.5</v>
      </c>
      <c r="Q55">
        <v>14.8</v>
      </c>
      <c r="R55">
        <v>0.33</v>
      </c>
      <c r="S55">
        <v>3.26</v>
      </c>
      <c r="T55">
        <v>0.13</v>
      </c>
      <c r="U55">
        <v>9.1</v>
      </c>
      <c r="V55">
        <v>58.4</v>
      </c>
      <c r="W55">
        <v>6.13</v>
      </c>
      <c r="X55">
        <v>3.5</v>
      </c>
      <c r="Y55">
        <v>5.7</v>
      </c>
      <c r="Z55">
        <v>6</v>
      </c>
      <c r="AA55">
        <v>0.15</v>
      </c>
      <c r="AB55">
        <v>305.60000000000002</v>
      </c>
      <c r="AC55">
        <v>0.94</v>
      </c>
      <c r="AD55">
        <v>578</v>
      </c>
      <c r="AE55">
        <v>0.56999999999999995</v>
      </c>
      <c r="AF55">
        <v>0.129</v>
      </c>
      <c r="AG55">
        <v>16.600000000000001</v>
      </c>
      <c r="AH55">
        <v>0.98899999999999999</v>
      </c>
      <c r="AI55">
        <v>34.67</v>
      </c>
      <c r="AJ55">
        <v>0.02</v>
      </c>
      <c r="AK55">
        <v>0.02</v>
      </c>
      <c r="AL55">
        <v>13.4</v>
      </c>
      <c r="AM55">
        <v>0.1</v>
      </c>
      <c r="AN55">
        <v>34.4</v>
      </c>
      <c r="AO55">
        <v>0.01</v>
      </c>
      <c r="AP55">
        <v>188.7</v>
      </c>
      <c r="AQ55">
        <v>840</v>
      </c>
      <c r="AR55">
        <v>0.02</v>
      </c>
      <c r="AS55">
        <v>5.7</v>
      </c>
      <c r="AT55">
        <v>74</v>
      </c>
      <c r="AU55">
        <v>4.2</v>
      </c>
      <c r="AV55">
        <v>42.6</v>
      </c>
    </row>
    <row r="56" spans="1:48" hidden="1" x14ac:dyDescent="0.3">
      <c r="A56" t="s">
        <v>237</v>
      </c>
      <c r="B56" t="s">
        <v>238</v>
      </c>
      <c r="C56" s="1" t="str">
        <f t="shared" si="7"/>
        <v>31:0018</v>
      </c>
      <c r="D56" s="1" t="str">
        <f t="shared" si="8"/>
        <v>31:0004</v>
      </c>
      <c r="E56" t="s">
        <v>157</v>
      </c>
      <c r="F56" t="s">
        <v>239</v>
      </c>
      <c r="H56">
        <v>70.543149999999997</v>
      </c>
      <c r="I56">
        <v>-74.801199999999994</v>
      </c>
      <c r="J56" s="1" t="str">
        <f t="shared" si="9"/>
        <v>Heavy Mineral Concentrate (Stream)</v>
      </c>
      <c r="K56" s="1" t="str">
        <f t="shared" si="10"/>
        <v>HMC separation (NGR variant)</v>
      </c>
      <c r="L56">
        <v>14</v>
      </c>
      <c r="M56">
        <v>0.57999999999999996</v>
      </c>
      <c r="N56">
        <v>0.05</v>
      </c>
      <c r="O56">
        <v>2.1</v>
      </c>
      <c r="P56">
        <v>0.5</v>
      </c>
      <c r="Q56">
        <v>12.2</v>
      </c>
      <c r="R56">
        <v>0.09</v>
      </c>
      <c r="S56">
        <v>1.18</v>
      </c>
      <c r="T56">
        <v>7.0000000000000007E-2</v>
      </c>
      <c r="U56">
        <v>7.3</v>
      </c>
      <c r="V56">
        <v>52.4</v>
      </c>
      <c r="W56">
        <v>6.22</v>
      </c>
      <c r="X56">
        <v>5.2</v>
      </c>
      <c r="Y56">
        <v>3.5</v>
      </c>
      <c r="Z56">
        <v>2.5</v>
      </c>
      <c r="AA56">
        <v>0.05</v>
      </c>
      <c r="AB56">
        <v>753.3</v>
      </c>
      <c r="AC56">
        <v>0.37</v>
      </c>
      <c r="AD56">
        <v>365</v>
      </c>
      <c r="AE56">
        <v>1.06</v>
      </c>
      <c r="AF56">
        <v>4.2000000000000003E-2</v>
      </c>
      <c r="AG56">
        <v>12</v>
      </c>
      <c r="AH56">
        <v>0.41699999999999998</v>
      </c>
      <c r="AI56">
        <v>84.11</v>
      </c>
      <c r="AJ56">
        <v>0.01</v>
      </c>
      <c r="AK56">
        <v>0.02</v>
      </c>
      <c r="AL56">
        <v>6.1</v>
      </c>
      <c r="AM56">
        <v>0.2</v>
      </c>
      <c r="AN56">
        <v>13.4</v>
      </c>
      <c r="AO56">
        <v>0.01</v>
      </c>
      <c r="AP56">
        <v>499.7</v>
      </c>
      <c r="AQ56">
        <v>1510</v>
      </c>
      <c r="AR56">
        <v>0.02</v>
      </c>
      <c r="AS56">
        <v>15.4</v>
      </c>
      <c r="AT56">
        <v>131</v>
      </c>
      <c r="AU56">
        <v>8.8000000000000007</v>
      </c>
      <c r="AV56">
        <v>25.9</v>
      </c>
    </row>
    <row r="57" spans="1:48" hidden="1" x14ac:dyDescent="0.3">
      <c r="A57" t="s">
        <v>240</v>
      </c>
      <c r="B57" t="s">
        <v>241</v>
      </c>
      <c r="C57" s="1" t="str">
        <f t="shared" si="7"/>
        <v>31:0018</v>
      </c>
      <c r="D57" s="1" t="str">
        <f t="shared" si="8"/>
        <v>31:0004</v>
      </c>
      <c r="E57" t="s">
        <v>161</v>
      </c>
      <c r="F57" t="s">
        <v>242</v>
      </c>
      <c r="H57">
        <v>70.540779999999998</v>
      </c>
      <c r="I57">
        <v>-74.794430000000006</v>
      </c>
      <c r="J57" s="1" t="str">
        <f t="shared" si="9"/>
        <v>Heavy Mineral Concentrate (Stream)</v>
      </c>
      <c r="K57" s="1" t="str">
        <f t="shared" si="10"/>
        <v>HMC separation (NGR variant)</v>
      </c>
      <c r="L57">
        <v>9</v>
      </c>
      <c r="M57">
        <v>0.54</v>
      </c>
      <c r="N57">
        <v>0.05</v>
      </c>
      <c r="O57">
        <v>1.8</v>
      </c>
      <c r="P57">
        <v>0.5</v>
      </c>
      <c r="Q57">
        <v>9.8000000000000007</v>
      </c>
      <c r="R57">
        <v>0.23</v>
      </c>
      <c r="S57">
        <v>1.03</v>
      </c>
      <c r="T57">
        <v>0.06</v>
      </c>
      <c r="U57">
        <v>4.5999999999999996</v>
      </c>
      <c r="V57">
        <v>41.6</v>
      </c>
      <c r="W57">
        <v>4.5999999999999996</v>
      </c>
      <c r="X57">
        <v>3.17</v>
      </c>
      <c r="Y57">
        <v>1.9</v>
      </c>
      <c r="Z57">
        <v>10</v>
      </c>
      <c r="AA57">
        <v>0.05</v>
      </c>
      <c r="AB57">
        <v>650.20000000000005</v>
      </c>
      <c r="AC57">
        <v>0.3</v>
      </c>
      <c r="AD57">
        <v>324</v>
      </c>
      <c r="AE57">
        <v>0.97</v>
      </c>
      <c r="AF57">
        <v>0.03</v>
      </c>
      <c r="AG57">
        <v>7.6</v>
      </c>
      <c r="AH57">
        <v>0.41199999999999998</v>
      </c>
      <c r="AI57">
        <v>80.05</v>
      </c>
      <c r="AJ57">
        <v>0.01</v>
      </c>
      <c r="AK57">
        <v>0.04</v>
      </c>
      <c r="AL57">
        <v>5.3</v>
      </c>
      <c r="AM57">
        <v>0.2</v>
      </c>
      <c r="AN57">
        <v>11.9</v>
      </c>
      <c r="AO57">
        <v>0.01</v>
      </c>
      <c r="AP57">
        <v>515.29999999999995</v>
      </c>
      <c r="AQ57">
        <v>1210</v>
      </c>
      <c r="AR57">
        <v>0.02</v>
      </c>
      <c r="AS57">
        <v>14.3</v>
      </c>
      <c r="AT57">
        <v>60</v>
      </c>
      <c r="AU57">
        <v>19</v>
      </c>
      <c r="AV57">
        <v>17.899999999999999</v>
      </c>
    </row>
    <row r="58" spans="1:48" hidden="1" x14ac:dyDescent="0.3">
      <c r="A58" t="s">
        <v>243</v>
      </c>
      <c r="B58" t="s">
        <v>244</v>
      </c>
      <c r="C58" s="1" t="str">
        <f t="shared" si="7"/>
        <v>31:0018</v>
      </c>
      <c r="D58" s="1" t="str">
        <f t="shared" si="8"/>
        <v>31:0004</v>
      </c>
      <c r="E58" t="s">
        <v>169</v>
      </c>
      <c r="F58" t="s">
        <v>245</v>
      </c>
      <c r="H58">
        <v>70.542209999999997</v>
      </c>
      <c r="I58">
        <v>-74.629310000000004</v>
      </c>
      <c r="J58" s="1" t="str">
        <f t="shared" si="9"/>
        <v>Heavy Mineral Concentrate (Stream)</v>
      </c>
      <c r="K58" s="1" t="str">
        <f t="shared" si="10"/>
        <v>HMC separation (NGR variant)</v>
      </c>
      <c r="L58">
        <v>10</v>
      </c>
      <c r="M58">
        <v>0.73</v>
      </c>
      <c r="N58">
        <v>0.1</v>
      </c>
      <c r="O58">
        <v>2.7</v>
      </c>
      <c r="P58">
        <v>0.5</v>
      </c>
      <c r="Q58">
        <v>12.9</v>
      </c>
      <c r="R58">
        <v>0.13</v>
      </c>
      <c r="S58">
        <v>1.35</v>
      </c>
      <c r="T58">
        <v>0.08</v>
      </c>
      <c r="U58">
        <v>6.5</v>
      </c>
      <c r="V58">
        <v>45.9</v>
      </c>
      <c r="W58">
        <v>4.88</v>
      </c>
      <c r="X58">
        <v>3.21</v>
      </c>
      <c r="Y58">
        <v>3.2</v>
      </c>
      <c r="Z58">
        <v>2.5</v>
      </c>
      <c r="AA58">
        <v>0.08</v>
      </c>
      <c r="AB58">
        <v>405.9</v>
      </c>
      <c r="AC58">
        <v>0.47</v>
      </c>
      <c r="AD58">
        <v>446</v>
      </c>
      <c r="AE58">
        <v>0.73</v>
      </c>
      <c r="AF58">
        <v>0.06</v>
      </c>
      <c r="AG58">
        <v>10.3</v>
      </c>
      <c r="AH58">
        <v>0.46500000000000002</v>
      </c>
      <c r="AI58">
        <v>51.2</v>
      </c>
      <c r="AJ58">
        <v>0.02</v>
      </c>
      <c r="AK58">
        <v>0.02</v>
      </c>
      <c r="AL58">
        <v>8.1999999999999993</v>
      </c>
      <c r="AM58">
        <v>0.2</v>
      </c>
      <c r="AN58">
        <v>15.2</v>
      </c>
      <c r="AO58">
        <v>0.01</v>
      </c>
      <c r="AP58">
        <v>301.5</v>
      </c>
      <c r="AQ58">
        <v>1400</v>
      </c>
      <c r="AR58">
        <v>0.02</v>
      </c>
      <c r="AS58">
        <v>9</v>
      </c>
      <c r="AT58">
        <v>62</v>
      </c>
      <c r="AU58">
        <v>3.1</v>
      </c>
      <c r="AV58">
        <v>25</v>
      </c>
    </row>
    <row r="59" spans="1:48" hidden="1" x14ac:dyDescent="0.3">
      <c r="A59" t="s">
        <v>246</v>
      </c>
      <c r="B59" t="s">
        <v>247</v>
      </c>
      <c r="C59" s="1" t="str">
        <f t="shared" si="7"/>
        <v>31:0018</v>
      </c>
      <c r="D59" s="1" t="str">
        <f t="shared" si="8"/>
        <v>31:0004</v>
      </c>
      <c r="E59" t="s">
        <v>181</v>
      </c>
      <c r="F59" t="s">
        <v>248</v>
      </c>
      <c r="H59">
        <v>70.525840000000002</v>
      </c>
      <c r="I59">
        <v>-74.428150000000002</v>
      </c>
      <c r="J59" s="1" t="str">
        <f t="shared" si="9"/>
        <v>Heavy Mineral Concentrate (Stream)</v>
      </c>
      <c r="K59" s="1" t="str">
        <f t="shared" si="10"/>
        <v>HMC separation (NGR variant)</v>
      </c>
      <c r="L59">
        <v>16</v>
      </c>
      <c r="M59">
        <v>0.78</v>
      </c>
      <c r="N59">
        <v>0.05</v>
      </c>
      <c r="O59">
        <v>4.5</v>
      </c>
      <c r="P59">
        <v>0.5</v>
      </c>
      <c r="Q59">
        <v>14.7</v>
      </c>
      <c r="R59">
        <v>0.1</v>
      </c>
      <c r="S59">
        <v>1.1000000000000001</v>
      </c>
      <c r="T59">
        <v>0.09</v>
      </c>
      <c r="U59">
        <v>7.4</v>
      </c>
      <c r="V59">
        <v>79.8</v>
      </c>
      <c r="W59">
        <v>5.37</v>
      </c>
      <c r="X59">
        <v>4.47</v>
      </c>
      <c r="Y59">
        <v>2.1</v>
      </c>
      <c r="Z59">
        <v>2.5</v>
      </c>
      <c r="AA59">
        <v>0.1</v>
      </c>
      <c r="AB59">
        <v>1210.3</v>
      </c>
      <c r="AC59">
        <v>0.63</v>
      </c>
      <c r="AD59">
        <v>548</v>
      </c>
      <c r="AE59">
        <v>0.86</v>
      </c>
      <c r="AF59">
        <v>8.7999999999999995E-2</v>
      </c>
      <c r="AG59">
        <v>14.7</v>
      </c>
      <c r="AH59">
        <v>0.28000000000000003</v>
      </c>
      <c r="AI59">
        <v>147.28</v>
      </c>
      <c r="AJ59">
        <v>0.02</v>
      </c>
      <c r="AK59">
        <v>0.01</v>
      </c>
      <c r="AL59">
        <v>11.9</v>
      </c>
      <c r="AM59">
        <v>0.3</v>
      </c>
      <c r="AN59">
        <v>15.1</v>
      </c>
      <c r="AO59">
        <v>0.01</v>
      </c>
      <c r="AP59">
        <v>931.4</v>
      </c>
      <c r="AQ59">
        <v>1670</v>
      </c>
      <c r="AR59">
        <v>0.02</v>
      </c>
      <c r="AS59">
        <v>15.9</v>
      </c>
      <c r="AT59">
        <v>87</v>
      </c>
      <c r="AU59">
        <v>2.7</v>
      </c>
      <c r="AV59">
        <v>32.6</v>
      </c>
    </row>
    <row r="60" spans="1:48" hidden="1" x14ac:dyDescent="0.3">
      <c r="A60" t="s">
        <v>249</v>
      </c>
      <c r="B60" t="s">
        <v>250</v>
      </c>
      <c r="C60" s="1" t="str">
        <f t="shared" si="7"/>
        <v>31:0018</v>
      </c>
      <c r="D60" s="1" t="str">
        <f>HYPERLINK("http://geochem.nrcan.gc.ca/cdogs/content/svy/svy_e.htm", "")</f>
        <v/>
      </c>
      <c r="G60" s="1" t="str">
        <f>HYPERLINK("http://geochem.nrcan.gc.ca/cdogs/content/cr_/cr_00273_e.htm", "273")</f>
        <v>273</v>
      </c>
      <c r="J60" t="s">
        <v>111</v>
      </c>
      <c r="K60" t="s">
        <v>112</v>
      </c>
      <c r="L60">
        <v>280</v>
      </c>
      <c r="M60">
        <v>1.9</v>
      </c>
      <c r="N60">
        <v>20.6</v>
      </c>
      <c r="O60">
        <v>45.2</v>
      </c>
      <c r="P60">
        <v>16</v>
      </c>
      <c r="Q60">
        <v>165.1</v>
      </c>
      <c r="R60">
        <v>5.04</v>
      </c>
      <c r="S60">
        <v>0.85</v>
      </c>
      <c r="T60">
        <v>6.13</v>
      </c>
      <c r="U60">
        <v>10.7</v>
      </c>
      <c r="V60">
        <v>179</v>
      </c>
      <c r="W60">
        <v>123.78</v>
      </c>
      <c r="X60">
        <v>2.8</v>
      </c>
      <c r="Y60">
        <v>6</v>
      </c>
      <c r="Z60">
        <v>228</v>
      </c>
      <c r="AA60">
        <v>0.15</v>
      </c>
      <c r="AB60">
        <v>13</v>
      </c>
      <c r="AC60">
        <v>0.56999999999999995</v>
      </c>
      <c r="AD60">
        <v>694</v>
      </c>
      <c r="AE60">
        <v>11.57</v>
      </c>
      <c r="AF60">
        <v>7.2999999999999995E-2</v>
      </c>
      <c r="AG60">
        <v>24.6</v>
      </c>
      <c r="AH60">
        <v>7.8E-2</v>
      </c>
      <c r="AI60">
        <v>29.25</v>
      </c>
      <c r="AJ60">
        <v>0.03</v>
      </c>
      <c r="AK60">
        <v>3.37</v>
      </c>
      <c r="AL60">
        <v>3.2</v>
      </c>
      <c r="AM60">
        <v>4.2</v>
      </c>
      <c r="AN60">
        <v>39.4</v>
      </c>
      <c r="AO60">
        <v>2.12</v>
      </c>
      <c r="AP60">
        <v>2.9</v>
      </c>
      <c r="AQ60">
        <v>790</v>
      </c>
      <c r="AR60">
        <v>1.72</v>
      </c>
      <c r="AS60">
        <v>6.6</v>
      </c>
      <c r="AT60">
        <v>54</v>
      </c>
      <c r="AU60">
        <v>3.7</v>
      </c>
      <c r="AV60">
        <v>141.80000000000001</v>
      </c>
    </row>
  </sheetData>
  <autoFilter ref="A1:K60">
    <filterColumn colId="0" hiddenButton="1"/>
    <filterColumn colId="1" hiddenButton="1"/>
    <filterColumn colId="2">
      <filters>
        <filter val="31:001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bdl310016_pkg_0326b.xlsx</vt:lpstr>
      <vt:lpstr>pkg_0326b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2024-11-22T08:14:55Z</dcterms:created>
  <dcterms:modified xsi:type="dcterms:W3CDTF">2024-11-22T23:51:05Z</dcterms:modified>
</cp:coreProperties>
</file>