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293_pkg_0249b.xlsx" sheetId="1" r:id="rId1"/>
  </sheets>
  <definedNames>
    <definedName name="_xlnm._FilterDatabase" localSheetId="0" hidden="1">bdl210293_pkg_0249b.xlsx!$A$1:$M$118</definedName>
    <definedName name="pkg_0249b">bdl210293_pkg_0249b.xlsx!$A$1:$AA$118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</calcChain>
</file>

<file path=xl/sharedStrings.xml><?xml version="1.0" encoding="utf-8"?>
<sst xmlns="http://schemas.openxmlformats.org/spreadsheetml/2006/main" count="612" uniqueCount="397">
  <si>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</si>
  <si>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</si>
  <si>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</si>
  <si>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</si>
  <si>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</si>
  <si>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</si>
  <si>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</si>
  <si>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</si>
  <si>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</si>
  <si>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</si>
  <si>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</si>
  <si>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Preparation_Laboratory_Sample_Group</t>
  </si>
  <si>
    <t>Mineral_Abbreviation</t>
  </si>
  <si>
    <t>Al2O3</t>
  </si>
  <si>
    <t>CaO</t>
  </si>
  <si>
    <t>CoO</t>
  </si>
  <si>
    <t>Cr2O3</t>
  </si>
  <si>
    <t>FeO</t>
  </si>
  <si>
    <t>MgO</t>
  </si>
  <si>
    <t>MnO</t>
  </si>
  <si>
    <t>NiO</t>
  </si>
  <si>
    <t>SiO2</t>
  </si>
  <si>
    <t>SO3</t>
  </si>
  <si>
    <t>TiO2</t>
  </si>
  <si>
    <t>V2O3</t>
  </si>
  <si>
    <t>ZnO</t>
  </si>
  <si>
    <t>Total</t>
  </si>
  <si>
    <t>92DDA0057:T432:001</t>
  </si>
  <si>
    <t>21:0293:000001</t>
  </si>
  <si>
    <t>21:0006:000007</t>
  </si>
  <si>
    <t>21:0006:000007:0005:0101:00</t>
  </si>
  <si>
    <t>T432</t>
  </si>
  <si>
    <t>92DDA0057:T432:002</t>
  </si>
  <si>
    <t>21:0293:000002</t>
  </si>
  <si>
    <t>21:0006:000007:0005:0102:00</t>
  </si>
  <si>
    <t>92DDA0057:T432:003</t>
  </si>
  <si>
    <t>21:0293:000003</t>
  </si>
  <si>
    <t>21:0006:000007:0005:0103:00</t>
  </si>
  <si>
    <t>92DDA0057:T432:004</t>
  </si>
  <si>
    <t>21:0293:000004</t>
  </si>
  <si>
    <t>21:0006:000007:0005:0104:00</t>
  </si>
  <si>
    <t>92DDA0057:T432:005</t>
  </si>
  <si>
    <t>21:0293:000005</t>
  </si>
  <si>
    <t>21:0006:000007:0005:0105:00</t>
  </si>
  <si>
    <t>92DDA0057:T432:006</t>
  </si>
  <si>
    <t>21:0293:000006</t>
  </si>
  <si>
    <t>21:0006:000007:0005:0106:00</t>
  </si>
  <si>
    <t>92DDA0057:T432:007</t>
  </si>
  <si>
    <t>21:0293:000007</t>
  </si>
  <si>
    <t>21:0006:000007:0005:0107:00</t>
  </si>
  <si>
    <t>92DDA0058:T432:008</t>
  </si>
  <si>
    <t>21:0293:000008</t>
  </si>
  <si>
    <t>21:0006:000008</t>
  </si>
  <si>
    <t>21:0006:000008:0005:0101:00</t>
  </si>
  <si>
    <t>92DDA0058:T432:009</t>
  </si>
  <si>
    <t>21:0293:000009</t>
  </si>
  <si>
    <t>21:0006:000008:0005:0102:00</t>
  </si>
  <si>
    <t>92DDA0058:T432:010</t>
  </si>
  <si>
    <t>21:0293:000010</t>
  </si>
  <si>
    <t>21:0006:000008:0005:0103:00</t>
  </si>
  <si>
    <t>92DDA0058:T432:011</t>
  </si>
  <si>
    <t>21:0293:000011</t>
  </si>
  <si>
    <t>21:0006:000008:0005:0104:00</t>
  </si>
  <si>
    <t>92DDA0059:T432:012</t>
  </si>
  <si>
    <t>21:0293:000012</t>
  </si>
  <si>
    <t>21:0006:000009</t>
  </si>
  <si>
    <t>21:0006:000009:0005:0125:00</t>
  </si>
  <si>
    <t>92DDA0059:T432:013</t>
  </si>
  <si>
    <t>21:0293:000013</t>
  </si>
  <si>
    <t>21:0006:000009:0005:0126:00</t>
  </si>
  <si>
    <t>92DDA0059:T432:014</t>
  </si>
  <si>
    <t>21:0293:000014</t>
  </si>
  <si>
    <t>21:0006:000009:0005:0127:00</t>
  </si>
  <si>
    <t>92DDA0059:T432:015</t>
  </si>
  <si>
    <t>21:0293:000015</t>
  </si>
  <si>
    <t>21:0006:000009:0005:0128:00</t>
  </si>
  <si>
    <t>92DDA0059:T432:016</t>
  </si>
  <si>
    <t>21:0293:000016</t>
  </si>
  <si>
    <t>21:0006:000009:0005:0107:00</t>
  </si>
  <si>
    <t>92DDA0059:T432:017</t>
  </si>
  <si>
    <t>21:0293:000017</t>
  </si>
  <si>
    <t>21:0006:000009:0005:0103:00</t>
  </si>
  <si>
    <t>92DDA0059:T432:018</t>
  </si>
  <si>
    <t>21:0293:000018</t>
  </si>
  <si>
    <t>21:0006:000009:0005:0129:00</t>
  </si>
  <si>
    <t>92DDA0059:T432:019</t>
  </si>
  <si>
    <t>21:0293:000019</t>
  </si>
  <si>
    <t>21:0006:000009:0005:0130:00</t>
  </si>
  <si>
    <t>92DDA0059:T432:020</t>
  </si>
  <si>
    <t>21:0293:000020</t>
  </si>
  <si>
    <t>21:0006:000009:0005:0133:00</t>
  </si>
  <si>
    <t>92DDA0059:T432:021</t>
  </si>
  <si>
    <t>21:0293:000021</t>
  </si>
  <si>
    <t>21:0006:000009:0005:0134:00</t>
  </si>
  <si>
    <t>92DDA0059:T432:022</t>
  </si>
  <si>
    <t>21:0293:000022</t>
  </si>
  <si>
    <t>21:0006:000009:0005:0108:00</t>
  </si>
  <si>
    <t>92DDA0059:T432:023</t>
  </si>
  <si>
    <t>21:0293:000023</t>
  </si>
  <si>
    <t>21:0006:000009:0005:0109:00</t>
  </si>
  <si>
    <t>92DDA0059:T432:024</t>
  </si>
  <si>
    <t>21:0293:000024</t>
  </si>
  <si>
    <t>21:0006:000009:0005:0135:00</t>
  </si>
  <si>
    <t>92DDA0059:T432:025</t>
  </si>
  <si>
    <t>21:0293:000025</t>
  </si>
  <si>
    <t>21:0006:000009:0005:0110:00</t>
  </si>
  <si>
    <t>92DDA0059:T432:026</t>
  </si>
  <si>
    <t>21:0293:000026</t>
  </si>
  <si>
    <t>21:0006:000009:0005:0111:00</t>
  </si>
  <si>
    <t>92DDA0059:T432:027</t>
  </si>
  <si>
    <t>21:0293:000027</t>
  </si>
  <si>
    <t>21:0006:000009:0005:0112:00</t>
  </si>
  <si>
    <t>92DDA0059:T432:028</t>
  </si>
  <si>
    <t>21:0293:000028</t>
  </si>
  <si>
    <t>21:0006:000009:0005:0113:00</t>
  </si>
  <si>
    <t>92DDA0059:T432:029</t>
  </si>
  <si>
    <t>21:0293:000029</t>
  </si>
  <si>
    <t>21:0006:000009:0005:0114:00</t>
  </si>
  <si>
    <t>92DDA0059:T432:030</t>
  </si>
  <si>
    <t>21:0293:000030</t>
  </si>
  <si>
    <t>21:0006:000009:0005:0115:00</t>
  </si>
  <si>
    <t>92DDA0059:T432:031</t>
  </si>
  <si>
    <t>21:0293:000031</t>
  </si>
  <si>
    <t>21:0006:000009:0005:0101:00</t>
  </si>
  <si>
    <t>92DDA0059:T432:032</t>
  </si>
  <si>
    <t>21:0293:000032</t>
  </si>
  <si>
    <t>21:0006:000009:0005:0102:00</t>
  </si>
  <si>
    <t>92DDA0059:T432:033</t>
  </si>
  <si>
    <t>21:0293:000033</t>
  </si>
  <si>
    <t>21:0006:000009:0005:0116:00</t>
  </si>
  <si>
    <t>92DDA0059:T432:034</t>
  </si>
  <si>
    <t>21:0293:000034</t>
  </si>
  <si>
    <t>21:0006:000009:0005:0104:00</t>
  </si>
  <si>
    <t>92DDA0059:T432:035</t>
  </si>
  <si>
    <t>21:0293:000035</t>
  </si>
  <si>
    <t>21:0006:000009:0005:0117:00</t>
  </si>
  <si>
    <t>92DDA0059:T432:036</t>
  </si>
  <si>
    <t>21:0293:000036</t>
  </si>
  <si>
    <t>21:0006:000009:0005:0118:00</t>
  </si>
  <si>
    <t>92DDA0059:T432:037</t>
  </si>
  <si>
    <t>21:0293:000037</t>
  </si>
  <si>
    <t>21:0006:000009:0005:0105:00</t>
  </si>
  <si>
    <t>92DDA0059:T432:038</t>
  </si>
  <si>
    <t>21:0293:000038</t>
  </si>
  <si>
    <t>21:0006:000009:0005:0119:00</t>
  </si>
  <si>
    <t>92DDA0059:T432:039</t>
  </si>
  <si>
    <t>21:0293:000039</t>
  </si>
  <si>
    <t>21:0006:000009:0005:0120:00</t>
  </si>
  <si>
    <t>92DDA0059:T432:040</t>
  </si>
  <si>
    <t>21:0293:000040</t>
  </si>
  <si>
    <t>21:0006:000009:0005:0121:00</t>
  </si>
  <si>
    <t>92DDA0059:T432:041</t>
  </si>
  <si>
    <t>21:0293:000041</t>
  </si>
  <si>
    <t>21:0006:000009:0005:0122:00</t>
  </si>
  <si>
    <t>92DDA0059:T432:042</t>
  </si>
  <si>
    <t>21:0293:000042</t>
  </si>
  <si>
    <t>21:0006:000009:0005:0123:00</t>
  </si>
  <si>
    <t>92DDA0059:T432:043</t>
  </si>
  <si>
    <t>21:0293:000043</t>
  </si>
  <si>
    <t>21:0006:000009:0005:0131:00</t>
  </si>
  <si>
    <t>92DDA0059:T432:044</t>
  </si>
  <si>
    <t>21:0293:000044</t>
  </si>
  <si>
    <t>21:0006:000009:0005:0124:00</t>
  </si>
  <si>
    <t>92DDA0059:T432:045</t>
  </si>
  <si>
    <t>21:0293:000045</t>
  </si>
  <si>
    <t>21:0006:000009:0005:0106:00</t>
  </si>
  <si>
    <t>92DDA0059:T432:046</t>
  </si>
  <si>
    <t>21:0293:000046</t>
  </si>
  <si>
    <t>21:0006:000009:0005:0132:00</t>
  </si>
  <si>
    <t>92DDA0060:T432:047</t>
  </si>
  <si>
    <t>21:0293:000047</t>
  </si>
  <si>
    <t>21:0006:000010</t>
  </si>
  <si>
    <t>21:0006:000010:0005:0101:00</t>
  </si>
  <si>
    <t>92DDA0060:T432:048</t>
  </si>
  <si>
    <t>21:0293:000048</t>
  </si>
  <si>
    <t>21:0006:000010:0005:0102:00</t>
  </si>
  <si>
    <t>92DDA0060:T432:049</t>
  </si>
  <si>
    <t>21:0293:000049</t>
  </si>
  <si>
    <t>21:0006:000010:0005:0103:00</t>
  </si>
  <si>
    <t>92DDA0060:T432:050</t>
  </si>
  <si>
    <t>21:0293:000050</t>
  </si>
  <si>
    <t>21:0006:000010:0005:0104:00</t>
  </si>
  <si>
    <t>92DDA0060:T432:051</t>
  </si>
  <si>
    <t>21:0293:000051</t>
  </si>
  <si>
    <t>21:0006:000010:0005:0105:00</t>
  </si>
  <si>
    <t>92DDA0060:T432:052</t>
  </si>
  <si>
    <t>21:0293:000052</t>
  </si>
  <si>
    <t>21:0006:000010:0005:0106:00</t>
  </si>
  <si>
    <t>92DDA0060:T432:053</t>
  </si>
  <si>
    <t>21:0293:000053</t>
  </si>
  <si>
    <t>21:0006:000010:0005:0107:00</t>
  </si>
  <si>
    <t>92DDA0060:T432:054</t>
  </si>
  <si>
    <t>21:0293:000054</t>
  </si>
  <si>
    <t>21:0006:000010:0005:0108:00</t>
  </si>
  <si>
    <t>92DDA0060:T432:055</t>
  </si>
  <si>
    <t>21:0293:000055</t>
  </si>
  <si>
    <t>21:0006:000010:0005:0110:00</t>
  </si>
  <si>
    <t>92DDA0060:T432:056</t>
  </si>
  <si>
    <t>21:0293:000056</t>
  </si>
  <si>
    <t>21:0006:000010:0005:0109:00</t>
  </si>
  <si>
    <t>92DDA0061:T432:057</t>
  </si>
  <si>
    <t>21:0293:000057</t>
  </si>
  <si>
    <t>21:0006:000011</t>
  </si>
  <si>
    <t>21:0006:000011:0005:0102:00</t>
  </si>
  <si>
    <t>92DDA0061:T432:058</t>
  </si>
  <si>
    <t>21:0293:000058</t>
  </si>
  <si>
    <t>21:0006:000011:0005:0103:00</t>
  </si>
  <si>
    <t>92DDA0061:T432:059</t>
  </si>
  <si>
    <t>21:0293:000059</t>
  </si>
  <si>
    <t>21:0006:000011:0005:0101:00</t>
  </si>
  <si>
    <t>92DDA0062:T432:060</t>
  </si>
  <si>
    <t>21:0293:000060</t>
  </si>
  <si>
    <t>21:0006:000012</t>
  </si>
  <si>
    <t>21:0006:000012:0005:0101:00</t>
  </si>
  <si>
    <t>92DDA0062:T432:061</t>
  </si>
  <si>
    <t>21:0293:000061</t>
  </si>
  <si>
    <t>21:0006:000012:0005:0102:00</t>
  </si>
  <si>
    <t>92DDA0063:T432:062</t>
  </si>
  <si>
    <t>21:0293:000062</t>
  </si>
  <si>
    <t>21:0006:000013</t>
  </si>
  <si>
    <t>21:0006:000013:0005:0101:00</t>
  </si>
  <si>
    <t>92DDA0063:T432:063</t>
  </si>
  <si>
    <t>21:0293:000063</t>
  </si>
  <si>
    <t>21:0006:000013:0005:0102:00</t>
  </si>
  <si>
    <t>92DDA0066:T432:064</t>
  </si>
  <si>
    <t>21:0293:000064</t>
  </si>
  <si>
    <t>21:0006:000016</t>
  </si>
  <si>
    <t>21:0006:000016:0005:0101:00</t>
  </si>
  <si>
    <t>92DDA0066:T432:065</t>
  </si>
  <si>
    <t>21:0293:000065</t>
  </si>
  <si>
    <t>21:0006:000016:0005:0104:00</t>
  </si>
  <si>
    <t>92DDA0066:T432:066</t>
  </si>
  <si>
    <t>21:0293:000066</t>
  </si>
  <si>
    <t>21:0006:000016:0005:0105:00</t>
  </si>
  <si>
    <t>92DDA0066:T432:067</t>
  </si>
  <si>
    <t>21:0293:000067</t>
  </si>
  <si>
    <t>21:0006:000016:0005:0106:00</t>
  </si>
  <si>
    <t>92DDA0066:T432:068</t>
  </si>
  <si>
    <t>21:0293:000068</t>
  </si>
  <si>
    <t>21:0006:000016:0005:0102:00</t>
  </si>
  <si>
    <t>92DDA0066:T432:069</t>
  </si>
  <si>
    <t>21:0293:000069</t>
  </si>
  <si>
    <t>21:0006:000016:0005:0103:00</t>
  </si>
  <si>
    <t>92DDA0068:T432:070</t>
  </si>
  <si>
    <t>21:0293:000070</t>
  </si>
  <si>
    <t>21:0006:000018</t>
  </si>
  <si>
    <t>21:0006:000018:0005:0101:00</t>
  </si>
  <si>
    <t>92DDA0068:T432:071</t>
  </si>
  <si>
    <t>21:0293:000071</t>
  </si>
  <si>
    <t>21:0006:000018:0005:0102:00</t>
  </si>
  <si>
    <t>92DDA0068:T432:072</t>
  </si>
  <si>
    <t>21:0293:000072</t>
  </si>
  <si>
    <t>21:0006:000018:0005:0103:00</t>
  </si>
  <si>
    <t>92DDA0068:T432:073</t>
  </si>
  <si>
    <t>21:0293:000073</t>
  </si>
  <si>
    <t>21:0006:000018:0005:0104:00</t>
  </si>
  <si>
    <t>92DDA0068:T432:074</t>
  </si>
  <si>
    <t>21:0293:000074</t>
  </si>
  <si>
    <t>21:0006:000018:0005:0105:00</t>
  </si>
  <si>
    <t>92DDA0068:T432:075</t>
  </si>
  <si>
    <t>21:0293:000075</t>
  </si>
  <si>
    <t>21:0006:000018:0005:0106:00</t>
  </si>
  <si>
    <t>92DDA0068:T432:076</t>
  </si>
  <si>
    <t>21:0293:000076</t>
  </si>
  <si>
    <t>21:0006:000018:0005:0107:00</t>
  </si>
  <si>
    <t>92DDA0068:T432:077</t>
  </si>
  <si>
    <t>21:0293:000077</t>
  </si>
  <si>
    <t>21:0006:000018:0005:0108:00</t>
  </si>
  <si>
    <t>92DDA0068:T432:078</t>
  </si>
  <si>
    <t>21:0293:000078</t>
  </si>
  <si>
    <t>21:0006:000018:0005:0109:00</t>
  </si>
  <si>
    <t>92DDA0068:T432:079</t>
  </si>
  <si>
    <t>21:0293:000079</t>
  </si>
  <si>
    <t>21:0006:000018:0005:0110:00</t>
  </si>
  <si>
    <t>92DDA0069:T432:080</t>
  </si>
  <si>
    <t>21:0293:000080</t>
  </si>
  <si>
    <t>21:0006:000019</t>
  </si>
  <si>
    <t>21:0006:000019:0005:0101:00</t>
  </si>
  <si>
    <t>92DDA0069:T432:081</t>
  </si>
  <si>
    <t>21:0293:000081</t>
  </si>
  <si>
    <t>21:0006:000019:0005:0102:00</t>
  </si>
  <si>
    <t>92DDA0069:T432:082</t>
  </si>
  <si>
    <t>21:0293:000082</t>
  </si>
  <si>
    <t>21:0006:000019:0005:0103:00</t>
  </si>
  <si>
    <t>92DDA0069:T432:083</t>
  </si>
  <si>
    <t>21:0293:000083</t>
  </si>
  <si>
    <t>21:0006:000019:0005:0104:00</t>
  </si>
  <si>
    <t>92DDA0069:T432:084</t>
  </si>
  <si>
    <t>21:0293:000084</t>
  </si>
  <si>
    <t>21:0006:000019:0005:0105:00</t>
  </si>
  <si>
    <t>92DDA0069:T432:085</t>
  </si>
  <si>
    <t>21:0293:000085</t>
  </si>
  <si>
    <t>21:0006:000019:0005:0106:00</t>
  </si>
  <si>
    <t>92DDA0069:T432:086</t>
  </si>
  <si>
    <t>21:0293:000086</t>
  </si>
  <si>
    <t>21:0006:000019:0005:0107:00</t>
  </si>
  <si>
    <t>92DDA0065:T432:087</t>
  </si>
  <si>
    <t>21:0293:000087</t>
  </si>
  <si>
    <t>21:0006:000015</t>
  </si>
  <si>
    <t>21:0006:000015:0005:0101:00</t>
  </si>
  <si>
    <t>92DDA0065:T432:088</t>
  </si>
  <si>
    <t>21:0293:000088</t>
  </si>
  <si>
    <t>21:0006:000015:0005:0102:00</t>
  </si>
  <si>
    <t>92DDA0065:T432:089</t>
  </si>
  <si>
    <t>21:0293:000089</t>
  </si>
  <si>
    <t>21:0006:000015:0005:0103:00</t>
  </si>
  <si>
    <t>92DDA0065:T432:090</t>
  </si>
  <si>
    <t>21:0293:000090</t>
  </si>
  <si>
    <t>21:0006:000015:0005:0104:00</t>
  </si>
  <si>
    <t>92DDA0071:T432:091</t>
  </si>
  <si>
    <t>21:0293:000091</t>
  </si>
  <si>
    <t>21:0006:000021</t>
  </si>
  <si>
    <t>21:0006:000021:0005:0101:00</t>
  </si>
  <si>
    <t>92DDA0071:T432:092</t>
  </si>
  <si>
    <t>21:0293:000092</t>
  </si>
  <si>
    <t>21:0006:000021:0005:0111:00</t>
  </si>
  <si>
    <t>92DDA0071:T432:093</t>
  </si>
  <si>
    <t>21:0293:000093</t>
  </si>
  <si>
    <t>21:0006:000021:0005:0110:00</t>
  </si>
  <si>
    <t>92DDA0071:T432:094</t>
  </si>
  <si>
    <t>21:0293:000094</t>
  </si>
  <si>
    <t>21:0006:000021:0005:0105:00</t>
  </si>
  <si>
    <t>92DDA0071:T432:095</t>
  </si>
  <si>
    <t>21:0293:000095</t>
  </si>
  <si>
    <t>21:0006:000021:0005:0102:00</t>
  </si>
  <si>
    <t>92DDA0071:T432:096</t>
  </si>
  <si>
    <t>21:0293:000096</t>
  </si>
  <si>
    <t>21:0006:000021:0005:0112:00</t>
  </si>
  <si>
    <t>92DDA0071:T432:097</t>
  </si>
  <si>
    <t>21:0293:000097</t>
  </si>
  <si>
    <t>21:0006:000021:0005:0103:00</t>
  </si>
  <si>
    <t>92DDA0071:T432:098</t>
  </si>
  <si>
    <t>21:0293:000098</t>
  </si>
  <si>
    <t>21:0006:000021:0005:0104:00</t>
  </si>
  <si>
    <t>92DDA0071:T432:099</t>
  </si>
  <si>
    <t>21:0293:000099</t>
  </si>
  <si>
    <t>21:0006:000021:0005:0109:00</t>
  </si>
  <si>
    <t>92DDA0071:T432:100</t>
  </si>
  <si>
    <t>21:0293:000100</t>
  </si>
  <si>
    <t>21:0006:000021:0005:0113:00</t>
  </si>
  <si>
    <t>92DDA0071:T432:101</t>
  </si>
  <si>
    <t>21:0293:000101</t>
  </si>
  <si>
    <t>21:0006:000021:0005:0106:00</t>
  </si>
  <si>
    <t>92DDA0071:T432:102</t>
  </si>
  <si>
    <t>21:0293:000102</t>
  </si>
  <si>
    <t>21:0006:000021:0005:0107:00</t>
  </si>
  <si>
    <t>92DDA0071:T432:103</t>
  </si>
  <si>
    <t>21:0293:000103</t>
  </si>
  <si>
    <t>21:0006:000021:0005:0108:00</t>
  </si>
  <si>
    <t>92DDA0072:T432:104</t>
  </si>
  <si>
    <t>21:0293:000104</t>
  </si>
  <si>
    <t>21:0006:000022</t>
  </si>
  <si>
    <t>21:0006:000022:0005:0101:00</t>
  </si>
  <si>
    <t>92DDA0072:T432:105</t>
  </si>
  <si>
    <t>21:0293:000105</t>
  </si>
  <si>
    <t>21:0006:000022:0005:0102:00</t>
  </si>
  <si>
    <t>92DDA0072:T432:106</t>
  </si>
  <si>
    <t>21:0293:000106</t>
  </si>
  <si>
    <t>21:0006:000022:0005:0103:00</t>
  </si>
  <si>
    <t>92DDA0072:T432:107</t>
  </si>
  <si>
    <t>21:0293:000107</t>
  </si>
  <si>
    <t>21:0006:000022:0005:0104:00</t>
  </si>
  <si>
    <t>92DDA0073:T432:108</t>
  </si>
  <si>
    <t>21:0293:000108</t>
  </si>
  <si>
    <t>21:0006:000023</t>
  </si>
  <si>
    <t>21:0006:000023:0005:0102:00</t>
  </si>
  <si>
    <t>92DDA0073:T432:109</t>
  </si>
  <si>
    <t>21:0293:000109</t>
  </si>
  <si>
    <t>21:0006:000023:0005:0101:00</t>
  </si>
  <si>
    <t>92DDA0074:T432:110</t>
  </si>
  <si>
    <t>21:0293:000110</t>
  </si>
  <si>
    <t>21:0006:000024</t>
  </si>
  <si>
    <t>21:0006:000024:0005:0104:00</t>
  </si>
  <si>
    <t>92DDA0074:T432:111</t>
  </si>
  <si>
    <t>21:0293:000111</t>
  </si>
  <si>
    <t>21:0006:000024:0005:0103:00</t>
  </si>
  <si>
    <t>92DDA0074:T432:112</t>
  </si>
  <si>
    <t>21:0293:000112</t>
  </si>
  <si>
    <t>21:0006:000024:0005:0102:00</t>
  </si>
  <si>
    <t>92DDA0074:T432:113</t>
  </si>
  <si>
    <t>21:0293:000113</t>
  </si>
  <si>
    <t>21:0006:000024:0005:0101:00</t>
  </si>
  <si>
    <t>92DDA0081:T432:115</t>
  </si>
  <si>
    <t>21:0293:000114</t>
  </si>
  <si>
    <t>21:0006:000026</t>
  </si>
  <si>
    <t>21:0006:000026:0005:0101:00</t>
  </si>
  <si>
    <t>92DDA0075:T432:116</t>
  </si>
  <si>
    <t>21:0293:000115</t>
  </si>
  <si>
    <t>21:0006:000025</t>
  </si>
  <si>
    <t>21:0006:000025:0005:0101:00</t>
  </si>
  <si>
    <t>92DDA0075:T432:117</t>
  </si>
  <si>
    <t>21:0293:000116</t>
  </si>
  <si>
    <t>21:0006:000025:0005:0102:00</t>
  </si>
  <si>
    <t>92DDA0079:T432:114</t>
  </si>
  <si>
    <t>21:0298:000001</t>
  </si>
  <si>
    <t>21:0001:000004</t>
  </si>
  <si>
    <t>21:0001:000004:0005:0101:00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</si>
</sst>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5.77734375" customWidth="1"/>
    <col min="14" max="27" width="14.77734375" customWidth="1"/>
  </cols>
  <sheetData>
    <row r="1" spans="1:27" s="2" customFormat="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x14ac:dyDescent="0.3">
      <c r="A2" t="s">
        <v>27</v>
      </c>
      <c r="B2" t="s">
        <v>28</v>
      </c>
      <c r="C2" s="1" t="str">
        <f t="shared" ref="C2:C33" si="0">HYPERLINK("https://geochem.nrcan.gc.ca/cdogs/content/bdl/bdl210293_e.htm", "21:0293")</f>
        <v>21:0293</v>
      </c>
      <c r="D2" s="1" t="str">
        <f t="shared" ref="D2:D33" si="1">HYPERLINK("https://geochem.nrcan.gc.ca/cdogs/content/svy/svy210006_e.htm", "21:0006")</f>
        <v>21:0006</v>
      </c>
      <c r="E2" t="s">
        <v>29</v>
      </c>
      <c r="F2" t="s">
        <v>30</v>
      </c>
      <c r="H2">
        <v>64.690735200000006</v>
      </c>
      <c r="I2">
        <v>-111.56911289999999</v>
      </c>
      <c r="J2" s="1" t="str">
        <f t="shared" ref="J2:J33" si="2">HYPERLINK("https://geochem.nrcan.gc.ca/cdogs/content/kwd/kwd020044_e.htm", "Till")</f>
        <v>Till</v>
      </c>
      <c r="K2" s="1" t="str">
        <f t="shared" ref="K2:K33" si="3">HYPERLINK("https://geochem.nrcan.gc.ca/cdogs/content/kwd/kwd080043_e.htm", "Grain Mount: 0.25 – 0.50 mm")</f>
        <v>Grain Mount: 0.25 – 0.50 mm</v>
      </c>
      <c r="L2" t="s">
        <v>31</v>
      </c>
      <c r="M2" s="1" t="str">
        <f t="shared" ref="M2:M12" si="4">HYPERLINK("https://geochem.nrcan.gc.ca/cdogs/content/kwd/kwd030120_e.htm", "Ilm")</f>
        <v>Ilm</v>
      </c>
      <c r="N2">
        <v>7.1999999999999995E-2</v>
      </c>
      <c r="O2">
        <v>1E-3</v>
      </c>
      <c r="P2">
        <v>5.0999999999999997E-2</v>
      </c>
      <c r="Q2">
        <v>5.3999999999999999E-2</v>
      </c>
      <c r="R2">
        <v>48.942</v>
      </c>
      <c r="S2">
        <v>0.36</v>
      </c>
      <c r="T2">
        <v>0.54600000000000004</v>
      </c>
      <c r="U2">
        <v>3.0000000000000001E-3</v>
      </c>
      <c r="V2">
        <v>1E-3</v>
      </c>
      <c r="W2">
        <v>1E-3</v>
      </c>
      <c r="X2">
        <v>50.082999999999998</v>
      </c>
      <c r="Y2">
        <v>0.30599999999999999</v>
      </c>
      <c r="Z2">
        <v>1E-3</v>
      </c>
      <c r="AA2">
        <v>100.416</v>
      </c>
    </row>
    <row r="3" spans="1:27" x14ac:dyDescent="0.3">
      <c r="A3" t="s">
        <v>32</v>
      </c>
      <c r="B3" t="s">
        <v>33</v>
      </c>
      <c r="C3" s="1" t="str">
        <f t="shared" si="0"/>
        <v>21:0293</v>
      </c>
      <c r="D3" s="1" t="str">
        <f t="shared" si="1"/>
        <v>21:0006</v>
      </c>
      <c r="E3" t="s">
        <v>29</v>
      </c>
      <c r="F3" t="s">
        <v>34</v>
      </c>
      <c r="H3">
        <v>64.690735200000006</v>
      </c>
      <c r="I3">
        <v>-111.56911289999999</v>
      </c>
      <c r="J3" s="1" t="str">
        <f t="shared" si="2"/>
        <v>Till</v>
      </c>
      <c r="K3" s="1" t="str">
        <f t="shared" si="3"/>
        <v>Grain Mount: 0.25 – 0.50 mm</v>
      </c>
      <c r="L3" t="s">
        <v>31</v>
      </c>
      <c r="M3" s="1" t="str">
        <f t="shared" si="4"/>
        <v>Ilm</v>
      </c>
      <c r="N3">
        <v>0.113</v>
      </c>
      <c r="O3">
        <v>1E-3</v>
      </c>
      <c r="P3">
        <v>1E-3</v>
      </c>
      <c r="Q3">
        <v>1E-3</v>
      </c>
      <c r="R3">
        <v>48.98</v>
      </c>
      <c r="S3">
        <v>0.23899999999999999</v>
      </c>
      <c r="T3">
        <v>0.53200000000000003</v>
      </c>
      <c r="U3">
        <v>7.0000000000000007E-2</v>
      </c>
      <c r="V3">
        <v>1.2999999999999999E-2</v>
      </c>
      <c r="W3">
        <v>1E-3</v>
      </c>
      <c r="X3">
        <v>49.802999999999997</v>
      </c>
      <c r="Y3">
        <v>0.60799999999999998</v>
      </c>
      <c r="Z3">
        <v>0.16700000000000001</v>
      </c>
      <c r="AA3">
        <v>100.52500000000001</v>
      </c>
    </row>
    <row r="4" spans="1:27" x14ac:dyDescent="0.3">
      <c r="A4" t="s">
        <v>35</v>
      </c>
      <c r="B4" t="s">
        <v>36</v>
      </c>
      <c r="C4" s="1" t="str">
        <f t="shared" si="0"/>
        <v>21:0293</v>
      </c>
      <c r="D4" s="1" t="str">
        <f t="shared" si="1"/>
        <v>21:0006</v>
      </c>
      <c r="E4" t="s">
        <v>29</v>
      </c>
      <c r="F4" t="s">
        <v>37</v>
      </c>
      <c r="H4">
        <v>64.690735200000006</v>
      </c>
      <c r="I4">
        <v>-111.56911289999999</v>
      </c>
      <c r="J4" s="1" t="str">
        <f t="shared" si="2"/>
        <v>Till</v>
      </c>
      <c r="K4" s="1" t="str">
        <f t="shared" si="3"/>
        <v>Grain Mount: 0.25 – 0.50 mm</v>
      </c>
      <c r="L4" t="s">
        <v>31</v>
      </c>
      <c r="M4" s="1" t="str">
        <f t="shared" si="4"/>
        <v>Ilm</v>
      </c>
      <c r="N4">
        <v>4.4999999999999998E-2</v>
      </c>
      <c r="O4">
        <v>3.0000000000000001E-3</v>
      </c>
      <c r="P4">
        <v>8.7999999999999995E-2</v>
      </c>
      <c r="Q4">
        <v>6.0000000000000001E-3</v>
      </c>
      <c r="R4">
        <v>48.506</v>
      </c>
      <c r="S4">
        <v>8.1000000000000003E-2</v>
      </c>
      <c r="T4">
        <v>0.63900000000000001</v>
      </c>
      <c r="U4">
        <v>2.9000000000000001E-2</v>
      </c>
      <c r="V4">
        <v>1.9E-2</v>
      </c>
      <c r="W4">
        <v>1E-3</v>
      </c>
      <c r="X4">
        <v>50.226999999999997</v>
      </c>
      <c r="Y4">
        <v>0.32500000000000001</v>
      </c>
      <c r="Z4">
        <v>0.14199999999999999</v>
      </c>
      <c r="AA4">
        <v>100.11</v>
      </c>
    </row>
    <row r="5" spans="1:27" x14ac:dyDescent="0.3">
      <c r="A5" t="s">
        <v>38</v>
      </c>
      <c r="B5" t="s">
        <v>39</v>
      </c>
      <c r="C5" s="1" t="str">
        <f t="shared" si="0"/>
        <v>21:0293</v>
      </c>
      <c r="D5" s="1" t="str">
        <f t="shared" si="1"/>
        <v>21:0006</v>
      </c>
      <c r="E5" t="s">
        <v>29</v>
      </c>
      <c r="F5" t="s">
        <v>40</v>
      </c>
      <c r="H5">
        <v>64.690735200000006</v>
      </c>
      <c r="I5">
        <v>-111.56911289999999</v>
      </c>
      <c r="J5" s="1" t="str">
        <f t="shared" si="2"/>
        <v>Till</v>
      </c>
      <c r="K5" s="1" t="str">
        <f t="shared" si="3"/>
        <v>Grain Mount: 0.25 – 0.50 mm</v>
      </c>
      <c r="L5" t="s">
        <v>31</v>
      </c>
      <c r="M5" s="1" t="str">
        <f t="shared" si="4"/>
        <v>Ilm</v>
      </c>
      <c r="N5">
        <v>9.0999999999999998E-2</v>
      </c>
      <c r="O5">
        <v>1.4E-2</v>
      </c>
      <c r="P5">
        <v>8.9999999999999993E-3</v>
      </c>
      <c r="Q5">
        <v>3.1E-2</v>
      </c>
      <c r="R5">
        <v>48.216000000000001</v>
      </c>
      <c r="S5">
        <v>0.497</v>
      </c>
      <c r="T5">
        <v>0.66400000000000003</v>
      </c>
      <c r="U5">
        <v>1E-3</v>
      </c>
      <c r="V5">
        <v>2.8000000000000001E-2</v>
      </c>
      <c r="W5">
        <v>4.4999999999999998E-2</v>
      </c>
      <c r="X5">
        <v>49.963000000000001</v>
      </c>
      <c r="Y5">
        <v>0.57099999999999995</v>
      </c>
      <c r="Z5">
        <v>1E-3</v>
      </c>
      <c r="AA5">
        <v>100.128</v>
      </c>
    </row>
    <row r="6" spans="1:27" x14ac:dyDescent="0.3">
      <c r="A6" t="s">
        <v>41</v>
      </c>
      <c r="B6" t="s">
        <v>42</v>
      </c>
      <c r="C6" s="1" t="str">
        <f t="shared" si="0"/>
        <v>21:0293</v>
      </c>
      <c r="D6" s="1" t="str">
        <f t="shared" si="1"/>
        <v>21:0006</v>
      </c>
      <c r="E6" t="s">
        <v>29</v>
      </c>
      <c r="F6" t="s">
        <v>43</v>
      </c>
      <c r="H6">
        <v>64.690735200000006</v>
      </c>
      <c r="I6">
        <v>-111.56911289999999</v>
      </c>
      <c r="J6" s="1" t="str">
        <f t="shared" si="2"/>
        <v>Till</v>
      </c>
      <c r="K6" s="1" t="str">
        <f t="shared" si="3"/>
        <v>Grain Mount: 0.25 – 0.50 mm</v>
      </c>
      <c r="L6" t="s">
        <v>31</v>
      </c>
      <c r="M6" s="1" t="str">
        <f t="shared" si="4"/>
        <v>Ilm</v>
      </c>
      <c r="N6">
        <v>7.3999999999999996E-2</v>
      </c>
      <c r="O6">
        <v>4.4999999999999998E-2</v>
      </c>
      <c r="P6">
        <v>7.3999999999999996E-2</v>
      </c>
      <c r="Q6">
        <v>0.08</v>
      </c>
      <c r="R6">
        <v>48.451000000000001</v>
      </c>
      <c r="S6">
        <v>0.40500000000000003</v>
      </c>
      <c r="T6">
        <v>0.84099999999999997</v>
      </c>
      <c r="U6">
        <v>6.0000000000000001E-3</v>
      </c>
      <c r="V6">
        <v>1.2999999999999999E-2</v>
      </c>
      <c r="W6">
        <v>3.2000000000000001E-2</v>
      </c>
      <c r="X6">
        <v>50.255000000000003</v>
      </c>
      <c r="Y6">
        <v>0.39900000000000002</v>
      </c>
      <c r="Z6">
        <v>1E-3</v>
      </c>
      <c r="AA6">
        <v>100.675</v>
      </c>
    </row>
    <row r="7" spans="1:27" x14ac:dyDescent="0.3">
      <c r="A7" t="s">
        <v>44</v>
      </c>
      <c r="B7" t="s">
        <v>45</v>
      </c>
      <c r="C7" s="1" t="str">
        <f t="shared" si="0"/>
        <v>21:0293</v>
      </c>
      <c r="D7" s="1" t="str">
        <f t="shared" si="1"/>
        <v>21:0006</v>
      </c>
      <c r="E7" t="s">
        <v>29</v>
      </c>
      <c r="F7" t="s">
        <v>46</v>
      </c>
      <c r="H7">
        <v>64.690735200000006</v>
      </c>
      <c r="I7">
        <v>-111.56911289999999</v>
      </c>
      <c r="J7" s="1" t="str">
        <f t="shared" si="2"/>
        <v>Till</v>
      </c>
      <c r="K7" s="1" t="str">
        <f t="shared" si="3"/>
        <v>Grain Mount: 0.25 – 0.50 mm</v>
      </c>
      <c r="L7" t="s">
        <v>31</v>
      </c>
      <c r="M7" s="1" t="str">
        <f t="shared" si="4"/>
        <v>Ilm</v>
      </c>
      <c r="N7">
        <v>4.9000000000000002E-2</v>
      </c>
      <c r="O7">
        <v>1.7000000000000001E-2</v>
      </c>
      <c r="P7">
        <v>1E-3</v>
      </c>
      <c r="Q7">
        <v>1.7999999999999999E-2</v>
      </c>
      <c r="R7">
        <v>43.9</v>
      </c>
      <c r="S7">
        <v>4.4999999999999998E-2</v>
      </c>
      <c r="T7">
        <v>3.9319999999999999</v>
      </c>
      <c r="U7">
        <v>1E-3</v>
      </c>
      <c r="V7">
        <v>3.9E-2</v>
      </c>
      <c r="W7">
        <v>1E-3</v>
      </c>
      <c r="X7">
        <v>52.484000000000002</v>
      </c>
      <c r="Y7">
        <v>0.40300000000000002</v>
      </c>
      <c r="Z7">
        <v>3.5000000000000003E-2</v>
      </c>
      <c r="AA7">
        <v>100.92</v>
      </c>
    </row>
    <row r="8" spans="1:27" x14ac:dyDescent="0.3">
      <c r="A8" t="s">
        <v>47</v>
      </c>
      <c r="B8" t="s">
        <v>48</v>
      </c>
      <c r="C8" s="1" t="str">
        <f t="shared" si="0"/>
        <v>21:0293</v>
      </c>
      <c r="D8" s="1" t="str">
        <f t="shared" si="1"/>
        <v>21:0006</v>
      </c>
      <c r="E8" t="s">
        <v>29</v>
      </c>
      <c r="F8" t="s">
        <v>49</v>
      </c>
      <c r="H8">
        <v>64.690735200000006</v>
      </c>
      <c r="I8">
        <v>-111.56911289999999</v>
      </c>
      <c r="J8" s="1" t="str">
        <f t="shared" si="2"/>
        <v>Till</v>
      </c>
      <c r="K8" s="1" t="str">
        <f t="shared" si="3"/>
        <v>Grain Mount: 0.25 – 0.50 mm</v>
      </c>
      <c r="L8" t="s">
        <v>31</v>
      </c>
      <c r="M8" s="1" t="str">
        <f t="shared" si="4"/>
        <v>Ilm</v>
      </c>
      <c r="N8">
        <v>7.1999999999999995E-2</v>
      </c>
      <c r="O8">
        <v>1E-3</v>
      </c>
      <c r="P8">
        <v>4.5999999999999999E-2</v>
      </c>
      <c r="Q8">
        <v>9.9000000000000005E-2</v>
      </c>
      <c r="R8">
        <v>48.607999999999997</v>
      </c>
      <c r="S8">
        <v>0.252</v>
      </c>
      <c r="T8">
        <v>0.56599999999999995</v>
      </c>
      <c r="U8">
        <v>0.121</v>
      </c>
      <c r="V8">
        <v>1E-3</v>
      </c>
      <c r="W8">
        <v>6.7000000000000004E-2</v>
      </c>
      <c r="X8">
        <v>50.133000000000003</v>
      </c>
      <c r="Y8">
        <v>0.39400000000000002</v>
      </c>
      <c r="Z8">
        <v>7.0000000000000001E-3</v>
      </c>
      <c r="AA8">
        <v>100.367</v>
      </c>
    </row>
    <row r="9" spans="1:27" x14ac:dyDescent="0.3">
      <c r="A9" t="s">
        <v>50</v>
      </c>
      <c r="B9" t="s">
        <v>51</v>
      </c>
      <c r="C9" s="1" t="str">
        <f t="shared" si="0"/>
        <v>21:0293</v>
      </c>
      <c r="D9" s="1" t="str">
        <f t="shared" si="1"/>
        <v>21:0006</v>
      </c>
      <c r="E9" t="s">
        <v>52</v>
      </c>
      <c r="F9" t="s">
        <v>53</v>
      </c>
      <c r="H9">
        <v>64.5372682</v>
      </c>
      <c r="I9">
        <v>-110.60278049999999</v>
      </c>
      <c r="J9" s="1" t="str">
        <f t="shared" si="2"/>
        <v>Till</v>
      </c>
      <c r="K9" s="1" t="str">
        <f t="shared" si="3"/>
        <v>Grain Mount: 0.25 – 0.50 mm</v>
      </c>
      <c r="L9" t="s">
        <v>31</v>
      </c>
      <c r="M9" s="1" t="str">
        <f t="shared" si="4"/>
        <v>Ilm</v>
      </c>
      <c r="N9">
        <v>5.8999999999999997E-2</v>
      </c>
      <c r="O9">
        <v>2.9000000000000001E-2</v>
      </c>
      <c r="P9">
        <v>5.8000000000000003E-2</v>
      </c>
      <c r="Q9">
        <v>1E-3</v>
      </c>
      <c r="R9">
        <v>47.536999999999999</v>
      </c>
      <c r="S9">
        <v>0.56699999999999995</v>
      </c>
      <c r="T9">
        <v>0.47</v>
      </c>
      <c r="U9">
        <v>1E-3</v>
      </c>
      <c r="V9">
        <v>1E-3</v>
      </c>
      <c r="W9">
        <v>3.5000000000000003E-2</v>
      </c>
      <c r="X9">
        <v>51.146000000000001</v>
      </c>
      <c r="Y9">
        <v>0.56100000000000005</v>
      </c>
      <c r="Z9">
        <v>1E-3</v>
      </c>
      <c r="AA9">
        <v>100.462</v>
      </c>
    </row>
    <row r="10" spans="1:27" x14ac:dyDescent="0.3">
      <c r="A10" t="s">
        <v>54</v>
      </c>
      <c r="B10" t="s">
        <v>55</v>
      </c>
      <c r="C10" s="1" t="str">
        <f t="shared" si="0"/>
        <v>21:0293</v>
      </c>
      <c r="D10" s="1" t="str">
        <f t="shared" si="1"/>
        <v>21:0006</v>
      </c>
      <c r="E10" t="s">
        <v>52</v>
      </c>
      <c r="F10" t="s">
        <v>56</v>
      </c>
      <c r="H10">
        <v>64.5372682</v>
      </c>
      <c r="I10">
        <v>-110.60278049999999</v>
      </c>
      <c r="J10" s="1" t="str">
        <f t="shared" si="2"/>
        <v>Till</v>
      </c>
      <c r="K10" s="1" t="str">
        <f t="shared" si="3"/>
        <v>Grain Mount: 0.25 – 0.50 mm</v>
      </c>
      <c r="L10" t="s">
        <v>31</v>
      </c>
      <c r="M10" s="1" t="str">
        <f t="shared" si="4"/>
        <v>Ilm</v>
      </c>
      <c r="N10">
        <v>1.2999999999999999E-2</v>
      </c>
      <c r="O10">
        <v>1E-3</v>
      </c>
      <c r="P10">
        <v>0.122</v>
      </c>
      <c r="Q10">
        <v>1E-3</v>
      </c>
      <c r="R10">
        <v>47.16</v>
      </c>
      <c r="S10">
        <v>7.8E-2</v>
      </c>
      <c r="T10">
        <v>0.99299999999999999</v>
      </c>
      <c r="U10">
        <v>2.9000000000000001E-2</v>
      </c>
      <c r="V10">
        <v>2.4E-2</v>
      </c>
      <c r="W10">
        <v>1E-3</v>
      </c>
      <c r="X10">
        <v>51.938000000000002</v>
      </c>
      <c r="Y10">
        <v>0.35</v>
      </c>
      <c r="Z10">
        <v>0.08</v>
      </c>
      <c r="AA10">
        <v>100.78700000000001</v>
      </c>
    </row>
    <row r="11" spans="1:27" x14ac:dyDescent="0.3">
      <c r="A11" t="s">
        <v>57</v>
      </c>
      <c r="B11" t="s">
        <v>58</v>
      </c>
      <c r="C11" s="1" t="str">
        <f t="shared" si="0"/>
        <v>21:0293</v>
      </c>
      <c r="D11" s="1" t="str">
        <f t="shared" si="1"/>
        <v>21:0006</v>
      </c>
      <c r="E11" t="s">
        <v>52</v>
      </c>
      <c r="F11" t="s">
        <v>59</v>
      </c>
      <c r="H11">
        <v>64.5372682</v>
      </c>
      <c r="I11">
        <v>-110.60278049999999</v>
      </c>
      <c r="J11" s="1" t="str">
        <f t="shared" si="2"/>
        <v>Till</v>
      </c>
      <c r="K11" s="1" t="str">
        <f t="shared" si="3"/>
        <v>Grain Mount: 0.25 – 0.50 mm</v>
      </c>
      <c r="L11" t="s">
        <v>31</v>
      </c>
      <c r="M11" s="1" t="str">
        <f t="shared" si="4"/>
        <v>Ilm</v>
      </c>
      <c r="N11">
        <v>0.125</v>
      </c>
      <c r="O11">
        <v>8.0000000000000002E-3</v>
      </c>
      <c r="P11">
        <v>8.7999999999999995E-2</v>
      </c>
      <c r="Q11">
        <v>3.9E-2</v>
      </c>
      <c r="R11">
        <v>47.27</v>
      </c>
      <c r="S11">
        <v>3.0000000000000001E-3</v>
      </c>
      <c r="T11">
        <v>1.216</v>
      </c>
      <c r="U11">
        <v>8.5000000000000006E-2</v>
      </c>
      <c r="V11">
        <v>1.7000000000000001E-2</v>
      </c>
      <c r="W11">
        <v>1.7000000000000001E-2</v>
      </c>
      <c r="X11">
        <v>49.887999999999998</v>
      </c>
      <c r="Y11">
        <v>0.39400000000000002</v>
      </c>
      <c r="Z11">
        <v>0.08</v>
      </c>
      <c r="AA11">
        <v>99.231999999999999</v>
      </c>
    </row>
    <row r="12" spans="1:27" x14ac:dyDescent="0.3">
      <c r="A12" t="s">
        <v>60</v>
      </c>
      <c r="B12" t="s">
        <v>61</v>
      </c>
      <c r="C12" s="1" t="str">
        <f t="shared" si="0"/>
        <v>21:0293</v>
      </c>
      <c r="D12" s="1" t="str">
        <f t="shared" si="1"/>
        <v>21:0006</v>
      </c>
      <c r="E12" t="s">
        <v>52</v>
      </c>
      <c r="F12" t="s">
        <v>62</v>
      </c>
      <c r="H12">
        <v>64.5372682</v>
      </c>
      <c r="I12">
        <v>-110.60278049999999</v>
      </c>
      <c r="J12" s="1" t="str">
        <f t="shared" si="2"/>
        <v>Till</v>
      </c>
      <c r="K12" s="1" t="str">
        <f t="shared" si="3"/>
        <v>Grain Mount: 0.25 – 0.50 mm</v>
      </c>
      <c r="L12" t="s">
        <v>31</v>
      </c>
      <c r="M12" s="1" t="str">
        <f t="shared" si="4"/>
        <v>Ilm</v>
      </c>
      <c r="N12">
        <v>4.4999999999999998E-2</v>
      </c>
      <c r="O12">
        <v>6.0000000000000001E-3</v>
      </c>
      <c r="P12">
        <v>7.8E-2</v>
      </c>
      <c r="Q12">
        <v>1E-3</v>
      </c>
      <c r="R12">
        <v>48.512</v>
      </c>
      <c r="S12">
        <v>0.39600000000000002</v>
      </c>
      <c r="T12">
        <v>0.54</v>
      </c>
      <c r="U12">
        <v>1E-3</v>
      </c>
      <c r="V12">
        <v>1.9E-2</v>
      </c>
      <c r="W12">
        <v>2.1999999999999999E-2</v>
      </c>
      <c r="X12">
        <v>50.679000000000002</v>
      </c>
      <c r="Y12">
        <v>0.32200000000000001</v>
      </c>
      <c r="Z12">
        <v>1E-3</v>
      </c>
      <c r="AA12">
        <v>100.619</v>
      </c>
    </row>
    <row r="13" spans="1:27" x14ac:dyDescent="0.3">
      <c r="A13" t="s">
        <v>63</v>
      </c>
      <c r="B13" t="s">
        <v>64</v>
      </c>
      <c r="C13" s="1" t="str">
        <f t="shared" si="0"/>
        <v>21:0293</v>
      </c>
      <c r="D13" s="1" t="str">
        <f t="shared" si="1"/>
        <v>21:0006</v>
      </c>
      <c r="E13" t="s">
        <v>65</v>
      </c>
      <c r="F13" t="s">
        <v>66</v>
      </c>
      <c r="H13">
        <v>64.528464499999998</v>
      </c>
      <c r="I13">
        <v>-110.4715343</v>
      </c>
      <c r="J13" s="1" t="str">
        <f t="shared" si="2"/>
        <v>Till</v>
      </c>
      <c r="K13" s="1" t="str">
        <f t="shared" si="3"/>
        <v>Grain Mount: 0.25 – 0.50 mm</v>
      </c>
      <c r="L13" t="s">
        <v>31</v>
      </c>
      <c r="M13" s="1" t="str">
        <f>HYPERLINK("https://geochem.nrcan.gc.ca/cdogs/content/kwd/kwd030538_e.htm", "Mg_Ilm")</f>
        <v>Mg_Ilm</v>
      </c>
      <c r="N13">
        <v>0.41399999999999998</v>
      </c>
      <c r="O13">
        <v>0.01</v>
      </c>
      <c r="P13">
        <v>1E-3</v>
      </c>
      <c r="Q13">
        <v>2.4039999999999999</v>
      </c>
      <c r="R13">
        <v>27.379000000000001</v>
      </c>
      <c r="S13">
        <v>15.116</v>
      </c>
      <c r="T13">
        <v>0.44500000000000001</v>
      </c>
      <c r="U13">
        <v>0.16700000000000001</v>
      </c>
      <c r="V13">
        <v>2.4E-2</v>
      </c>
      <c r="W13">
        <v>1.7000000000000001E-2</v>
      </c>
      <c r="X13">
        <v>53.328000000000003</v>
      </c>
      <c r="Y13">
        <v>0.58799999999999997</v>
      </c>
      <c r="Z13">
        <v>1E-3</v>
      </c>
      <c r="AA13">
        <v>99.891999999999996</v>
      </c>
    </row>
    <row r="14" spans="1:27" x14ac:dyDescent="0.3">
      <c r="A14" t="s">
        <v>67</v>
      </c>
      <c r="B14" t="s">
        <v>68</v>
      </c>
      <c r="C14" s="1" t="str">
        <f t="shared" si="0"/>
        <v>21:0293</v>
      </c>
      <c r="D14" s="1" t="str">
        <f t="shared" si="1"/>
        <v>21:0006</v>
      </c>
      <c r="E14" t="s">
        <v>65</v>
      </c>
      <c r="F14" t="s">
        <v>69</v>
      </c>
      <c r="H14">
        <v>64.528464499999998</v>
      </c>
      <c r="I14">
        <v>-110.4715343</v>
      </c>
      <c r="J14" s="1" t="str">
        <f t="shared" si="2"/>
        <v>Till</v>
      </c>
      <c r="K14" s="1" t="str">
        <f t="shared" si="3"/>
        <v>Grain Mount: 0.25 – 0.50 mm</v>
      </c>
      <c r="L14" t="s">
        <v>31</v>
      </c>
      <c r="M14" s="1" t="str">
        <f>HYPERLINK("https://geochem.nrcan.gc.ca/cdogs/content/kwd/kwd030538_e.htm", "Mg_Ilm")</f>
        <v>Mg_Ilm</v>
      </c>
      <c r="N14">
        <v>0.34200000000000003</v>
      </c>
      <c r="O14">
        <v>7.0000000000000001E-3</v>
      </c>
      <c r="P14">
        <v>7.3999999999999996E-2</v>
      </c>
      <c r="Q14">
        <v>4.851</v>
      </c>
      <c r="R14">
        <v>27.963000000000001</v>
      </c>
      <c r="S14">
        <v>13.531000000000001</v>
      </c>
      <c r="T14">
        <v>0.307</v>
      </c>
      <c r="U14">
        <v>0.21099999999999999</v>
      </c>
      <c r="V14">
        <v>5.2999999999999999E-2</v>
      </c>
      <c r="W14">
        <v>3.5000000000000003E-2</v>
      </c>
      <c r="X14">
        <v>52.377000000000002</v>
      </c>
      <c r="Y14">
        <v>0.621</v>
      </c>
      <c r="Z14">
        <v>1E-3</v>
      </c>
      <c r="AA14">
        <v>100.372</v>
      </c>
    </row>
    <row r="15" spans="1:27" x14ac:dyDescent="0.3">
      <c r="A15" t="s">
        <v>70</v>
      </c>
      <c r="B15" t="s">
        <v>71</v>
      </c>
      <c r="C15" s="1" t="str">
        <f t="shared" si="0"/>
        <v>21:0293</v>
      </c>
      <c r="D15" s="1" t="str">
        <f t="shared" si="1"/>
        <v>21:0006</v>
      </c>
      <c r="E15" t="s">
        <v>65</v>
      </c>
      <c r="F15" t="s">
        <v>72</v>
      </c>
      <c r="H15">
        <v>64.528464499999998</v>
      </c>
      <c r="I15">
        <v>-110.4715343</v>
      </c>
      <c r="J15" s="1" t="str">
        <f t="shared" si="2"/>
        <v>Till</v>
      </c>
      <c r="K15" s="1" t="str">
        <f t="shared" si="3"/>
        <v>Grain Mount: 0.25 – 0.50 mm</v>
      </c>
      <c r="L15" t="s">
        <v>31</v>
      </c>
      <c r="M15" s="1" t="str">
        <f>HYPERLINK("https://geochem.nrcan.gc.ca/cdogs/content/kwd/kwd030538_e.htm", "Mg_Ilm")</f>
        <v>Mg_Ilm</v>
      </c>
      <c r="N15">
        <v>0.63900000000000001</v>
      </c>
      <c r="O15">
        <v>3.4000000000000002E-2</v>
      </c>
      <c r="P15">
        <v>0.106</v>
      </c>
      <c r="Q15">
        <v>3.6640000000000001</v>
      </c>
      <c r="R15">
        <v>29.966999999999999</v>
      </c>
      <c r="S15">
        <v>12.614000000000001</v>
      </c>
      <c r="T15">
        <v>0.23899999999999999</v>
      </c>
      <c r="U15">
        <v>0.16400000000000001</v>
      </c>
      <c r="V15">
        <v>1E-3</v>
      </c>
      <c r="W15">
        <v>1E-3</v>
      </c>
      <c r="X15">
        <v>51.872999999999998</v>
      </c>
      <c r="Y15">
        <v>0.54700000000000004</v>
      </c>
      <c r="Z15">
        <v>1E-3</v>
      </c>
      <c r="AA15">
        <v>99.846000000000004</v>
      </c>
    </row>
    <row r="16" spans="1:27" x14ac:dyDescent="0.3">
      <c r="A16" t="s">
        <v>73</v>
      </c>
      <c r="B16" t="s">
        <v>74</v>
      </c>
      <c r="C16" s="1" t="str">
        <f t="shared" si="0"/>
        <v>21:0293</v>
      </c>
      <c r="D16" s="1" t="str">
        <f t="shared" si="1"/>
        <v>21:0006</v>
      </c>
      <c r="E16" t="s">
        <v>65</v>
      </c>
      <c r="F16" t="s">
        <v>75</v>
      </c>
      <c r="H16">
        <v>64.528464499999998</v>
      </c>
      <c r="I16">
        <v>-110.4715343</v>
      </c>
      <c r="J16" s="1" t="str">
        <f t="shared" si="2"/>
        <v>Till</v>
      </c>
      <c r="K16" s="1" t="str">
        <f t="shared" si="3"/>
        <v>Grain Mount: 0.25 – 0.50 mm</v>
      </c>
      <c r="L16" t="s">
        <v>31</v>
      </c>
      <c r="M16" s="1" t="str">
        <f>HYPERLINK("https://geochem.nrcan.gc.ca/cdogs/content/kwd/kwd030538_e.htm", "Mg_Ilm")</f>
        <v>Mg_Ilm</v>
      </c>
      <c r="N16">
        <v>0.627</v>
      </c>
      <c r="O16">
        <v>3.5000000000000003E-2</v>
      </c>
      <c r="P16">
        <v>2.8000000000000001E-2</v>
      </c>
      <c r="Q16">
        <v>3.8010000000000002</v>
      </c>
      <c r="R16">
        <v>30.033000000000001</v>
      </c>
      <c r="S16">
        <v>12.718</v>
      </c>
      <c r="T16">
        <v>0.27800000000000002</v>
      </c>
      <c r="U16">
        <v>0.109</v>
      </c>
      <c r="V16">
        <v>6.6000000000000003E-2</v>
      </c>
      <c r="W16">
        <v>1E-3</v>
      </c>
      <c r="X16">
        <v>51.319000000000003</v>
      </c>
      <c r="Y16">
        <v>0.59</v>
      </c>
      <c r="Z16">
        <v>5.3999999999999999E-2</v>
      </c>
      <c r="AA16">
        <v>99.659000000000006</v>
      </c>
    </row>
    <row r="17" spans="1:27" x14ac:dyDescent="0.3">
      <c r="A17" t="s">
        <v>76</v>
      </c>
      <c r="B17" t="s">
        <v>77</v>
      </c>
      <c r="C17" s="1" t="str">
        <f t="shared" si="0"/>
        <v>21:0293</v>
      </c>
      <c r="D17" s="1" t="str">
        <f t="shared" si="1"/>
        <v>21:0006</v>
      </c>
      <c r="E17" t="s">
        <v>65</v>
      </c>
      <c r="F17" t="s">
        <v>78</v>
      </c>
      <c r="H17">
        <v>64.528464499999998</v>
      </c>
      <c r="I17">
        <v>-110.4715343</v>
      </c>
      <c r="J17" s="1" t="str">
        <f t="shared" si="2"/>
        <v>Till</v>
      </c>
      <c r="K17" s="1" t="str">
        <f t="shared" si="3"/>
        <v>Grain Mount: 0.25 – 0.50 mm</v>
      </c>
      <c r="L17" t="s">
        <v>31</v>
      </c>
      <c r="M17" s="1" t="str">
        <f>HYPERLINK("https://geochem.nrcan.gc.ca/cdogs/content/kwd/kwd030120_e.htm", "Ilm")</f>
        <v>Ilm</v>
      </c>
      <c r="N17">
        <v>2.5000000000000001E-2</v>
      </c>
      <c r="O17">
        <v>8.0000000000000002E-3</v>
      </c>
      <c r="P17">
        <v>1E-3</v>
      </c>
      <c r="Q17">
        <v>0.06</v>
      </c>
      <c r="R17">
        <v>49.582000000000001</v>
      </c>
      <c r="S17">
        <v>0.23400000000000001</v>
      </c>
      <c r="T17">
        <v>1.016</v>
      </c>
      <c r="U17">
        <v>2.7E-2</v>
      </c>
      <c r="V17">
        <v>1.9E-2</v>
      </c>
      <c r="W17">
        <v>1E-3</v>
      </c>
      <c r="X17">
        <v>47.902000000000001</v>
      </c>
      <c r="Y17">
        <v>0.53300000000000003</v>
      </c>
      <c r="Z17">
        <v>1E-3</v>
      </c>
      <c r="AA17">
        <v>99.405000000000001</v>
      </c>
    </row>
    <row r="18" spans="1:27" x14ac:dyDescent="0.3">
      <c r="A18" t="s">
        <v>79</v>
      </c>
      <c r="B18" t="s">
        <v>80</v>
      </c>
      <c r="C18" s="1" t="str">
        <f t="shared" si="0"/>
        <v>21:0293</v>
      </c>
      <c r="D18" s="1" t="str">
        <f t="shared" si="1"/>
        <v>21:0006</v>
      </c>
      <c r="E18" t="s">
        <v>65</v>
      </c>
      <c r="F18" t="s">
        <v>81</v>
      </c>
      <c r="H18">
        <v>64.528464499999998</v>
      </c>
      <c r="I18">
        <v>-110.4715343</v>
      </c>
      <c r="J18" s="1" t="str">
        <f t="shared" si="2"/>
        <v>Till</v>
      </c>
      <c r="K18" s="1" t="str">
        <f t="shared" si="3"/>
        <v>Grain Mount: 0.25 – 0.50 mm</v>
      </c>
      <c r="L18" t="s">
        <v>31</v>
      </c>
      <c r="M18" s="1" t="str">
        <f>HYPERLINK("https://geochem.nrcan.gc.ca/cdogs/content/kwd/kwd030538_e.htm", "Mg_Ilm")</f>
        <v>Mg_Ilm</v>
      </c>
      <c r="N18">
        <v>0.63700000000000001</v>
      </c>
      <c r="O18">
        <v>1.2999999999999999E-2</v>
      </c>
      <c r="P18">
        <v>0.08</v>
      </c>
      <c r="Q18">
        <v>11.723000000000001</v>
      </c>
      <c r="R18">
        <v>25.771999999999998</v>
      </c>
      <c r="S18">
        <v>12.877000000000001</v>
      </c>
      <c r="T18">
        <v>0.16</v>
      </c>
      <c r="U18">
        <v>0.24099999999999999</v>
      </c>
      <c r="V18">
        <v>6.4000000000000001E-2</v>
      </c>
      <c r="W18">
        <v>5.0000000000000001E-3</v>
      </c>
      <c r="X18">
        <v>47.39</v>
      </c>
      <c r="Y18">
        <v>0.42099999999999999</v>
      </c>
      <c r="Z18">
        <v>1E-3</v>
      </c>
      <c r="AA18">
        <v>99.382000000000005</v>
      </c>
    </row>
    <row r="19" spans="1:27" x14ac:dyDescent="0.3">
      <c r="A19" t="s">
        <v>82</v>
      </c>
      <c r="B19" t="s">
        <v>83</v>
      </c>
      <c r="C19" s="1" t="str">
        <f t="shared" si="0"/>
        <v>21:0293</v>
      </c>
      <c r="D19" s="1" t="str">
        <f t="shared" si="1"/>
        <v>21:0006</v>
      </c>
      <c r="E19" t="s">
        <v>65</v>
      </c>
      <c r="F19" t="s">
        <v>84</v>
      </c>
      <c r="H19">
        <v>64.528464499999998</v>
      </c>
      <c r="I19">
        <v>-110.4715343</v>
      </c>
      <c r="J19" s="1" t="str">
        <f t="shared" si="2"/>
        <v>Till</v>
      </c>
      <c r="K19" s="1" t="str">
        <f t="shared" si="3"/>
        <v>Grain Mount: 0.25 – 0.50 mm</v>
      </c>
      <c r="L19" t="s">
        <v>31</v>
      </c>
      <c r="M19" s="1" t="str">
        <f>HYPERLINK("https://geochem.nrcan.gc.ca/cdogs/content/kwd/kwd030538_e.htm", "Mg_Ilm")</f>
        <v>Mg_Ilm</v>
      </c>
      <c r="N19">
        <v>0.625</v>
      </c>
      <c r="O19">
        <v>4.5999999999999999E-2</v>
      </c>
      <c r="P19">
        <v>0.08</v>
      </c>
      <c r="Q19">
        <v>4.3600000000000003</v>
      </c>
      <c r="R19">
        <v>30.192</v>
      </c>
      <c r="S19">
        <v>12.919</v>
      </c>
      <c r="T19">
        <v>0.26300000000000001</v>
      </c>
      <c r="U19">
        <v>7.8E-2</v>
      </c>
      <c r="V19">
        <v>4.4999999999999998E-2</v>
      </c>
      <c r="W19">
        <v>2.5000000000000001E-2</v>
      </c>
      <c r="X19">
        <v>51.453000000000003</v>
      </c>
      <c r="Y19">
        <v>0.49399999999999999</v>
      </c>
      <c r="Z19">
        <v>1E-3</v>
      </c>
      <c r="AA19">
        <v>100.581</v>
      </c>
    </row>
    <row r="20" spans="1:27" x14ac:dyDescent="0.3">
      <c r="A20" t="s">
        <v>85</v>
      </c>
      <c r="B20" t="s">
        <v>86</v>
      </c>
      <c r="C20" s="1" t="str">
        <f t="shared" si="0"/>
        <v>21:0293</v>
      </c>
      <c r="D20" s="1" t="str">
        <f t="shared" si="1"/>
        <v>21:0006</v>
      </c>
      <c r="E20" t="s">
        <v>65</v>
      </c>
      <c r="F20" t="s">
        <v>87</v>
      </c>
      <c r="H20">
        <v>64.528464499999998</v>
      </c>
      <c r="I20">
        <v>-110.4715343</v>
      </c>
      <c r="J20" s="1" t="str">
        <f t="shared" si="2"/>
        <v>Till</v>
      </c>
      <c r="K20" s="1" t="str">
        <f t="shared" si="3"/>
        <v>Grain Mount: 0.25 – 0.50 mm</v>
      </c>
      <c r="L20" t="s">
        <v>31</v>
      </c>
      <c r="M20" s="1" t="str">
        <f>HYPERLINK("https://geochem.nrcan.gc.ca/cdogs/content/kwd/kwd030538_e.htm", "Mg_Ilm")</f>
        <v>Mg_Ilm</v>
      </c>
      <c r="N20">
        <v>0.28000000000000003</v>
      </c>
      <c r="O20">
        <v>0.01</v>
      </c>
      <c r="P20">
        <v>5.1999999999999998E-2</v>
      </c>
      <c r="Q20">
        <v>4.2839999999999998</v>
      </c>
      <c r="R20">
        <v>28.8</v>
      </c>
      <c r="S20">
        <v>13.677</v>
      </c>
      <c r="T20">
        <v>0.33300000000000002</v>
      </c>
      <c r="U20">
        <v>0.13</v>
      </c>
      <c r="V20">
        <v>5.0999999999999997E-2</v>
      </c>
      <c r="W20">
        <v>2.5000000000000001E-2</v>
      </c>
      <c r="X20">
        <v>52.478999999999999</v>
      </c>
      <c r="Y20">
        <v>0.56200000000000006</v>
      </c>
      <c r="Z20">
        <v>2.5000000000000001E-2</v>
      </c>
      <c r="AA20">
        <v>100.70699999999999</v>
      </c>
    </row>
    <row r="21" spans="1:27" x14ac:dyDescent="0.3">
      <c r="A21" t="s">
        <v>88</v>
      </c>
      <c r="B21" t="s">
        <v>89</v>
      </c>
      <c r="C21" s="1" t="str">
        <f t="shared" si="0"/>
        <v>21:0293</v>
      </c>
      <c r="D21" s="1" t="str">
        <f t="shared" si="1"/>
        <v>21:0006</v>
      </c>
      <c r="E21" t="s">
        <v>65</v>
      </c>
      <c r="F21" t="s">
        <v>90</v>
      </c>
      <c r="H21">
        <v>64.528464499999998</v>
      </c>
      <c r="I21">
        <v>-110.4715343</v>
      </c>
      <c r="J21" s="1" t="str">
        <f t="shared" si="2"/>
        <v>Till</v>
      </c>
      <c r="K21" s="1" t="str">
        <f t="shared" si="3"/>
        <v>Grain Mount: 0.25 – 0.50 mm</v>
      </c>
      <c r="L21" t="s">
        <v>31</v>
      </c>
      <c r="M21" s="1" t="str">
        <f>HYPERLINK("https://geochem.nrcan.gc.ca/cdogs/content/kwd/kwd030533_e.htm", "Tur")</f>
        <v>Tur</v>
      </c>
      <c r="N21">
        <v>29.356000000000002</v>
      </c>
      <c r="O21">
        <v>0.123</v>
      </c>
      <c r="P21">
        <v>7.5999999999999998E-2</v>
      </c>
      <c r="Q21">
        <v>1E-3</v>
      </c>
      <c r="R21">
        <v>16.184000000000001</v>
      </c>
      <c r="S21">
        <v>3.0489999999999999</v>
      </c>
      <c r="T21">
        <v>0.21199999999999999</v>
      </c>
      <c r="U21">
        <v>3.5999999999999997E-2</v>
      </c>
      <c r="V21">
        <v>34.731999999999999</v>
      </c>
      <c r="W21">
        <v>1E-3</v>
      </c>
      <c r="X21">
        <v>0.155</v>
      </c>
      <c r="Y21">
        <v>2.1999999999999999E-2</v>
      </c>
      <c r="Z21">
        <v>0.214</v>
      </c>
      <c r="AA21">
        <v>84.159000000000006</v>
      </c>
    </row>
    <row r="22" spans="1:27" x14ac:dyDescent="0.3">
      <c r="A22" t="s">
        <v>91</v>
      </c>
      <c r="B22" t="s">
        <v>92</v>
      </c>
      <c r="C22" s="1" t="str">
        <f t="shared" si="0"/>
        <v>21:0293</v>
      </c>
      <c r="D22" s="1" t="str">
        <f t="shared" si="1"/>
        <v>21:0006</v>
      </c>
      <c r="E22" t="s">
        <v>65</v>
      </c>
      <c r="F22" t="s">
        <v>93</v>
      </c>
      <c r="H22">
        <v>64.528464499999998</v>
      </c>
      <c r="I22">
        <v>-110.4715343</v>
      </c>
      <c r="J22" s="1" t="str">
        <f t="shared" si="2"/>
        <v>Till</v>
      </c>
      <c r="K22" s="1" t="str">
        <f t="shared" si="3"/>
        <v>Grain Mount: 0.25 – 0.50 mm</v>
      </c>
      <c r="L22" t="s">
        <v>31</v>
      </c>
      <c r="M22" s="1" t="str">
        <f>HYPERLINK("https://geochem.nrcan.gc.ca/cdogs/content/kwd/kwd030533_e.htm", "Tur")</f>
        <v>Tur</v>
      </c>
      <c r="N22">
        <v>31.331</v>
      </c>
      <c r="O22">
        <v>0.14699999999999999</v>
      </c>
      <c r="P22">
        <v>0.02</v>
      </c>
      <c r="Q22">
        <v>6.0000000000000001E-3</v>
      </c>
      <c r="R22">
        <v>14.342000000000001</v>
      </c>
      <c r="S22">
        <v>2.8239999999999998</v>
      </c>
      <c r="T22">
        <v>0.22900000000000001</v>
      </c>
      <c r="U22">
        <v>1E-3</v>
      </c>
      <c r="V22">
        <v>35.198</v>
      </c>
      <c r="W22">
        <v>1E-3</v>
      </c>
      <c r="X22">
        <v>0.497</v>
      </c>
      <c r="Y22">
        <v>3.6999999999999998E-2</v>
      </c>
      <c r="Z22">
        <v>0.20300000000000001</v>
      </c>
      <c r="AA22">
        <v>84.832999999999998</v>
      </c>
    </row>
    <row r="23" spans="1:27" x14ac:dyDescent="0.3">
      <c r="A23" t="s">
        <v>94</v>
      </c>
      <c r="B23" t="s">
        <v>95</v>
      </c>
      <c r="C23" s="1" t="str">
        <f t="shared" si="0"/>
        <v>21:0293</v>
      </c>
      <c r="D23" s="1" t="str">
        <f t="shared" si="1"/>
        <v>21:0006</v>
      </c>
      <c r="E23" t="s">
        <v>65</v>
      </c>
      <c r="F23" t="s">
        <v>96</v>
      </c>
      <c r="H23">
        <v>64.528464499999998</v>
      </c>
      <c r="I23">
        <v>-110.4715343</v>
      </c>
      <c r="J23" s="1" t="str">
        <f t="shared" si="2"/>
        <v>Till</v>
      </c>
      <c r="K23" s="1" t="str">
        <f t="shared" si="3"/>
        <v>Grain Mount: 0.25 – 0.50 mm</v>
      </c>
      <c r="L23" t="s">
        <v>31</v>
      </c>
      <c r="M23" s="1" t="str">
        <f>HYPERLINK("https://geochem.nrcan.gc.ca/cdogs/content/kwd/kwd030120_e.htm", "Ilm")</f>
        <v>Ilm</v>
      </c>
      <c r="N23">
        <v>1.3740000000000001</v>
      </c>
      <c r="O23">
        <v>2.4E-2</v>
      </c>
      <c r="P23">
        <v>0.08</v>
      </c>
      <c r="Q23">
        <v>1E-3</v>
      </c>
      <c r="R23">
        <v>45.706000000000003</v>
      </c>
      <c r="S23">
        <v>1.9119999999999999</v>
      </c>
      <c r="T23">
        <v>2.2160000000000002</v>
      </c>
      <c r="U23">
        <v>8.7999999999999995E-2</v>
      </c>
      <c r="V23">
        <v>1.3879999999999999</v>
      </c>
      <c r="W23">
        <v>1.7000000000000001E-2</v>
      </c>
      <c r="X23">
        <v>46.338999999999999</v>
      </c>
      <c r="Y23">
        <v>0.33500000000000002</v>
      </c>
      <c r="Z23">
        <v>0.01</v>
      </c>
      <c r="AA23">
        <v>99.489000000000004</v>
      </c>
    </row>
    <row r="24" spans="1:27" x14ac:dyDescent="0.3">
      <c r="A24" t="s">
        <v>97</v>
      </c>
      <c r="B24" t="s">
        <v>98</v>
      </c>
      <c r="C24" s="1" t="str">
        <f t="shared" si="0"/>
        <v>21:0293</v>
      </c>
      <c r="D24" s="1" t="str">
        <f t="shared" si="1"/>
        <v>21:0006</v>
      </c>
      <c r="E24" t="s">
        <v>65</v>
      </c>
      <c r="F24" t="s">
        <v>99</v>
      </c>
      <c r="H24">
        <v>64.528464499999998</v>
      </c>
      <c r="I24">
        <v>-110.4715343</v>
      </c>
      <c r="J24" s="1" t="str">
        <f t="shared" si="2"/>
        <v>Till</v>
      </c>
      <c r="K24" s="1" t="str">
        <f t="shared" si="3"/>
        <v>Grain Mount: 0.25 – 0.50 mm</v>
      </c>
      <c r="L24" t="s">
        <v>31</v>
      </c>
      <c r="M24" s="1" t="str">
        <f>HYPERLINK("https://geochem.nrcan.gc.ca/cdogs/content/kwd/kwd030120_e.htm", "Ilm")</f>
        <v>Ilm</v>
      </c>
      <c r="N24">
        <v>5.0999999999999997E-2</v>
      </c>
      <c r="O24">
        <v>1E-3</v>
      </c>
      <c r="P24">
        <v>1E-3</v>
      </c>
      <c r="Q24">
        <v>1E-3</v>
      </c>
      <c r="R24">
        <v>50.085000000000001</v>
      </c>
      <c r="S24">
        <v>0.63</v>
      </c>
      <c r="T24">
        <v>0.82899999999999996</v>
      </c>
      <c r="U24">
        <v>1E-3</v>
      </c>
      <c r="V24">
        <v>1.0999999999999999E-2</v>
      </c>
      <c r="W24">
        <v>1E-3</v>
      </c>
      <c r="X24">
        <v>47.441000000000003</v>
      </c>
      <c r="Y24">
        <v>0.33200000000000002</v>
      </c>
      <c r="Z24">
        <v>7.0000000000000007E-2</v>
      </c>
      <c r="AA24">
        <v>99.45</v>
      </c>
    </row>
    <row r="25" spans="1:27" x14ac:dyDescent="0.3">
      <c r="A25" t="s">
        <v>100</v>
      </c>
      <c r="B25" t="s">
        <v>101</v>
      </c>
      <c r="C25" s="1" t="str">
        <f t="shared" si="0"/>
        <v>21:0293</v>
      </c>
      <c r="D25" s="1" t="str">
        <f t="shared" si="1"/>
        <v>21:0006</v>
      </c>
      <c r="E25" t="s">
        <v>65</v>
      </c>
      <c r="F25" t="s">
        <v>102</v>
      </c>
      <c r="H25">
        <v>64.528464499999998</v>
      </c>
      <c r="I25">
        <v>-110.4715343</v>
      </c>
      <c r="J25" s="1" t="str">
        <f t="shared" si="2"/>
        <v>Till</v>
      </c>
      <c r="K25" s="1" t="str">
        <f t="shared" si="3"/>
        <v>Grain Mount: 0.25 – 0.50 mm</v>
      </c>
      <c r="L25" t="s">
        <v>31</v>
      </c>
      <c r="M25" s="1" t="str">
        <f>HYPERLINK("https://geochem.nrcan.gc.ca/cdogs/content/kwd/kwd030533_e.htm", "Tur")</f>
        <v>Tur</v>
      </c>
      <c r="N25">
        <v>33.238999999999997</v>
      </c>
      <c r="O25">
        <v>0.11600000000000001</v>
      </c>
      <c r="P25">
        <v>6.9000000000000006E-2</v>
      </c>
      <c r="Q25">
        <v>1.6E-2</v>
      </c>
      <c r="R25">
        <v>14.101000000000001</v>
      </c>
      <c r="S25">
        <v>2.4740000000000002</v>
      </c>
      <c r="T25">
        <v>0.20300000000000001</v>
      </c>
      <c r="U25">
        <v>1E-3</v>
      </c>
      <c r="V25">
        <v>34.92</v>
      </c>
      <c r="W25">
        <v>1E-3</v>
      </c>
      <c r="X25">
        <v>0.13300000000000001</v>
      </c>
      <c r="Y25">
        <v>5.8999999999999997E-2</v>
      </c>
      <c r="Z25">
        <v>0.13600000000000001</v>
      </c>
      <c r="AA25">
        <v>85.465999999999994</v>
      </c>
    </row>
    <row r="26" spans="1:27" x14ac:dyDescent="0.3">
      <c r="A26" t="s">
        <v>103</v>
      </c>
      <c r="B26" t="s">
        <v>104</v>
      </c>
      <c r="C26" s="1" t="str">
        <f t="shared" si="0"/>
        <v>21:0293</v>
      </c>
      <c r="D26" s="1" t="str">
        <f t="shared" si="1"/>
        <v>21:0006</v>
      </c>
      <c r="E26" t="s">
        <v>65</v>
      </c>
      <c r="F26" t="s">
        <v>105</v>
      </c>
      <c r="H26">
        <v>64.528464499999998</v>
      </c>
      <c r="I26">
        <v>-110.4715343</v>
      </c>
      <c r="J26" s="1" t="str">
        <f t="shared" si="2"/>
        <v>Till</v>
      </c>
      <c r="K26" s="1" t="str">
        <f t="shared" si="3"/>
        <v>Grain Mount: 0.25 – 0.50 mm</v>
      </c>
      <c r="L26" t="s">
        <v>31</v>
      </c>
      <c r="M26" s="1" t="str">
        <f t="shared" ref="M26:M31" si="5">HYPERLINK("https://geochem.nrcan.gc.ca/cdogs/content/kwd/kwd030120_e.htm", "Ilm")</f>
        <v>Ilm</v>
      </c>
      <c r="N26">
        <v>4.7E-2</v>
      </c>
      <c r="O26">
        <v>3.5999999999999997E-2</v>
      </c>
      <c r="P26">
        <v>4.2000000000000003E-2</v>
      </c>
      <c r="Q26">
        <v>1E-3</v>
      </c>
      <c r="R26">
        <v>48.179000000000002</v>
      </c>
      <c r="S26">
        <v>0.45300000000000001</v>
      </c>
      <c r="T26">
        <v>0.57999999999999996</v>
      </c>
      <c r="U26">
        <v>3.5999999999999997E-2</v>
      </c>
      <c r="V26">
        <v>1.2999999999999999E-2</v>
      </c>
      <c r="W26">
        <v>1E-3</v>
      </c>
      <c r="X26">
        <v>50.265000000000001</v>
      </c>
      <c r="Y26">
        <v>0.503</v>
      </c>
      <c r="Z26">
        <v>0.11799999999999999</v>
      </c>
      <c r="AA26">
        <v>100.27200000000001</v>
      </c>
    </row>
    <row r="27" spans="1:27" x14ac:dyDescent="0.3">
      <c r="A27" t="s">
        <v>106</v>
      </c>
      <c r="B27" t="s">
        <v>107</v>
      </c>
      <c r="C27" s="1" t="str">
        <f t="shared" si="0"/>
        <v>21:0293</v>
      </c>
      <c r="D27" s="1" t="str">
        <f t="shared" si="1"/>
        <v>21:0006</v>
      </c>
      <c r="E27" t="s">
        <v>65</v>
      </c>
      <c r="F27" t="s">
        <v>108</v>
      </c>
      <c r="H27">
        <v>64.528464499999998</v>
      </c>
      <c r="I27">
        <v>-110.4715343</v>
      </c>
      <c r="J27" s="1" t="str">
        <f t="shared" si="2"/>
        <v>Till</v>
      </c>
      <c r="K27" s="1" t="str">
        <f t="shared" si="3"/>
        <v>Grain Mount: 0.25 – 0.50 mm</v>
      </c>
      <c r="L27" t="s">
        <v>31</v>
      </c>
      <c r="M27" s="1" t="str">
        <f t="shared" si="5"/>
        <v>Ilm</v>
      </c>
      <c r="N27">
        <v>2.8000000000000001E-2</v>
      </c>
      <c r="O27">
        <v>1E-3</v>
      </c>
      <c r="P27">
        <v>7.0999999999999994E-2</v>
      </c>
      <c r="Q27">
        <v>7.5999999999999998E-2</v>
      </c>
      <c r="R27">
        <v>47.023000000000003</v>
      </c>
      <c r="S27">
        <v>0.434</v>
      </c>
      <c r="T27">
        <v>0.54700000000000004</v>
      </c>
      <c r="U27">
        <v>3.7999999999999999E-2</v>
      </c>
      <c r="V27">
        <v>3.4000000000000002E-2</v>
      </c>
      <c r="W27">
        <v>0.04</v>
      </c>
      <c r="X27">
        <v>52.08</v>
      </c>
      <c r="Y27">
        <v>0.32700000000000001</v>
      </c>
      <c r="Z27">
        <v>1E-3</v>
      </c>
      <c r="AA27">
        <v>100.7</v>
      </c>
    </row>
    <row r="28" spans="1:27" x14ac:dyDescent="0.3">
      <c r="A28" t="s">
        <v>109</v>
      </c>
      <c r="B28" t="s">
        <v>110</v>
      </c>
      <c r="C28" s="1" t="str">
        <f t="shared" si="0"/>
        <v>21:0293</v>
      </c>
      <c r="D28" s="1" t="str">
        <f t="shared" si="1"/>
        <v>21:0006</v>
      </c>
      <c r="E28" t="s">
        <v>65</v>
      </c>
      <c r="F28" t="s">
        <v>111</v>
      </c>
      <c r="H28">
        <v>64.528464499999998</v>
      </c>
      <c r="I28">
        <v>-110.4715343</v>
      </c>
      <c r="J28" s="1" t="str">
        <f t="shared" si="2"/>
        <v>Till</v>
      </c>
      <c r="K28" s="1" t="str">
        <f t="shared" si="3"/>
        <v>Grain Mount: 0.25 – 0.50 mm</v>
      </c>
      <c r="L28" t="s">
        <v>31</v>
      </c>
      <c r="M28" s="1" t="str">
        <f t="shared" si="5"/>
        <v>Ilm</v>
      </c>
      <c r="N28">
        <v>0.06</v>
      </c>
      <c r="O28">
        <v>1.2999999999999999E-2</v>
      </c>
      <c r="P28">
        <v>8.5999999999999993E-2</v>
      </c>
      <c r="Q28">
        <v>6.0000000000000001E-3</v>
      </c>
      <c r="R28">
        <v>47.856999999999999</v>
      </c>
      <c r="S28">
        <v>0.27400000000000002</v>
      </c>
      <c r="T28">
        <v>0.621</v>
      </c>
      <c r="U28">
        <v>1.0999999999999999E-2</v>
      </c>
      <c r="V28">
        <v>1E-3</v>
      </c>
      <c r="W28">
        <v>1.4999999999999999E-2</v>
      </c>
      <c r="X28">
        <v>50.499000000000002</v>
      </c>
      <c r="Y28">
        <v>0.31</v>
      </c>
      <c r="Z28">
        <v>0.124</v>
      </c>
      <c r="AA28">
        <v>99.876999999999995</v>
      </c>
    </row>
    <row r="29" spans="1:27" x14ac:dyDescent="0.3">
      <c r="A29" t="s">
        <v>112</v>
      </c>
      <c r="B29" t="s">
        <v>113</v>
      </c>
      <c r="C29" s="1" t="str">
        <f t="shared" si="0"/>
        <v>21:0293</v>
      </c>
      <c r="D29" s="1" t="str">
        <f t="shared" si="1"/>
        <v>21:0006</v>
      </c>
      <c r="E29" t="s">
        <v>65</v>
      </c>
      <c r="F29" t="s">
        <v>114</v>
      </c>
      <c r="H29">
        <v>64.528464499999998</v>
      </c>
      <c r="I29">
        <v>-110.4715343</v>
      </c>
      <c r="J29" s="1" t="str">
        <f t="shared" si="2"/>
        <v>Till</v>
      </c>
      <c r="K29" s="1" t="str">
        <f t="shared" si="3"/>
        <v>Grain Mount: 0.25 – 0.50 mm</v>
      </c>
      <c r="L29" t="s">
        <v>31</v>
      </c>
      <c r="M29" s="1" t="str">
        <f t="shared" si="5"/>
        <v>Ilm</v>
      </c>
      <c r="N29">
        <v>8.5000000000000006E-2</v>
      </c>
      <c r="O29">
        <v>1E-3</v>
      </c>
      <c r="P29">
        <v>0.128</v>
      </c>
      <c r="Q29">
        <v>1E-3</v>
      </c>
      <c r="R29">
        <v>48.414000000000001</v>
      </c>
      <c r="S29">
        <v>0.50900000000000001</v>
      </c>
      <c r="T29">
        <v>2.0099999999999998</v>
      </c>
      <c r="U29">
        <v>1E-3</v>
      </c>
      <c r="V29">
        <v>4.0000000000000001E-3</v>
      </c>
      <c r="W29">
        <v>7.0000000000000001E-3</v>
      </c>
      <c r="X29">
        <v>48.33</v>
      </c>
      <c r="Y29">
        <v>0.40899999999999997</v>
      </c>
      <c r="Z29">
        <v>7.1999999999999995E-2</v>
      </c>
      <c r="AA29">
        <v>99.97</v>
      </c>
    </row>
    <row r="30" spans="1:27" x14ac:dyDescent="0.3">
      <c r="A30" t="s">
        <v>115</v>
      </c>
      <c r="B30" t="s">
        <v>116</v>
      </c>
      <c r="C30" s="1" t="str">
        <f t="shared" si="0"/>
        <v>21:0293</v>
      </c>
      <c r="D30" s="1" t="str">
        <f t="shared" si="1"/>
        <v>21:0006</v>
      </c>
      <c r="E30" t="s">
        <v>65</v>
      </c>
      <c r="F30" t="s">
        <v>117</v>
      </c>
      <c r="H30">
        <v>64.528464499999998</v>
      </c>
      <c r="I30">
        <v>-110.4715343</v>
      </c>
      <c r="J30" s="1" t="str">
        <f t="shared" si="2"/>
        <v>Till</v>
      </c>
      <c r="K30" s="1" t="str">
        <f t="shared" si="3"/>
        <v>Grain Mount: 0.25 – 0.50 mm</v>
      </c>
      <c r="L30" t="s">
        <v>31</v>
      </c>
      <c r="M30" s="1" t="str">
        <f t="shared" si="5"/>
        <v>Ilm</v>
      </c>
      <c r="N30">
        <v>1.4999999999999999E-2</v>
      </c>
      <c r="O30">
        <v>6.6000000000000003E-2</v>
      </c>
      <c r="P30">
        <v>2.5000000000000001E-2</v>
      </c>
      <c r="Q30">
        <v>1E-3</v>
      </c>
      <c r="R30">
        <v>47.252000000000002</v>
      </c>
      <c r="S30">
        <v>8.0000000000000002E-3</v>
      </c>
      <c r="T30">
        <v>1.8540000000000001</v>
      </c>
      <c r="U30">
        <v>1E-3</v>
      </c>
      <c r="V30">
        <v>2.8000000000000001E-2</v>
      </c>
      <c r="W30">
        <v>1.7000000000000001E-2</v>
      </c>
      <c r="X30">
        <v>50.107999999999997</v>
      </c>
      <c r="Y30">
        <v>0.39400000000000002</v>
      </c>
      <c r="Z30">
        <v>0.01</v>
      </c>
      <c r="AA30">
        <v>99.778999999999996</v>
      </c>
    </row>
    <row r="31" spans="1:27" x14ac:dyDescent="0.3">
      <c r="A31" t="s">
        <v>118</v>
      </c>
      <c r="B31" t="s">
        <v>119</v>
      </c>
      <c r="C31" s="1" t="str">
        <f t="shared" si="0"/>
        <v>21:0293</v>
      </c>
      <c r="D31" s="1" t="str">
        <f t="shared" si="1"/>
        <v>21:0006</v>
      </c>
      <c r="E31" t="s">
        <v>65</v>
      </c>
      <c r="F31" t="s">
        <v>120</v>
      </c>
      <c r="H31">
        <v>64.528464499999998</v>
      </c>
      <c r="I31">
        <v>-110.4715343</v>
      </c>
      <c r="J31" s="1" t="str">
        <f t="shared" si="2"/>
        <v>Till</v>
      </c>
      <c r="K31" s="1" t="str">
        <f t="shared" si="3"/>
        <v>Grain Mount: 0.25 – 0.50 mm</v>
      </c>
      <c r="L31" t="s">
        <v>31</v>
      </c>
      <c r="M31" s="1" t="str">
        <f t="shared" si="5"/>
        <v>Ilm</v>
      </c>
      <c r="N31">
        <v>1.9E-2</v>
      </c>
      <c r="O31">
        <v>1.0999999999999999E-2</v>
      </c>
      <c r="P31">
        <v>1E-3</v>
      </c>
      <c r="Q31">
        <v>8.8999999999999996E-2</v>
      </c>
      <c r="R31">
        <v>49.442</v>
      </c>
      <c r="S31">
        <v>0.11899999999999999</v>
      </c>
      <c r="T31">
        <v>1.5149999999999999</v>
      </c>
      <c r="U31">
        <v>1E-3</v>
      </c>
      <c r="V31">
        <v>1.0999999999999999E-2</v>
      </c>
      <c r="W31">
        <v>1E-3</v>
      </c>
      <c r="X31">
        <v>47.968000000000004</v>
      </c>
      <c r="Y31">
        <v>0.309</v>
      </c>
      <c r="Z31">
        <v>0.107</v>
      </c>
      <c r="AA31">
        <v>99.59</v>
      </c>
    </row>
    <row r="32" spans="1:27" x14ac:dyDescent="0.3">
      <c r="A32" t="s">
        <v>121</v>
      </c>
      <c r="B32" t="s">
        <v>122</v>
      </c>
      <c r="C32" s="1" t="str">
        <f t="shared" si="0"/>
        <v>21:0293</v>
      </c>
      <c r="D32" s="1" t="str">
        <f t="shared" si="1"/>
        <v>21:0006</v>
      </c>
      <c r="E32" t="s">
        <v>65</v>
      </c>
      <c r="F32" t="s">
        <v>123</v>
      </c>
      <c r="H32">
        <v>64.528464499999998</v>
      </c>
      <c r="I32">
        <v>-110.4715343</v>
      </c>
      <c r="J32" s="1" t="str">
        <f t="shared" si="2"/>
        <v>Till</v>
      </c>
      <c r="K32" s="1" t="str">
        <f t="shared" si="3"/>
        <v>Grain Mount: 0.25 – 0.50 mm</v>
      </c>
      <c r="L32" t="s">
        <v>31</v>
      </c>
      <c r="M32" s="1" t="str">
        <f>HYPERLINK("https://geochem.nrcan.gc.ca/cdogs/content/kwd/kwd030532_e.htm", "Amp")</f>
        <v>Amp</v>
      </c>
      <c r="N32">
        <v>12.858000000000001</v>
      </c>
      <c r="O32">
        <v>8.7070000000000007</v>
      </c>
      <c r="P32">
        <v>1E-3</v>
      </c>
      <c r="Q32">
        <v>9.4E-2</v>
      </c>
      <c r="R32">
        <v>19.099</v>
      </c>
      <c r="S32">
        <v>10.791</v>
      </c>
      <c r="T32">
        <v>0.45100000000000001</v>
      </c>
      <c r="U32">
        <v>1E-3</v>
      </c>
      <c r="V32">
        <v>42.831000000000003</v>
      </c>
      <c r="W32">
        <v>1E-3</v>
      </c>
      <c r="X32">
        <v>0.52700000000000002</v>
      </c>
      <c r="Y32">
        <v>8.9999999999999993E-3</v>
      </c>
      <c r="Z32">
        <v>1E-3</v>
      </c>
      <c r="AA32">
        <v>95.367000000000004</v>
      </c>
    </row>
    <row r="33" spans="1:27" x14ac:dyDescent="0.3">
      <c r="A33" t="s">
        <v>124</v>
      </c>
      <c r="B33" t="s">
        <v>125</v>
      </c>
      <c r="C33" s="1" t="str">
        <f t="shared" si="0"/>
        <v>21:0293</v>
      </c>
      <c r="D33" s="1" t="str">
        <f t="shared" si="1"/>
        <v>21:0006</v>
      </c>
      <c r="E33" t="s">
        <v>65</v>
      </c>
      <c r="F33" t="s">
        <v>126</v>
      </c>
      <c r="H33">
        <v>64.528464499999998</v>
      </c>
      <c r="I33">
        <v>-110.4715343</v>
      </c>
      <c r="J33" s="1" t="str">
        <f t="shared" si="2"/>
        <v>Till</v>
      </c>
      <c r="K33" s="1" t="str">
        <f t="shared" si="3"/>
        <v>Grain Mount: 0.25 – 0.50 mm</v>
      </c>
      <c r="L33" t="s">
        <v>31</v>
      </c>
      <c r="M33" s="1" t="str">
        <f>HYPERLINK("https://geochem.nrcan.gc.ca/cdogs/content/kwd/kwd030532_e.htm", "Amp")</f>
        <v>Amp</v>
      </c>
      <c r="N33">
        <v>10.241</v>
      </c>
      <c r="O33">
        <v>11.928000000000001</v>
      </c>
      <c r="P33">
        <v>1E-3</v>
      </c>
      <c r="Q33">
        <v>0.153</v>
      </c>
      <c r="R33">
        <v>15.670999999999999</v>
      </c>
      <c r="S33">
        <v>11.757999999999999</v>
      </c>
      <c r="T33">
        <v>0.28100000000000003</v>
      </c>
      <c r="U33">
        <v>3.3000000000000002E-2</v>
      </c>
      <c r="V33">
        <v>43.216000000000001</v>
      </c>
      <c r="W33">
        <v>3.2000000000000001E-2</v>
      </c>
      <c r="X33">
        <v>0.98399999999999999</v>
      </c>
      <c r="Y33">
        <v>4.1000000000000002E-2</v>
      </c>
      <c r="Z33">
        <v>1E-3</v>
      </c>
      <c r="AA33">
        <v>94.34</v>
      </c>
    </row>
    <row r="34" spans="1:27" x14ac:dyDescent="0.3">
      <c r="A34" t="s">
        <v>127</v>
      </c>
      <c r="B34" t="s">
        <v>128</v>
      </c>
      <c r="C34" s="1" t="str">
        <f t="shared" ref="C34:C65" si="6">HYPERLINK("https://geochem.nrcan.gc.ca/cdogs/content/bdl/bdl210293_e.htm", "21:0293")</f>
        <v>21:0293</v>
      </c>
      <c r="D34" s="1" t="str">
        <f t="shared" ref="D34:D65" si="7">HYPERLINK("https://geochem.nrcan.gc.ca/cdogs/content/svy/svy210006_e.htm", "21:0006")</f>
        <v>21:0006</v>
      </c>
      <c r="E34" t="s">
        <v>65</v>
      </c>
      <c r="F34" t="s">
        <v>129</v>
      </c>
      <c r="H34">
        <v>64.528464499999998</v>
      </c>
      <c r="I34">
        <v>-110.4715343</v>
      </c>
      <c r="J34" s="1" t="str">
        <f t="shared" ref="J34:J65" si="8">HYPERLINK("https://geochem.nrcan.gc.ca/cdogs/content/kwd/kwd020044_e.htm", "Till")</f>
        <v>Till</v>
      </c>
      <c r="K34" s="1" t="str">
        <f t="shared" ref="K34:K65" si="9">HYPERLINK("https://geochem.nrcan.gc.ca/cdogs/content/kwd/kwd080043_e.htm", "Grain Mount: 0.25 – 0.50 mm")</f>
        <v>Grain Mount: 0.25 – 0.50 mm</v>
      </c>
      <c r="L34" t="s">
        <v>31</v>
      </c>
      <c r="M34" s="1" t="str">
        <f>HYPERLINK("https://geochem.nrcan.gc.ca/cdogs/content/kwd/kwd030120_e.htm", "Ilm")</f>
        <v>Ilm</v>
      </c>
      <c r="N34">
        <v>8.9999999999999993E-3</v>
      </c>
      <c r="O34">
        <v>1E-3</v>
      </c>
      <c r="P34">
        <v>1E-3</v>
      </c>
      <c r="Q34">
        <v>4.2000000000000003E-2</v>
      </c>
      <c r="R34">
        <v>49.392000000000003</v>
      </c>
      <c r="S34">
        <v>0.28899999999999998</v>
      </c>
      <c r="T34">
        <v>2.06</v>
      </c>
      <c r="U34">
        <v>1E-3</v>
      </c>
      <c r="V34">
        <v>3.4000000000000002E-2</v>
      </c>
      <c r="W34">
        <v>2.7E-2</v>
      </c>
      <c r="X34">
        <v>47.784999999999997</v>
      </c>
      <c r="Y34">
        <v>0.27200000000000002</v>
      </c>
      <c r="Z34">
        <v>1E-3</v>
      </c>
      <c r="AA34">
        <v>99.91</v>
      </c>
    </row>
    <row r="35" spans="1:27" x14ac:dyDescent="0.3">
      <c r="A35" t="s">
        <v>130</v>
      </c>
      <c r="B35" t="s">
        <v>131</v>
      </c>
      <c r="C35" s="1" t="str">
        <f t="shared" si="6"/>
        <v>21:0293</v>
      </c>
      <c r="D35" s="1" t="str">
        <f t="shared" si="7"/>
        <v>21:0006</v>
      </c>
      <c r="E35" t="s">
        <v>65</v>
      </c>
      <c r="F35" t="s">
        <v>132</v>
      </c>
      <c r="H35">
        <v>64.528464499999998</v>
      </c>
      <c r="I35">
        <v>-110.4715343</v>
      </c>
      <c r="J35" s="1" t="str">
        <f t="shared" si="8"/>
        <v>Till</v>
      </c>
      <c r="K35" s="1" t="str">
        <f t="shared" si="9"/>
        <v>Grain Mount: 0.25 – 0.50 mm</v>
      </c>
      <c r="L35" t="s">
        <v>31</v>
      </c>
      <c r="M35" s="1" t="str">
        <f>HYPERLINK("https://geochem.nrcan.gc.ca/cdogs/content/kwd/kwd030536_e.htm", "Lcx")</f>
        <v>Lcx</v>
      </c>
      <c r="N35">
        <v>7.1999999999999995E-2</v>
      </c>
      <c r="O35">
        <v>1E-3</v>
      </c>
      <c r="P35">
        <v>0.13500000000000001</v>
      </c>
      <c r="Q35">
        <v>1E-3</v>
      </c>
      <c r="R35">
        <v>60.927999999999997</v>
      </c>
      <c r="S35">
        <v>0.55100000000000005</v>
      </c>
      <c r="T35">
        <v>0.36199999999999999</v>
      </c>
      <c r="U35">
        <v>5.8999999999999997E-2</v>
      </c>
      <c r="V35">
        <v>0.03</v>
      </c>
      <c r="W35">
        <v>0.08</v>
      </c>
      <c r="X35">
        <v>35.048999999999999</v>
      </c>
      <c r="Y35">
        <v>0.39300000000000002</v>
      </c>
      <c r="Z35">
        <v>0.1</v>
      </c>
      <c r="AA35">
        <v>97.756</v>
      </c>
    </row>
    <row r="36" spans="1:27" x14ac:dyDescent="0.3">
      <c r="A36" t="s">
        <v>133</v>
      </c>
      <c r="B36" t="s">
        <v>134</v>
      </c>
      <c r="C36" s="1" t="str">
        <f t="shared" si="6"/>
        <v>21:0293</v>
      </c>
      <c r="D36" s="1" t="str">
        <f t="shared" si="7"/>
        <v>21:0006</v>
      </c>
      <c r="E36" t="s">
        <v>65</v>
      </c>
      <c r="F36" t="s">
        <v>135</v>
      </c>
      <c r="H36">
        <v>64.528464499999998</v>
      </c>
      <c r="I36">
        <v>-110.4715343</v>
      </c>
      <c r="J36" s="1" t="str">
        <f t="shared" si="8"/>
        <v>Till</v>
      </c>
      <c r="K36" s="1" t="str">
        <f t="shared" si="9"/>
        <v>Grain Mount: 0.25 – 0.50 mm</v>
      </c>
      <c r="L36" t="s">
        <v>31</v>
      </c>
      <c r="M36" s="1" t="str">
        <f>HYPERLINK("https://geochem.nrcan.gc.ca/cdogs/content/kwd/kwd030120_e.htm", "Ilm")</f>
        <v>Ilm</v>
      </c>
      <c r="N36">
        <v>4.2000000000000003E-2</v>
      </c>
      <c r="O36">
        <v>1.2999999999999999E-2</v>
      </c>
      <c r="P36">
        <v>6.0000000000000001E-3</v>
      </c>
      <c r="Q36">
        <v>3.2000000000000001E-2</v>
      </c>
      <c r="R36">
        <v>50.029000000000003</v>
      </c>
      <c r="S36">
        <v>0.08</v>
      </c>
      <c r="T36">
        <v>0.93700000000000006</v>
      </c>
      <c r="U36">
        <v>2.7E-2</v>
      </c>
      <c r="V36">
        <v>3.9E-2</v>
      </c>
      <c r="W36">
        <v>1E-3</v>
      </c>
      <c r="X36">
        <v>48.735999999999997</v>
      </c>
      <c r="Y36">
        <v>0.42799999999999999</v>
      </c>
      <c r="Z36">
        <v>3.1E-2</v>
      </c>
      <c r="AA36">
        <v>100.399</v>
      </c>
    </row>
    <row r="37" spans="1:27" x14ac:dyDescent="0.3">
      <c r="A37" t="s">
        <v>136</v>
      </c>
      <c r="B37" t="s">
        <v>137</v>
      </c>
      <c r="C37" s="1" t="str">
        <f t="shared" si="6"/>
        <v>21:0293</v>
      </c>
      <c r="D37" s="1" t="str">
        <f t="shared" si="7"/>
        <v>21:0006</v>
      </c>
      <c r="E37" t="s">
        <v>65</v>
      </c>
      <c r="F37" t="s">
        <v>138</v>
      </c>
      <c r="H37">
        <v>64.528464499999998</v>
      </c>
      <c r="I37">
        <v>-110.4715343</v>
      </c>
      <c r="J37" s="1" t="str">
        <f t="shared" si="8"/>
        <v>Till</v>
      </c>
      <c r="K37" s="1" t="str">
        <f t="shared" si="9"/>
        <v>Grain Mount: 0.25 – 0.50 mm</v>
      </c>
      <c r="L37" t="s">
        <v>31</v>
      </c>
      <c r="M37" s="1" t="str">
        <f>HYPERLINK("https://geochem.nrcan.gc.ca/cdogs/content/kwd/kwd030120_e.htm", "Ilm")</f>
        <v>Ilm</v>
      </c>
      <c r="N37">
        <v>5.8999999999999997E-2</v>
      </c>
      <c r="O37">
        <v>1E-3</v>
      </c>
      <c r="P37">
        <v>1E-3</v>
      </c>
      <c r="Q37">
        <v>0.05</v>
      </c>
      <c r="R37">
        <v>52.045999999999999</v>
      </c>
      <c r="S37">
        <v>9.2999999999999999E-2</v>
      </c>
      <c r="T37">
        <v>1.081</v>
      </c>
      <c r="U37">
        <v>3.2000000000000001E-2</v>
      </c>
      <c r="V37">
        <v>1E-3</v>
      </c>
      <c r="W37">
        <v>1E-3</v>
      </c>
      <c r="X37">
        <v>45.64</v>
      </c>
      <c r="Y37">
        <v>0.39100000000000001</v>
      </c>
      <c r="Z37">
        <v>3.9E-2</v>
      </c>
      <c r="AA37">
        <v>99.429000000000002</v>
      </c>
    </row>
    <row r="38" spans="1:27" x14ac:dyDescent="0.3">
      <c r="A38" t="s">
        <v>139</v>
      </c>
      <c r="B38" t="s">
        <v>140</v>
      </c>
      <c r="C38" s="1" t="str">
        <f t="shared" si="6"/>
        <v>21:0293</v>
      </c>
      <c r="D38" s="1" t="str">
        <f t="shared" si="7"/>
        <v>21:0006</v>
      </c>
      <c r="E38" t="s">
        <v>65</v>
      </c>
      <c r="F38" t="s">
        <v>141</v>
      </c>
      <c r="H38">
        <v>64.528464499999998</v>
      </c>
      <c r="I38">
        <v>-110.4715343</v>
      </c>
      <c r="J38" s="1" t="str">
        <f t="shared" si="8"/>
        <v>Till</v>
      </c>
      <c r="K38" s="1" t="str">
        <f t="shared" si="9"/>
        <v>Grain Mount: 0.25 – 0.50 mm</v>
      </c>
      <c r="L38" t="s">
        <v>31</v>
      </c>
      <c r="M38" s="1" t="str">
        <f>HYPERLINK("https://geochem.nrcan.gc.ca/cdogs/content/kwd/kwd030536_e.htm", "Lcx")</f>
        <v>Lcx</v>
      </c>
      <c r="N38">
        <v>0.06</v>
      </c>
      <c r="O38">
        <v>1E-3</v>
      </c>
      <c r="P38">
        <v>1E-3</v>
      </c>
      <c r="Q38">
        <v>5.2999999999999999E-2</v>
      </c>
      <c r="R38">
        <v>68.031999999999996</v>
      </c>
      <c r="S38">
        <v>0.73499999999999999</v>
      </c>
      <c r="T38">
        <v>0.17799999999999999</v>
      </c>
      <c r="U38">
        <v>1.2999999999999999E-2</v>
      </c>
      <c r="V38">
        <v>4.7E-2</v>
      </c>
      <c r="W38">
        <v>1E-3</v>
      </c>
      <c r="X38">
        <v>25.628</v>
      </c>
      <c r="Y38">
        <v>0.89400000000000002</v>
      </c>
      <c r="Z38">
        <v>1E-3</v>
      </c>
      <c r="AA38">
        <v>95.64</v>
      </c>
    </row>
    <row r="39" spans="1:27" x14ac:dyDescent="0.3">
      <c r="A39" t="s">
        <v>142</v>
      </c>
      <c r="B39" t="s">
        <v>143</v>
      </c>
      <c r="C39" s="1" t="str">
        <f t="shared" si="6"/>
        <v>21:0293</v>
      </c>
      <c r="D39" s="1" t="str">
        <f t="shared" si="7"/>
        <v>21:0006</v>
      </c>
      <c r="E39" t="s">
        <v>65</v>
      </c>
      <c r="F39" t="s">
        <v>144</v>
      </c>
      <c r="H39">
        <v>64.528464499999998</v>
      </c>
      <c r="I39">
        <v>-110.4715343</v>
      </c>
      <c r="J39" s="1" t="str">
        <f t="shared" si="8"/>
        <v>Till</v>
      </c>
      <c r="K39" s="1" t="str">
        <f t="shared" si="9"/>
        <v>Grain Mount: 0.25 – 0.50 mm</v>
      </c>
      <c r="L39" t="s">
        <v>31</v>
      </c>
      <c r="M39" s="1" t="str">
        <f>HYPERLINK("https://geochem.nrcan.gc.ca/cdogs/content/kwd/kwd030120_e.htm", "Ilm")</f>
        <v>Ilm</v>
      </c>
      <c r="N39">
        <v>4.9000000000000002E-2</v>
      </c>
      <c r="O39">
        <v>1E-3</v>
      </c>
      <c r="P39">
        <v>0.13400000000000001</v>
      </c>
      <c r="Q39">
        <v>1.4999999999999999E-2</v>
      </c>
      <c r="R39">
        <v>49.518999999999998</v>
      </c>
      <c r="S39">
        <v>1.1419999999999999</v>
      </c>
      <c r="T39">
        <v>1.119</v>
      </c>
      <c r="U39">
        <v>9.1999999999999998E-2</v>
      </c>
      <c r="V39">
        <v>1E-3</v>
      </c>
      <c r="W39">
        <v>1E-3</v>
      </c>
      <c r="X39">
        <v>47.767000000000003</v>
      </c>
      <c r="Y39">
        <v>0.35299999999999998</v>
      </c>
      <c r="Z39">
        <v>6.2E-2</v>
      </c>
      <c r="AA39">
        <v>100.252</v>
      </c>
    </row>
    <row r="40" spans="1:27" x14ac:dyDescent="0.3">
      <c r="A40" t="s">
        <v>145</v>
      </c>
      <c r="B40" t="s">
        <v>146</v>
      </c>
      <c r="C40" s="1" t="str">
        <f t="shared" si="6"/>
        <v>21:0293</v>
      </c>
      <c r="D40" s="1" t="str">
        <f t="shared" si="7"/>
        <v>21:0006</v>
      </c>
      <c r="E40" t="s">
        <v>65</v>
      </c>
      <c r="F40" t="s">
        <v>147</v>
      </c>
      <c r="H40">
        <v>64.528464499999998</v>
      </c>
      <c r="I40">
        <v>-110.4715343</v>
      </c>
      <c r="J40" s="1" t="str">
        <f t="shared" si="8"/>
        <v>Till</v>
      </c>
      <c r="K40" s="1" t="str">
        <f t="shared" si="9"/>
        <v>Grain Mount: 0.25 – 0.50 mm</v>
      </c>
      <c r="L40" t="s">
        <v>31</v>
      </c>
      <c r="M40" s="1" t="str">
        <f>HYPERLINK("https://geochem.nrcan.gc.ca/cdogs/content/kwd/kwd030120_e.htm", "Ilm")</f>
        <v>Ilm</v>
      </c>
      <c r="N40">
        <v>0.06</v>
      </c>
      <c r="O40">
        <v>1E-3</v>
      </c>
      <c r="P40">
        <v>8.7999999999999995E-2</v>
      </c>
      <c r="Q40">
        <v>5.0999999999999997E-2</v>
      </c>
      <c r="R40">
        <v>48.587000000000003</v>
      </c>
      <c r="S40">
        <v>1.141</v>
      </c>
      <c r="T40">
        <v>0.71499999999999997</v>
      </c>
      <c r="U40">
        <v>0.02</v>
      </c>
      <c r="V40">
        <v>1E-3</v>
      </c>
      <c r="W40">
        <v>1E-3</v>
      </c>
      <c r="X40">
        <v>48.665999999999997</v>
      </c>
      <c r="Y40">
        <v>0.25700000000000001</v>
      </c>
      <c r="Z40">
        <v>0.10100000000000001</v>
      </c>
      <c r="AA40">
        <v>99.686000000000007</v>
      </c>
    </row>
    <row r="41" spans="1:27" x14ac:dyDescent="0.3">
      <c r="A41" t="s">
        <v>148</v>
      </c>
      <c r="B41" t="s">
        <v>149</v>
      </c>
      <c r="C41" s="1" t="str">
        <f t="shared" si="6"/>
        <v>21:0293</v>
      </c>
      <c r="D41" s="1" t="str">
        <f t="shared" si="7"/>
        <v>21:0006</v>
      </c>
      <c r="E41" t="s">
        <v>65</v>
      </c>
      <c r="F41" t="s">
        <v>150</v>
      </c>
      <c r="H41">
        <v>64.528464499999998</v>
      </c>
      <c r="I41">
        <v>-110.4715343</v>
      </c>
      <c r="J41" s="1" t="str">
        <f t="shared" si="8"/>
        <v>Till</v>
      </c>
      <c r="K41" s="1" t="str">
        <f t="shared" si="9"/>
        <v>Grain Mount: 0.25 – 0.50 mm</v>
      </c>
      <c r="L41" t="s">
        <v>31</v>
      </c>
      <c r="M41" s="1" t="str">
        <f>HYPERLINK("https://geochem.nrcan.gc.ca/cdogs/content/kwd/kwd030120_e.htm", "Ilm")</f>
        <v>Ilm</v>
      </c>
      <c r="N41">
        <v>2.8000000000000001E-2</v>
      </c>
      <c r="O41">
        <v>1E-3</v>
      </c>
      <c r="P41">
        <v>1.9E-2</v>
      </c>
      <c r="Q41">
        <v>1E-3</v>
      </c>
      <c r="R41">
        <v>49.896000000000001</v>
      </c>
      <c r="S41">
        <v>0.73799999999999999</v>
      </c>
      <c r="T41">
        <v>1.7749999999999999</v>
      </c>
      <c r="U41">
        <v>1E-3</v>
      </c>
      <c r="V41">
        <v>1.9E-2</v>
      </c>
      <c r="W41">
        <v>1E-3</v>
      </c>
      <c r="X41">
        <v>46.14</v>
      </c>
      <c r="Y41">
        <v>0.36299999999999999</v>
      </c>
      <c r="Z41">
        <v>0.13600000000000001</v>
      </c>
      <c r="AA41">
        <v>99.114999999999995</v>
      </c>
    </row>
    <row r="42" spans="1:27" x14ac:dyDescent="0.3">
      <c r="A42" t="s">
        <v>151</v>
      </c>
      <c r="B42" t="s">
        <v>152</v>
      </c>
      <c r="C42" s="1" t="str">
        <f t="shared" si="6"/>
        <v>21:0293</v>
      </c>
      <c r="D42" s="1" t="str">
        <f t="shared" si="7"/>
        <v>21:0006</v>
      </c>
      <c r="E42" t="s">
        <v>65</v>
      </c>
      <c r="F42" t="s">
        <v>153</v>
      </c>
      <c r="H42">
        <v>64.528464499999998</v>
      </c>
      <c r="I42">
        <v>-110.4715343</v>
      </c>
      <c r="J42" s="1" t="str">
        <f t="shared" si="8"/>
        <v>Till</v>
      </c>
      <c r="K42" s="1" t="str">
        <f t="shared" si="9"/>
        <v>Grain Mount: 0.25 – 0.50 mm</v>
      </c>
      <c r="L42" t="s">
        <v>31</v>
      </c>
      <c r="M42" s="1" t="str">
        <f>HYPERLINK("https://geochem.nrcan.gc.ca/cdogs/content/kwd/kwd030120_e.htm", "Ilm")</f>
        <v>Ilm</v>
      </c>
      <c r="N42">
        <v>5.8999999999999997E-2</v>
      </c>
      <c r="O42">
        <v>1E-3</v>
      </c>
      <c r="P42">
        <v>4.4999999999999998E-2</v>
      </c>
      <c r="Q42">
        <v>7.4999999999999997E-2</v>
      </c>
      <c r="R42">
        <v>48.933999999999997</v>
      </c>
      <c r="S42">
        <v>0.14399999999999999</v>
      </c>
      <c r="T42">
        <v>0.76600000000000001</v>
      </c>
      <c r="U42">
        <v>1E-3</v>
      </c>
      <c r="V42">
        <v>6.2E-2</v>
      </c>
      <c r="W42">
        <v>5.7000000000000002E-2</v>
      </c>
      <c r="X42">
        <v>49.511000000000003</v>
      </c>
      <c r="Y42">
        <v>0.63400000000000001</v>
      </c>
      <c r="Z42">
        <v>0.32600000000000001</v>
      </c>
      <c r="AA42">
        <v>100.61199999999999</v>
      </c>
    </row>
    <row r="43" spans="1:27" x14ac:dyDescent="0.3">
      <c r="A43" t="s">
        <v>154</v>
      </c>
      <c r="B43" t="s">
        <v>155</v>
      </c>
      <c r="C43" s="1" t="str">
        <f t="shared" si="6"/>
        <v>21:0293</v>
      </c>
      <c r="D43" s="1" t="str">
        <f t="shared" si="7"/>
        <v>21:0006</v>
      </c>
      <c r="E43" t="s">
        <v>65</v>
      </c>
      <c r="F43" t="s">
        <v>156</v>
      </c>
      <c r="H43">
        <v>64.528464499999998</v>
      </c>
      <c r="I43">
        <v>-110.4715343</v>
      </c>
      <c r="J43" s="1" t="str">
        <f t="shared" si="8"/>
        <v>Till</v>
      </c>
      <c r="K43" s="1" t="str">
        <f t="shared" si="9"/>
        <v>Grain Mount: 0.25 – 0.50 mm</v>
      </c>
      <c r="L43" t="s">
        <v>31</v>
      </c>
      <c r="M43" s="1" t="str">
        <f>HYPERLINK("https://geochem.nrcan.gc.ca/cdogs/content/kwd/kwd030120_e.htm", "Ilm")</f>
        <v>Ilm</v>
      </c>
      <c r="N43">
        <v>5.0999999999999997E-2</v>
      </c>
      <c r="O43">
        <v>1.4E-2</v>
      </c>
      <c r="P43">
        <v>3.5999999999999997E-2</v>
      </c>
      <c r="Q43">
        <v>1E-3</v>
      </c>
      <c r="R43">
        <v>48.499000000000002</v>
      </c>
      <c r="S43">
        <v>6.8000000000000005E-2</v>
      </c>
      <c r="T43">
        <v>1.734</v>
      </c>
      <c r="U43">
        <v>0.125</v>
      </c>
      <c r="V43">
        <v>1.9E-2</v>
      </c>
      <c r="W43">
        <v>2.5000000000000001E-2</v>
      </c>
      <c r="X43">
        <v>49.481000000000002</v>
      </c>
      <c r="Y43">
        <v>0.29699999999999999</v>
      </c>
      <c r="Z43">
        <v>0.10299999999999999</v>
      </c>
      <c r="AA43">
        <v>100.452</v>
      </c>
    </row>
    <row r="44" spans="1:27" x14ac:dyDescent="0.3">
      <c r="A44" t="s">
        <v>157</v>
      </c>
      <c r="B44" t="s">
        <v>158</v>
      </c>
      <c r="C44" s="1" t="str">
        <f t="shared" si="6"/>
        <v>21:0293</v>
      </c>
      <c r="D44" s="1" t="str">
        <f t="shared" si="7"/>
        <v>21:0006</v>
      </c>
      <c r="E44" t="s">
        <v>65</v>
      </c>
      <c r="F44" t="s">
        <v>159</v>
      </c>
      <c r="H44">
        <v>64.528464499999998</v>
      </c>
      <c r="I44">
        <v>-110.4715343</v>
      </c>
      <c r="J44" s="1" t="str">
        <f t="shared" si="8"/>
        <v>Till</v>
      </c>
      <c r="K44" s="1" t="str">
        <f t="shared" si="9"/>
        <v>Grain Mount: 0.25 – 0.50 mm</v>
      </c>
      <c r="L44" t="s">
        <v>31</v>
      </c>
      <c r="M44" s="1" t="str">
        <f>HYPERLINK("https://geochem.nrcan.gc.ca/cdogs/content/kwd/kwd030538_e.htm", "Mg_Ilm")</f>
        <v>Mg_Ilm</v>
      </c>
      <c r="N44">
        <v>0.59499999999999997</v>
      </c>
      <c r="O44">
        <v>0.01</v>
      </c>
      <c r="P44">
        <v>8.5999999999999993E-2</v>
      </c>
      <c r="Q44">
        <v>3.4729999999999999</v>
      </c>
      <c r="R44">
        <v>29.899000000000001</v>
      </c>
      <c r="S44">
        <v>12.959</v>
      </c>
      <c r="T44">
        <v>0.40799999999999997</v>
      </c>
      <c r="U44">
        <v>0.186</v>
      </c>
      <c r="V44">
        <v>2.5999999999999999E-2</v>
      </c>
      <c r="W44">
        <v>1E-3</v>
      </c>
      <c r="X44">
        <v>52.093000000000004</v>
      </c>
      <c r="Y44">
        <v>0.63600000000000001</v>
      </c>
      <c r="Z44">
        <v>1E-3</v>
      </c>
      <c r="AA44">
        <v>100.37</v>
      </c>
    </row>
    <row r="45" spans="1:27" x14ac:dyDescent="0.3">
      <c r="A45" t="s">
        <v>160</v>
      </c>
      <c r="B45" t="s">
        <v>161</v>
      </c>
      <c r="C45" s="1" t="str">
        <f t="shared" si="6"/>
        <v>21:0293</v>
      </c>
      <c r="D45" s="1" t="str">
        <f t="shared" si="7"/>
        <v>21:0006</v>
      </c>
      <c r="E45" t="s">
        <v>65</v>
      </c>
      <c r="F45" t="s">
        <v>162</v>
      </c>
      <c r="H45">
        <v>64.528464499999998</v>
      </c>
      <c r="I45">
        <v>-110.4715343</v>
      </c>
      <c r="J45" s="1" t="str">
        <f t="shared" si="8"/>
        <v>Till</v>
      </c>
      <c r="K45" s="1" t="str">
        <f t="shared" si="9"/>
        <v>Grain Mount: 0.25 – 0.50 mm</v>
      </c>
      <c r="L45" t="s">
        <v>31</v>
      </c>
      <c r="M45" s="1" t="str">
        <f>HYPERLINK("https://geochem.nrcan.gc.ca/cdogs/content/kwd/kwd030120_e.htm", "Ilm")</f>
        <v>Ilm</v>
      </c>
      <c r="N45">
        <v>4.7E-2</v>
      </c>
      <c r="O45">
        <v>2.1999999999999999E-2</v>
      </c>
      <c r="P45">
        <v>1.9E-2</v>
      </c>
      <c r="Q45">
        <v>9.6000000000000002E-2</v>
      </c>
      <c r="R45">
        <v>47.813000000000002</v>
      </c>
      <c r="S45">
        <v>3.5000000000000003E-2</v>
      </c>
      <c r="T45">
        <v>1.2549999999999999</v>
      </c>
      <c r="U45">
        <v>1E-3</v>
      </c>
      <c r="V45">
        <v>1E-3</v>
      </c>
      <c r="W45">
        <v>1E-3</v>
      </c>
      <c r="X45">
        <v>49.991999999999997</v>
      </c>
      <c r="Y45">
        <v>0.28100000000000003</v>
      </c>
      <c r="Z45">
        <v>0.09</v>
      </c>
      <c r="AA45">
        <v>99.650999999999996</v>
      </c>
    </row>
    <row r="46" spans="1:27" x14ac:dyDescent="0.3">
      <c r="A46" t="s">
        <v>163</v>
      </c>
      <c r="B46" t="s">
        <v>164</v>
      </c>
      <c r="C46" s="1" t="str">
        <f t="shared" si="6"/>
        <v>21:0293</v>
      </c>
      <c r="D46" s="1" t="str">
        <f t="shared" si="7"/>
        <v>21:0006</v>
      </c>
      <c r="E46" t="s">
        <v>65</v>
      </c>
      <c r="F46" t="s">
        <v>165</v>
      </c>
      <c r="H46">
        <v>64.528464499999998</v>
      </c>
      <c r="I46">
        <v>-110.4715343</v>
      </c>
      <c r="J46" s="1" t="str">
        <f t="shared" si="8"/>
        <v>Till</v>
      </c>
      <c r="K46" s="1" t="str">
        <f t="shared" si="9"/>
        <v>Grain Mount: 0.25 – 0.50 mm</v>
      </c>
      <c r="L46" t="s">
        <v>31</v>
      </c>
      <c r="M46" s="1" t="str">
        <f>HYPERLINK("https://geochem.nrcan.gc.ca/cdogs/content/kwd/kwd030536_e.htm", "Lcx")</f>
        <v>Lcx</v>
      </c>
      <c r="N46">
        <v>0.41199999999999998</v>
      </c>
      <c r="O46">
        <v>2.7E-2</v>
      </c>
      <c r="P46">
        <v>9.9000000000000005E-2</v>
      </c>
      <c r="Q46">
        <v>9.4E-2</v>
      </c>
      <c r="R46">
        <v>54.987000000000002</v>
      </c>
      <c r="S46">
        <v>0.03</v>
      </c>
      <c r="T46">
        <v>0.25700000000000001</v>
      </c>
      <c r="U46">
        <v>1E-3</v>
      </c>
      <c r="V46">
        <v>2.5999999999999999E-2</v>
      </c>
      <c r="W46">
        <v>5.1999999999999998E-2</v>
      </c>
      <c r="X46">
        <v>37.427999999999997</v>
      </c>
      <c r="Y46">
        <v>0.38700000000000001</v>
      </c>
      <c r="Z46">
        <v>0.01</v>
      </c>
      <c r="AA46">
        <v>93.808000000000007</v>
      </c>
    </row>
    <row r="47" spans="1:27" x14ac:dyDescent="0.3">
      <c r="A47" t="s">
        <v>166</v>
      </c>
      <c r="B47" t="s">
        <v>167</v>
      </c>
      <c r="C47" s="1" t="str">
        <f t="shared" si="6"/>
        <v>21:0293</v>
      </c>
      <c r="D47" s="1" t="str">
        <f t="shared" si="7"/>
        <v>21:0006</v>
      </c>
      <c r="E47" t="s">
        <v>65</v>
      </c>
      <c r="F47" t="s">
        <v>168</v>
      </c>
      <c r="H47">
        <v>64.528464499999998</v>
      </c>
      <c r="I47">
        <v>-110.4715343</v>
      </c>
      <c r="J47" s="1" t="str">
        <f t="shared" si="8"/>
        <v>Till</v>
      </c>
      <c r="K47" s="1" t="str">
        <f t="shared" si="9"/>
        <v>Grain Mount: 0.25 – 0.50 mm</v>
      </c>
      <c r="L47" t="s">
        <v>31</v>
      </c>
      <c r="M47" s="1" t="str">
        <f>HYPERLINK("https://geochem.nrcan.gc.ca/cdogs/content/kwd/kwd030541_e.htm", "Ti_Mag")</f>
        <v>Ti_Mag</v>
      </c>
      <c r="N47">
        <v>6.2E-2</v>
      </c>
      <c r="O47">
        <v>1E-3</v>
      </c>
      <c r="P47">
        <v>0.158</v>
      </c>
      <c r="Q47">
        <v>3.4000000000000002E-2</v>
      </c>
      <c r="R47">
        <v>83.040999999999997</v>
      </c>
      <c r="S47">
        <v>1.4999999999999999E-2</v>
      </c>
      <c r="T47">
        <v>0.23100000000000001</v>
      </c>
      <c r="U47">
        <v>1E-3</v>
      </c>
      <c r="V47">
        <v>0.11799999999999999</v>
      </c>
      <c r="W47">
        <v>2.1999999999999999E-2</v>
      </c>
      <c r="X47">
        <v>9.2379999999999995</v>
      </c>
      <c r="Y47">
        <v>0.24</v>
      </c>
      <c r="Z47">
        <v>1E-3</v>
      </c>
      <c r="AA47">
        <v>93.158000000000001</v>
      </c>
    </row>
    <row r="48" spans="1:27" x14ac:dyDescent="0.3">
      <c r="A48" t="s">
        <v>169</v>
      </c>
      <c r="B48" t="s">
        <v>170</v>
      </c>
      <c r="C48" s="1" t="str">
        <f t="shared" si="6"/>
        <v>21:0293</v>
      </c>
      <c r="D48" s="1" t="str">
        <f t="shared" si="7"/>
        <v>21:0006</v>
      </c>
      <c r="E48" t="s">
        <v>171</v>
      </c>
      <c r="F48" t="s">
        <v>172</v>
      </c>
      <c r="H48">
        <v>64.540542700000003</v>
      </c>
      <c r="I48">
        <v>-110.2791316</v>
      </c>
      <c r="J48" s="1" t="str">
        <f t="shared" si="8"/>
        <v>Till</v>
      </c>
      <c r="K48" s="1" t="str">
        <f t="shared" si="9"/>
        <v>Grain Mount: 0.25 – 0.50 mm</v>
      </c>
      <c r="L48" t="s">
        <v>31</v>
      </c>
      <c r="M48" s="1" t="str">
        <f t="shared" ref="M48:M55" si="10">HYPERLINK("https://geochem.nrcan.gc.ca/cdogs/content/kwd/kwd030120_e.htm", "Ilm")</f>
        <v>Ilm</v>
      </c>
      <c r="N48">
        <v>0.06</v>
      </c>
      <c r="O48">
        <v>1E-3</v>
      </c>
      <c r="P48">
        <v>9.7000000000000003E-2</v>
      </c>
      <c r="Q48">
        <v>1.4999999999999999E-2</v>
      </c>
      <c r="R48">
        <v>50.582000000000001</v>
      </c>
      <c r="S48">
        <v>0.83099999999999996</v>
      </c>
      <c r="T48">
        <v>0.30299999999999999</v>
      </c>
      <c r="U48">
        <v>9.1999999999999998E-2</v>
      </c>
      <c r="V48">
        <v>4.9000000000000002E-2</v>
      </c>
      <c r="W48">
        <v>1.7000000000000001E-2</v>
      </c>
      <c r="X48">
        <v>47.103999999999999</v>
      </c>
      <c r="Y48">
        <v>0.51300000000000001</v>
      </c>
      <c r="Z48">
        <v>0.23499999999999999</v>
      </c>
      <c r="AA48">
        <v>99.899000000000001</v>
      </c>
    </row>
    <row r="49" spans="1:27" x14ac:dyDescent="0.3">
      <c r="A49" t="s">
        <v>173</v>
      </c>
      <c r="B49" t="s">
        <v>174</v>
      </c>
      <c r="C49" s="1" t="str">
        <f t="shared" si="6"/>
        <v>21:0293</v>
      </c>
      <c r="D49" s="1" t="str">
        <f t="shared" si="7"/>
        <v>21:0006</v>
      </c>
      <c r="E49" t="s">
        <v>171</v>
      </c>
      <c r="F49" t="s">
        <v>175</v>
      </c>
      <c r="H49">
        <v>64.540542700000003</v>
      </c>
      <c r="I49">
        <v>-110.2791316</v>
      </c>
      <c r="J49" s="1" t="str">
        <f t="shared" si="8"/>
        <v>Till</v>
      </c>
      <c r="K49" s="1" t="str">
        <f t="shared" si="9"/>
        <v>Grain Mount: 0.25 – 0.50 mm</v>
      </c>
      <c r="L49" t="s">
        <v>31</v>
      </c>
      <c r="M49" s="1" t="str">
        <f t="shared" si="10"/>
        <v>Ilm</v>
      </c>
      <c r="N49">
        <v>5.7000000000000002E-2</v>
      </c>
      <c r="O49">
        <v>1E-3</v>
      </c>
      <c r="P49">
        <v>6.5000000000000002E-2</v>
      </c>
      <c r="Q49">
        <v>6.6000000000000003E-2</v>
      </c>
      <c r="R49">
        <v>47.87</v>
      </c>
      <c r="S49">
        <v>8.5999999999999993E-2</v>
      </c>
      <c r="T49">
        <v>1.0920000000000001</v>
      </c>
      <c r="U49">
        <v>1E-3</v>
      </c>
      <c r="V49">
        <v>9.1999999999999998E-2</v>
      </c>
      <c r="W49">
        <v>1.2E-2</v>
      </c>
      <c r="X49">
        <v>50.392000000000003</v>
      </c>
      <c r="Y49">
        <v>0.39400000000000002</v>
      </c>
      <c r="Z49">
        <v>1E-3</v>
      </c>
      <c r="AA49">
        <v>100.128</v>
      </c>
    </row>
    <row r="50" spans="1:27" x14ac:dyDescent="0.3">
      <c r="A50" t="s">
        <v>176</v>
      </c>
      <c r="B50" t="s">
        <v>177</v>
      </c>
      <c r="C50" s="1" t="str">
        <f t="shared" si="6"/>
        <v>21:0293</v>
      </c>
      <c r="D50" s="1" t="str">
        <f t="shared" si="7"/>
        <v>21:0006</v>
      </c>
      <c r="E50" t="s">
        <v>171</v>
      </c>
      <c r="F50" t="s">
        <v>178</v>
      </c>
      <c r="H50">
        <v>64.540542700000003</v>
      </c>
      <c r="I50">
        <v>-110.2791316</v>
      </c>
      <c r="J50" s="1" t="str">
        <f t="shared" si="8"/>
        <v>Till</v>
      </c>
      <c r="K50" s="1" t="str">
        <f t="shared" si="9"/>
        <v>Grain Mount: 0.25 – 0.50 mm</v>
      </c>
      <c r="L50" t="s">
        <v>31</v>
      </c>
      <c r="M50" s="1" t="str">
        <f t="shared" si="10"/>
        <v>Ilm</v>
      </c>
      <c r="N50">
        <v>5.8999999999999997E-2</v>
      </c>
      <c r="O50">
        <v>2.7E-2</v>
      </c>
      <c r="P50">
        <v>1E-3</v>
      </c>
      <c r="Q50">
        <v>0.08</v>
      </c>
      <c r="R50">
        <v>48.311</v>
      </c>
      <c r="S50">
        <v>0.21099999999999999</v>
      </c>
      <c r="T50">
        <v>3.0339999999999998</v>
      </c>
      <c r="U50">
        <v>4.1000000000000002E-2</v>
      </c>
      <c r="V50">
        <v>1.9E-2</v>
      </c>
      <c r="W50">
        <v>1E-3</v>
      </c>
      <c r="X50">
        <v>48.293999999999997</v>
      </c>
      <c r="Y50">
        <v>0.435</v>
      </c>
      <c r="Z50">
        <v>4.9000000000000002E-2</v>
      </c>
      <c r="AA50">
        <v>100.559</v>
      </c>
    </row>
    <row r="51" spans="1:27" x14ac:dyDescent="0.3">
      <c r="A51" t="s">
        <v>179</v>
      </c>
      <c r="B51" t="s">
        <v>180</v>
      </c>
      <c r="C51" s="1" t="str">
        <f t="shared" si="6"/>
        <v>21:0293</v>
      </c>
      <c r="D51" s="1" t="str">
        <f t="shared" si="7"/>
        <v>21:0006</v>
      </c>
      <c r="E51" t="s">
        <v>171</v>
      </c>
      <c r="F51" t="s">
        <v>181</v>
      </c>
      <c r="H51">
        <v>64.540542700000003</v>
      </c>
      <c r="I51">
        <v>-110.2791316</v>
      </c>
      <c r="J51" s="1" t="str">
        <f t="shared" si="8"/>
        <v>Till</v>
      </c>
      <c r="K51" s="1" t="str">
        <f t="shared" si="9"/>
        <v>Grain Mount: 0.25 – 0.50 mm</v>
      </c>
      <c r="L51" t="s">
        <v>31</v>
      </c>
      <c r="M51" s="1" t="str">
        <f t="shared" si="10"/>
        <v>Ilm</v>
      </c>
      <c r="N51">
        <v>5.2999999999999999E-2</v>
      </c>
      <c r="O51">
        <v>1E-3</v>
      </c>
      <c r="P51">
        <v>4.0000000000000001E-3</v>
      </c>
      <c r="Q51">
        <v>1E-3</v>
      </c>
      <c r="R51">
        <v>51.17</v>
      </c>
      <c r="S51">
        <v>0.85099999999999998</v>
      </c>
      <c r="T51">
        <v>0.88400000000000001</v>
      </c>
      <c r="U51">
        <v>1E-3</v>
      </c>
      <c r="V51">
        <v>1E-3</v>
      </c>
      <c r="W51">
        <v>5.0000000000000001E-3</v>
      </c>
      <c r="X51">
        <v>45.93</v>
      </c>
      <c r="Y51">
        <v>0.40799999999999997</v>
      </c>
      <c r="Z51">
        <v>1E-3</v>
      </c>
      <c r="AA51">
        <v>99.304000000000002</v>
      </c>
    </row>
    <row r="52" spans="1:27" x14ac:dyDescent="0.3">
      <c r="A52" t="s">
        <v>182</v>
      </c>
      <c r="B52" t="s">
        <v>183</v>
      </c>
      <c r="C52" s="1" t="str">
        <f t="shared" si="6"/>
        <v>21:0293</v>
      </c>
      <c r="D52" s="1" t="str">
        <f t="shared" si="7"/>
        <v>21:0006</v>
      </c>
      <c r="E52" t="s">
        <v>171</v>
      </c>
      <c r="F52" t="s">
        <v>184</v>
      </c>
      <c r="H52">
        <v>64.540542700000003</v>
      </c>
      <c r="I52">
        <v>-110.2791316</v>
      </c>
      <c r="J52" s="1" t="str">
        <f t="shared" si="8"/>
        <v>Till</v>
      </c>
      <c r="K52" s="1" t="str">
        <f t="shared" si="9"/>
        <v>Grain Mount: 0.25 – 0.50 mm</v>
      </c>
      <c r="L52" t="s">
        <v>31</v>
      </c>
      <c r="M52" s="1" t="str">
        <f t="shared" si="10"/>
        <v>Ilm</v>
      </c>
      <c r="N52">
        <v>9.0999999999999998E-2</v>
      </c>
      <c r="O52">
        <v>7.0000000000000001E-3</v>
      </c>
      <c r="P52">
        <v>4.8000000000000001E-2</v>
      </c>
      <c r="Q52">
        <v>4.4999999999999998E-2</v>
      </c>
      <c r="R52">
        <v>47.222999999999999</v>
      </c>
      <c r="S52">
        <v>0.121</v>
      </c>
      <c r="T52">
        <v>1.1359999999999999</v>
      </c>
      <c r="U52">
        <v>5.8999999999999997E-2</v>
      </c>
      <c r="V52">
        <v>2.5999999999999999E-2</v>
      </c>
      <c r="W52">
        <v>2E-3</v>
      </c>
      <c r="X52">
        <v>50.518999999999998</v>
      </c>
      <c r="Y52">
        <v>0.55000000000000004</v>
      </c>
      <c r="Z52">
        <v>1E-3</v>
      </c>
      <c r="AA52">
        <v>99.826999999999998</v>
      </c>
    </row>
    <row r="53" spans="1:27" x14ac:dyDescent="0.3">
      <c r="A53" t="s">
        <v>185</v>
      </c>
      <c r="B53" t="s">
        <v>186</v>
      </c>
      <c r="C53" s="1" t="str">
        <f t="shared" si="6"/>
        <v>21:0293</v>
      </c>
      <c r="D53" s="1" t="str">
        <f t="shared" si="7"/>
        <v>21:0006</v>
      </c>
      <c r="E53" t="s">
        <v>171</v>
      </c>
      <c r="F53" t="s">
        <v>187</v>
      </c>
      <c r="H53">
        <v>64.540542700000003</v>
      </c>
      <c r="I53">
        <v>-110.2791316</v>
      </c>
      <c r="J53" s="1" t="str">
        <f t="shared" si="8"/>
        <v>Till</v>
      </c>
      <c r="K53" s="1" t="str">
        <f t="shared" si="9"/>
        <v>Grain Mount: 0.25 – 0.50 mm</v>
      </c>
      <c r="L53" t="s">
        <v>31</v>
      </c>
      <c r="M53" s="1" t="str">
        <f t="shared" si="10"/>
        <v>Ilm</v>
      </c>
      <c r="N53">
        <v>4.9000000000000002E-2</v>
      </c>
      <c r="O53">
        <v>8.0000000000000002E-3</v>
      </c>
      <c r="P53">
        <v>8.9999999999999993E-3</v>
      </c>
      <c r="Q53">
        <v>1E-3</v>
      </c>
      <c r="R53">
        <v>50.276000000000003</v>
      </c>
      <c r="S53">
        <v>0.86099999999999999</v>
      </c>
      <c r="T53">
        <v>0.84799999999999998</v>
      </c>
      <c r="U53">
        <v>2.4E-2</v>
      </c>
      <c r="V53">
        <v>5.6000000000000001E-2</v>
      </c>
      <c r="W53">
        <v>4.4999999999999998E-2</v>
      </c>
      <c r="X53">
        <v>46.38</v>
      </c>
      <c r="Y53">
        <v>0.40500000000000003</v>
      </c>
      <c r="Z53">
        <v>1E-3</v>
      </c>
      <c r="AA53">
        <v>98.960999999999999</v>
      </c>
    </row>
    <row r="54" spans="1:27" x14ac:dyDescent="0.3">
      <c r="A54" t="s">
        <v>188</v>
      </c>
      <c r="B54" t="s">
        <v>189</v>
      </c>
      <c r="C54" s="1" t="str">
        <f t="shared" si="6"/>
        <v>21:0293</v>
      </c>
      <c r="D54" s="1" t="str">
        <f t="shared" si="7"/>
        <v>21:0006</v>
      </c>
      <c r="E54" t="s">
        <v>171</v>
      </c>
      <c r="F54" t="s">
        <v>190</v>
      </c>
      <c r="H54">
        <v>64.540542700000003</v>
      </c>
      <c r="I54">
        <v>-110.2791316</v>
      </c>
      <c r="J54" s="1" t="str">
        <f t="shared" si="8"/>
        <v>Till</v>
      </c>
      <c r="K54" s="1" t="str">
        <f t="shared" si="9"/>
        <v>Grain Mount: 0.25 – 0.50 mm</v>
      </c>
      <c r="L54" t="s">
        <v>31</v>
      </c>
      <c r="M54" s="1" t="str">
        <f t="shared" si="10"/>
        <v>Ilm</v>
      </c>
      <c r="N54">
        <v>4.2000000000000003E-2</v>
      </c>
      <c r="O54">
        <v>2.9000000000000001E-2</v>
      </c>
      <c r="P54">
        <v>0.10299999999999999</v>
      </c>
      <c r="Q54">
        <v>3.2000000000000001E-2</v>
      </c>
      <c r="R54">
        <v>47.997</v>
      </c>
      <c r="S54">
        <v>1.1819999999999999</v>
      </c>
      <c r="T54">
        <v>2.3980000000000001</v>
      </c>
      <c r="U54">
        <v>4.1000000000000002E-2</v>
      </c>
      <c r="V54">
        <v>4.1000000000000002E-2</v>
      </c>
      <c r="W54">
        <v>1E-3</v>
      </c>
      <c r="X54">
        <v>47.216000000000001</v>
      </c>
      <c r="Y54">
        <v>0.41599999999999998</v>
      </c>
      <c r="Z54">
        <v>4.1000000000000002E-2</v>
      </c>
      <c r="AA54">
        <v>99.537999999999997</v>
      </c>
    </row>
    <row r="55" spans="1:27" x14ac:dyDescent="0.3">
      <c r="A55" t="s">
        <v>191</v>
      </c>
      <c r="B55" t="s">
        <v>192</v>
      </c>
      <c r="C55" s="1" t="str">
        <f t="shared" si="6"/>
        <v>21:0293</v>
      </c>
      <c r="D55" s="1" t="str">
        <f t="shared" si="7"/>
        <v>21:0006</v>
      </c>
      <c r="E55" t="s">
        <v>171</v>
      </c>
      <c r="F55" t="s">
        <v>193</v>
      </c>
      <c r="H55">
        <v>64.540542700000003</v>
      </c>
      <c r="I55">
        <v>-110.2791316</v>
      </c>
      <c r="J55" s="1" t="str">
        <f t="shared" si="8"/>
        <v>Till</v>
      </c>
      <c r="K55" s="1" t="str">
        <f t="shared" si="9"/>
        <v>Grain Mount: 0.25 – 0.50 mm</v>
      </c>
      <c r="L55" t="s">
        <v>31</v>
      </c>
      <c r="M55" s="1" t="str">
        <f t="shared" si="10"/>
        <v>Ilm</v>
      </c>
      <c r="N55">
        <v>8.5000000000000006E-2</v>
      </c>
      <c r="O55">
        <v>1.7000000000000001E-2</v>
      </c>
      <c r="P55">
        <v>1E-3</v>
      </c>
      <c r="Q55">
        <v>1E-3</v>
      </c>
      <c r="R55">
        <v>49.329000000000001</v>
      </c>
      <c r="S55">
        <v>0.44400000000000001</v>
      </c>
      <c r="T55">
        <v>0.52400000000000002</v>
      </c>
      <c r="U55">
        <v>9.4E-2</v>
      </c>
      <c r="V55">
        <v>1E-3</v>
      </c>
      <c r="W55">
        <v>4.2000000000000003E-2</v>
      </c>
      <c r="X55">
        <v>49.756999999999998</v>
      </c>
      <c r="Y55">
        <v>0.249</v>
      </c>
      <c r="Z55">
        <v>1E-3</v>
      </c>
      <c r="AA55">
        <v>100.541</v>
      </c>
    </row>
    <row r="56" spans="1:27" x14ac:dyDescent="0.3">
      <c r="A56" t="s">
        <v>194</v>
      </c>
      <c r="B56" t="s">
        <v>195</v>
      </c>
      <c r="C56" s="1" t="str">
        <f t="shared" si="6"/>
        <v>21:0293</v>
      </c>
      <c r="D56" s="1" t="str">
        <f t="shared" si="7"/>
        <v>21:0006</v>
      </c>
      <c r="E56" t="s">
        <v>171</v>
      </c>
      <c r="F56" t="s">
        <v>196</v>
      </c>
      <c r="H56">
        <v>64.540542700000003</v>
      </c>
      <c r="I56">
        <v>-110.2791316</v>
      </c>
      <c r="J56" s="1" t="str">
        <f t="shared" si="8"/>
        <v>Till</v>
      </c>
      <c r="K56" s="1" t="str">
        <f t="shared" si="9"/>
        <v>Grain Mount: 0.25 – 0.50 mm</v>
      </c>
      <c r="L56" t="s">
        <v>31</v>
      </c>
      <c r="M56" s="1" t="str">
        <f>HYPERLINK("https://geochem.nrcan.gc.ca/cdogs/content/kwd/kwd030541_e.htm", "Ti_Mag")</f>
        <v>Ti_Mag</v>
      </c>
      <c r="N56">
        <v>0.1</v>
      </c>
      <c r="O56">
        <v>3.0000000000000001E-3</v>
      </c>
      <c r="P56">
        <v>0.122</v>
      </c>
      <c r="Q56">
        <v>9.1999999999999998E-2</v>
      </c>
      <c r="R56">
        <v>77.875</v>
      </c>
      <c r="S56">
        <v>0.191</v>
      </c>
      <c r="T56">
        <v>0.13400000000000001</v>
      </c>
      <c r="U56">
        <v>1E-3</v>
      </c>
      <c r="V56">
        <v>5.6000000000000001E-2</v>
      </c>
      <c r="W56">
        <v>1.4999999999999999E-2</v>
      </c>
      <c r="X56">
        <v>14.398999999999999</v>
      </c>
      <c r="Y56">
        <v>0.63400000000000001</v>
      </c>
      <c r="Z56">
        <v>1E-3</v>
      </c>
      <c r="AA56">
        <v>93.62</v>
      </c>
    </row>
    <row r="57" spans="1:27" x14ac:dyDescent="0.3">
      <c r="A57" t="s">
        <v>197</v>
      </c>
      <c r="B57" t="s">
        <v>198</v>
      </c>
      <c r="C57" s="1" t="str">
        <f t="shared" si="6"/>
        <v>21:0293</v>
      </c>
      <c r="D57" s="1" t="str">
        <f t="shared" si="7"/>
        <v>21:0006</v>
      </c>
      <c r="E57" t="s">
        <v>171</v>
      </c>
      <c r="F57" t="s">
        <v>199</v>
      </c>
      <c r="H57">
        <v>64.540542700000003</v>
      </c>
      <c r="I57">
        <v>-110.2791316</v>
      </c>
      <c r="J57" s="1" t="str">
        <f t="shared" si="8"/>
        <v>Till</v>
      </c>
      <c r="K57" s="1" t="str">
        <f t="shared" si="9"/>
        <v>Grain Mount: 0.25 – 0.50 mm</v>
      </c>
      <c r="L57" t="s">
        <v>31</v>
      </c>
      <c r="M57" s="1" t="str">
        <f>HYPERLINK("https://geochem.nrcan.gc.ca/cdogs/content/kwd/kwd030120_e.htm", "Ilm")</f>
        <v>Ilm</v>
      </c>
      <c r="N57">
        <v>3.2000000000000001E-2</v>
      </c>
      <c r="O57">
        <v>1.4E-2</v>
      </c>
      <c r="P57">
        <v>0.10299999999999999</v>
      </c>
      <c r="Q57">
        <v>1E-3</v>
      </c>
      <c r="R57">
        <v>51.69</v>
      </c>
      <c r="S57">
        <v>0.156</v>
      </c>
      <c r="T57">
        <v>0.95299999999999996</v>
      </c>
      <c r="U57">
        <v>1E-3</v>
      </c>
      <c r="V57">
        <v>8.9999999999999993E-3</v>
      </c>
      <c r="W57">
        <v>1E-3</v>
      </c>
      <c r="X57">
        <v>45.606000000000002</v>
      </c>
      <c r="Y57">
        <v>0.52200000000000002</v>
      </c>
      <c r="Z57">
        <v>0.09</v>
      </c>
      <c r="AA57">
        <v>99.174000000000007</v>
      </c>
    </row>
    <row r="58" spans="1:27" x14ac:dyDescent="0.3">
      <c r="A58" t="s">
        <v>200</v>
      </c>
      <c r="B58" t="s">
        <v>201</v>
      </c>
      <c r="C58" s="1" t="str">
        <f t="shared" si="6"/>
        <v>21:0293</v>
      </c>
      <c r="D58" s="1" t="str">
        <f t="shared" si="7"/>
        <v>21:0006</v>
      </c>
      <c r="E58" t="s">
        <v>202</v>
      </c>
      <c r="F58" t="s">
        <v>203</v>
      </c>
      <c r="H58">
        <v>64.583170100000004</v>
      </c>
      <c r="I58">
        <v>-110.8411397</v>
      </c>
      <c r="J58" s="1" t="str">
        <f t="shared" si="8"/>
        <v>Till</v>
      </c>
      <c r="K58" s="1" t="str">
        <f t="shared" si="9"/>
        <v>Grain Mount: 0.25 – 0.50 mm</v>
      </c>
      <c r="L58" t="s">
        <v>31</v>
      </c>
      <c r="M58" s="1" t="str">
        <f>HYPERLINK("https://geochem.nrcan.gc.ca/cdogs/content/kwd/kwd030120_e.htm", "Ilm")</f>
        <v>Ilm</v>
      </c>
      <c r="N58">
        <v>2.5999999999999999E-2</v>
      </c>
      <c r="O58">
        <v>1E-3</v>
      </c>
      <c r="P58">
        <v>7.4999999999999997E-2</v>
      </c>
      <c r="Q58">
        <v>2.8000000000000001E-2</v>
      </c>
      <c r="R58">
        <v>47.295000000000002</v>
      </c>
      <c r="S58">
        <v>0.247</v>
      </c>
      <c r="T58">
        <v>0.70199999999999996</v>
      </c>
      <c r="U58">
        <v>1E-3</v>
      </c>
      <c r="V58">
        <v>1E-3</v>
      </c>
      <c r="W58">
        <v>1.7000000000000001E-2</v>
      </c>
      <c r="X58">
        <v>51.151000000000003</v>
      </c>
      <c r="Y58">
        <v>0.218</v>
      </c>
      <c r="Z58">
        <v>1E-3</v>
      </c>
      <c r="AA58">
        <v>99.76</v>
      </c>
    </row>
    <row r="59" spans="1:27" x14ac:dyDescent="0.3">
      <c r="A59" t="s">
        <v>204</v>
      </c>
      <c r="B59" t="s">
        <v>205</v>
      </c>
      <c r="C59" s="1" t="str">
        <f t="shared" si="6"/>
        <v>21:0293</v>
      </c>
      <c r="D59" s="1" t="str">
        <f t="shared" si="7"/>
        <v>21:0006</v>
      </c>
      <c r="E59" t="s">
        <v>202</v>
      </c>
      <c r="F59" t="s">
        <v>206</v>
      </c>
      <c r="H59">
        <v>64.583170100000004</v>
      </c>
      <c r="I59">
        <v>-110.8411397</v>
      </c>
      <c r="J59" s="1" t="str">
        <f t="shared" si="8"/>
        <v>Till</v>
      </c>
      <c r="K59" s="1" t="str">
        <f t="shared" si="9"/>
        <v>Grain Mount: 0.25 – 0.50 mm</v>
      </c>
      <c r="L59" t="s">
        <v>31</v>
      </c>
      <c r="M59" s="1" t="str">
        <f>HYPERLINK("https://geochem.nrcan.gc.ca/cdogs/content/kwd/kwd030125_e.htm", "Rt")</f>
        <v>Rt</v>
      </c>
      <c r="N59">
        <v>7.5999999999999998E-2</v>
      </c>
      <c r="O59">
        <v>2.1999999999999999E-2</v>
      </c>
      <c r="P59">
        <v>1E-3</v>
      </c>
      <c r="Q59">
        <v>0.32700000000000001</v>
      </c>
      <c r="R59">
        <v>0.61</v>
      </c>
      <c r="S59">
        <v>5.0000000000000001E-3</v>
      </c>
      <c r="T59">
        <v>2.3E-2</v>
      </c>
      <c r="U59">
        <v>1E-3</v>
      </c>
      <c r="V59">
        <v>1E-3</v>
      </c>
      <c r="W59">
        <v>2E-3</v>
      </c>
      <c r="X59">
        <v>97.731999999999999</v>
      </c>
      <c r="Y59">
        <v>0.73599999999999999</v>
      </c>
      <c r="Z59">
        <v>0.14599999999999999</v>
      </c>
      <c r="AA59">
        <v>99.679000000000002</v>
      </c>
    </row>
    <row r="60" spans="1:27" x14ac:dyDescent="0.3">
      <c r="A60" t="s">
        <v>207</v>
      </c>
      <c r="B60" t="s">
        <v>208</v>
      </c>
      <c r="C60" s="1" t="str">
        <f t="shared" si="6"/>
        <v>21:0293</v>
      </c>
      <c r="D60" s="1" t="str">
        <f t="shared" si="7"/>
        <v>21:0006</v>
      </c>
      <c r="E60" t="s">
        <v>202</v>
      </c>
      <c r="F60" t="s">
        <v>209</v>
      </c>
      <c r="H60">
        <v>64.583170100000004</v>
      </c>
      <c r="I60">
        <v>-110.8411397</v>
      </c>
      <c r="J60" s="1" t="str">
        <f t="shared" si="8"/>
        <v>Till</v>
      </c>
      <c r="K60" s="1" t="str">
        <f t="shared" si="9"/>
        <v>Grain Mount: 0.25 – 0.50 mm</v>
      </c>
      <c r="L60" t="s">
        <v>31</v>
      </c>
      <c r="M60" s="1" t="str">
        <f>HYPERLINK("https://geochem.nrcan.gc.ca/cdogs/content/kwd/kwd030536_e.htm", "Lcx")</f>
        <v>Lcx</v>
      </c>
      <c r="N60">
        <v>5.5E-2</v>
      </c>
      <c r="O60">
        <v>3.4000000000000002E-2</v>
      </c>
      <c r="P60">
        <v>9.1999999999999998E-2</v>
      </c>
      <c r="Q60">
        <v>3.2000000000000001E-2</v>
      </c>
      <c r="R60">
        <v>57.482999999999997</v>
      </c>
      <c r="S60">
        <v>0.61699999999999999</v>
      </c>
      <c r="T60">
        <v>0.61299999999999999</v>
      </c>
      <c r="U60">
        <v>2.3E-2</v>
      </c>
      <c r="V60">
        <v>1.2999999999999999E-2</v>
      </c>
      <c r="W60">
        <v>1E-3</v>
      </c>
      <c r="X60">
        <v>38.087000000000003</v>
      </c>
      <c r="Y60">
        <v>0.61499999999999999</v>
      </c>
      <c r="Z60">
        <v>1E-3</v>
      </c>
      <c r="AA60">
        <v>97.662000000000006</v>
      </c>
    </row>
    <row r="61" spans="1:27" x14ac:dyDescent="0.3">
      <c r="A61" t="s">
        <v>210</v>
      </c>
      <c r="B61" t="s">
        <v>211</v>
      </c>
      <c r="C61" s="1" t="str">
        <f t="shared" si="6"/>
        <v>21:0293</v>
      </c>
      <c r="D61" s="1" t="str">
        <f t="shared" si="7"/>
        <v>21:0006</v>
      </c>
      <c r="E61" t="s">
        <v>212</v>
      </c>
      <c r="F61" t="s">
        <v>213</v>
      </c>
      <c r="H61">
        <v>64.597957300000004</v>
      </c>
      <c r="I61">
        <v>-111.1444552</v>
      </c>
      <c r="J61" s="1" t="str">
        <f t="shared" si="8"/>
        <v>Till</v>
      </c>
      <c r="K61" s="1" t="str">
        <f t="shared" si="9"/>
        <v>Grain Mount: 0.25 – 0.50 mm</v>
      </c>
      <c r="L61" t="s">
        <v>31</v>
      </c>
      <c r="M61" s="1" t="str">
        <f>HYPERLINK("https://geochem.nrcan.gc.ca/cdogs/content/kwd/kwd030532_e.htm", "Amp")</f>
        <v>Amp</v>
      </c>
      <c r="N61">
        <v>10.525</v>
      </c>
      <c r="O61">
        <v>11.967000000000001</v>
      </c>
      <c r="P61">
        <v>1.4999999999999999E-2</v>
      </c>
      <c r="Q61">
        <v>9.8000000000000004E-2</v>
      </c>
      <c r="R61">
        <v>17.989000000000001</v>
      </c>
      <c r="S61">
        <v>9.952</v>
      </c>
      <c r="T61">
        <v>0.376</v>
      </c>
      <c r="U61">
        <v>1E-3</v>
      </c>
      <c r="V61">
        <v>42.987000000000002</v>
      </c>
      <c r="W61">
        <v>1E-3</v>
      </c>
      <c r="X61">
        <v>0.99099999999999999</v>
      </c>
      <c r="Y61">
        <v>8.6999999999999994E-2</v>
      </c>
      <c r="Z61">
        <v>1E-3</v>
      </c>
      <c r="AA61">
        <v>94.986999999999995</v>
      </c>
    </row>
    <row r="62" spans="1:27" x14ac:dyDescent="0.3">
      <c r="A62" t="s">
        <v>214</v>
      </c>
      <c r="B62" t="s">
        <v>215</v>
      </c>
      <c r="C62" s="1" t="str">
        <f t="shared" si="6"/>
        <v>21:0293</v>
      </c>
      <c r="D62" s="1" t="str">
        <f t="shared" si="7"/>
        <v>21:0006</v>
      </c>
      <c r="E62" t="s">
        <v>212</v>
      </c>
      <c r="F62" t="s">
        <v>216</v>
      </c>
      <c r="H62">
        <v>64.597957300000004</v>
      </c>
      <c r="I62">
        <v>-111.1444552</v>
      </c>
      <c r="J62" s="1" t="str">
        <f t="shared" si="8"/>
        <v>Till</v>
      </c>
      <c r="K62" s="1" t="str">
        <f t="shared" si="9"/>
        <v>Grain Mount: 0.25 – 0.50 mm</v>
      </c>
      <c r="L62" t="s">
        <v>31</v>
      </c>
      <c r="M62" s="1" t="str">
        <f>HYPERLINK("https://geochem.nrcan.gc.ca/cdogs/content/kwd/kwd030120_e.htm", "Ilm")</f>
        <v>Ilm</v>
      </c>
      <c r="N62">
        <v>6.4000000000000001E-2</v>
      </c>
      <c r="O62">
        <v>1E-3</v>
      </c>
      <c r="P62">
        <v>5.0999999999999997E-2</v>
      </c>
      <c r="Q62">
        <v>5.7000000000000002E-2</v>
      </c>
      <c r="R62">
        <v>48.624000000000002</v>
      </c>
      <c r="S62">
        <v>0.32</v>
      </c>
      <c r="T62">
        <v>0.69299999999999995</v>
      </c>
      <c r="U62">
        <v>0.08</v>
      </c>
      <c r="V62">
        <v>1.7000000000000001E-2</v>
      </c>
      <c r="W62">
        <v>0.02</v>
      </c>
      <c r="X62">
        <v>51.350999999999999</v>
      </c>
      <c r="Y62">
        <v>0.48299999999999998</v>
      </c>
      <c r="Z62">
        <v>0.01</v>
      </c>
      <c r="AA62">
        <v>101.77</v>
      </c>
    </row>
    <row r="63" spans="1:27" x14ac:dyDescent="0.3">
      <c r="A63" t="s">
        <v>217</v>
      </c>
      <c r="B63" t="s">
        <v>218</v>
      </c>
      <c r="C63" s="1" t="str">
        <f t="shared" si="6"/>
        <v>21:0293</v>
      </c>
      <c r="D63" s="1" t="str">
        <f t="shared" si="7"/>
        <v>21:0006</v>
      </c>
      <c r="E63" t="s">
        <v>219</v>
      </c>
      <c r="F63" t="s">
        <v>220</v>
      </c>
      <c r="H63">
        <v>64.584069400000004</v>
      </c>
      <c r="I63">
        <v>-111.4137798</v>
      </c>
      <c r="J63" s="1" t="str">
        <f t="shared" si="8"/>
        <v>Till</v>
      </c>
      <c r="K63" s="1" t="str">
        <f t="shared" si="9"/>
        <v>Grain Mount: 0.25 – 0.50 mm</v>
      </c>
      <c r="L63" t="s">
        <v>31</v>
      </c>
      <c r="M63" s="1" t="str">
        <f>HYPERLINK("https://geochem.nrcan.gc.ca/cdogs/content/kwd/kwd030533_e.htm", "Tur")</f>
        <v>Tur</v>
      </c>
      <c r="N63">
        <v>33.43</v>
      </c>
      <c r="O63">
        <v>4.5999999999999999E-2</v>
      </c>
      <c r="P63">
        <v>1E-3</v>
      </c>
      <c r="Q63">
        <v>5.6000000000000001E-2</v>
      </c>
      <c r="R63">
        <v>14.5</v>
      </c>
      <c r="S63">
        <v>1.4770000000000001</v>
      </c>
      <c r="T63">
        <v>0.33700000000000002</v>
      </c>
      <c r="U63">
        <v>2.9000000000000001E-2</v>
      </c>
      <c r="V63">
        <v>35.35</v>
      </c>
      <c r="W63">
        <v>7.0000000000000001E-3</v>
      </c>
      <c r="X63">
        <v>9.8000000000000004E-2</v>
      </c>
      <c r="Y63">
        <v>1E-3</v>
      </c>
      <c r="Z63">
        <v>9.5000000000000001E-2</v>
      </c>
      <c r="AA63">
        <v>85.426000000000002</v>
      </c>
    </row>
    <row r="64" spans="1:27" x14ac:dyDescent="0.3">
      <c r="A64" t="s">
        <v>221</v>
      </c>
      <c r="B64" t="s">
        <v>222</v>
      </c>
      <c r="C64" s="1" t="str">
        <f t="shared" si="6"/>
        <v>21:0293</v>
      </c>
      <c r="D64" s="1" t="str">
        <f t="shared" si="7"/>
        <v>21:0006</v>
      </c>
      <c r="E64" t="s">
        <v>219</v>
      </c>
      <c r="F64" t="s">
        <v>223</v>
      </c>
      <c r="H64">
        <v>64.584069400000004</v>
      </c>
      <c r="I64">
        <v>-111.4137798</v>
      </c>
      <c r="J64" s="1" t="str">
        <f t="shared" si="8"/>
        <v>Till</v>
      </c>
      <c r="K64" s="1" t="str">
        <f t="shared" si="9"/>
        <v>Grain Mount: 0.25 – 0.50 mm</v>
      </c>
      <c r="L64" t="s">
        <v>31</v>
      </c>
      <c r="M64" s="1" t="str">
        <f>HYPERLINK("https://geochem.nrcan.gc.ca/cdogs/content/kwd/kwd030533_e.htm", "Tur")</f>
        <v>Tur</v>
      </c>
      <c r="N64">
        <v>29.248000000000001</v>
      </c>
      <c r="O64">
        <v>0.88800000000000001</v>
      </c>
      <c r="P64">
        <v>3.6999999999999998E-2</v>
      </c>
      <c r="Q64">
        <v>0.01</v>
      </c>
      <c r="R64">
        <v>12.385</v>
      </c>
      <c r="S64">
        <v>5.5380000000000003</v>
      </c>
      <c r="T64">
        <v>8.7999999999999995E-2</v>
      </c>
      <c r="U64">
        <v>1.0999999999999999E-2</v>
      </c>
      <c r="V64">
        <v>34.944000000000003</v>
      </c>
      <c r="W64">
        <v>0.08</v>
      </c>
      <c r="X64">
        <v>0.90400000000000003</v>
      </c>
      <c r="Y64">
        <v>5.8999999999999997E-2</v>
      </c>
      <c r="Z64">
        <v>0.158</v>
      </c>
      <c r="AA64">
        <v>84.350999999999999</v>
      </c>
    </row>
    <row r="65" spans="1:27" x14ac:dyDescent="0.3">
      <c r="A65" t="s">
        <v>224</v>
      </c>
      <c r="B65" t="s">
        <v>225</v>
      </c>
      <c r="C65" s="1" t="str">
        <f t="shared" si="6"/>
        <v>21:0293</v>
      </c>
      <c r="D65" s="1" t="str">
        <f t="shared" si="7"/>
        <v>21:0006</v>
      </c>
      <c r="E65" t="s">
        <v>226</v>
      </c>
      <c r="F65" t="s">
        <v>227</v>
      </c>
      <c r="H65">
        <v>64.958327800000006</v>
      </c>
      <c r="I65">
        <v>-110.1838948</v>
      </c>
      <c r="J65" s="1" t="str">
        <f t="shared" si="8"/>
        <v>Till</v>
      </c>
      <c r="K65" s="1" t="str">
        <f t="shared" si="9"/>
        <v>Grain Mount: 0.25 – 0.50 mm</v>
      </c>
      <c r="L65" t="s">
        <v>31</v>
      </c>
      <c r="M65" s="1" t="str">
        <f>HYPERLINK("https://geochem.nrcan.gc.ca/cdogs/content/kwd/kwd030532_e.htm", "Amp")</f>
        <v>Amp</v>
      </c>
      <c r="N65">
        <v>12.25</v>
      </c>
      <c r="O65">
        <v>10.750999999999999</v>
      </c>
      <c r="P65">
        <v>2.3E-2</v>
      </c>
      <c r="Q65">
        <v>0.08</v>
      </c>
      <c r="R65">
        <v>22.507999999999999</v>
      </c>
      <c r="S65">
        <v>6.4870000000000001</v>
      </c>
      <c r="T65">
        <v>0.40500000000000003</v>
      </c>
      <c r="U65">
        <v>1E-3</v>
      </c>
      <c r="V65">
        <v>41.253999999999998</v>
      </c>
      <c r="W65">
        <v>0.04</v>
      </c>
      <c r="X65">
        <v>0.90200000000000002</v>
      </c>
      <c r="Y65">
        <v>0.153</v>
      </c>
      <c r="Z65">
        <v>1E-3</v>
      </c>
      <c r="AA65">
        <v>94.855000000000004</v>
      </c>
    </row>
    <row r="66" spans="1:27" x14ac:dyDescent="0.3">
      <c r="A66" t="s">
        <v>228</v>
      </c>
      <c r="B66" t="s">
        <v>229</v>
      </c>
      <c r="C66" s="1" t="str">
        <f t="shared" ref="C66:C97" si="11">HYPERLINK("https://geochem.nrcan.gc.ca/cdogs/content/bdl/bdl210293_e.htm", "21:0293")</f>
        <v>21:0293</v>
      </c>
      <c r="D66" s="1" t="str">
        <f t="shared" ref="D66:D97" si="12">HYPERLINK("https://geochem.nrcan.gc.ca/cdogs/content/svy/svy210006_e.htm", "21:0006")</f>
        <v>21:0006</v>
      </c>
      <c r="E66" t="s">
        <v>226</v>
      </c>
      <c r="F66" t="s">
        <v>230</v>
      </c>
      <c r="H66">
        <v>64.958327800000006</v>
      </c>
      <c r="I66">
        <v>-110.1838948</v>
      </c>
      <c r="J66" s="1" t="str">
        <f t="shared" ref="J66:J97" si="13">HYPERLINK("https://geochem.nrcan.gc.ca/cdogs/content/kwd/kwd020044_e.htm", "Till")</f>
        <v>Till</v>
      </c>
      <c r="K66" s="1" t="str">
        <f t="shared" ref="K66:K97" si="14">HYPERLINK("https://geochem.nrcan.gc.ca/cdogs/content/kwd/kwd080043_e.htm", "Grain Mount: 0.25 – 0.50 mm")</f>
        <v>Grain Mount: 0.25 – 0.50 mm</v>
      </c>
      <c r="L66" t="s">
        <v>31</v>
      </c>
      <c r="M66" s="1" t="str">
        <f>HYPERLINK("https://geochem.nrcan.gc.ca/cdogs/content/kwd/kwd030684_e.htm", "Plucked")</f>
        <v>Plucked</v>
      </c>
    </row>
    <row r="67" spans="1:27" x14ac:dyDescent="0.3">
      <c r="A67" t="s">
        <v>231</v>
      </c>
      <c r="B67" t="s">
        <v>232</v>
      </c>
      <c r="C67" s="1" t="str">
        <f t="shared" si="11"/>
        <v>21:0293</v>
      </c>
      <c r="D67" s="1" t="str">
        <f t="shared" si="12"/>
        <v>21:0006</v>
      </c>
      <c r="E67" t="s">
        <v>226</v>
      </c>
      <c r="F67" t="s">
        <v>233</v>
      </c>
      <c r="H67">
        <v>64.958327800000006</v>
      </c>
      <c r="I67">
        <v>-110.1838948</v>
      </c>
      <c r="J67" s="1" t="str">
        <f t="shared" si="13"/>
        <v>Till</v>
      </c>
      <c r="K67" s="1" t="str">
        <f t="shared" si="14"/>
        <v>Grain Mount: 0.25 – 0.50 mm</v>
      </c>
      <c r="L67" t="s">
        <v>31</v>
      </c>
      <c r="M67" s="1" t="str">
        <f>HYPERLINK("https://geochem.nrcan.gc.ca/cdogs/content/kwd/kwd030533_e.htm", "Tur")</f>
        <v>Tur</v>
      </c>
      <c r="N67">
        <v>31.55</v>
      </c>
      <c r="O67">
        <v>0.108</v>
      </c>
      <c r="P67">
        <v>0.02</v>
      </c>
      <c r="Q67">
        <v>1E-3</v>
      </c>
      <c r="R67">
        <v>14.279</v>
      </c>
      <c r="S67">
        <v>2.5049999999999999</v>
      </c>
      <c r="T67">
        <v>0.32400000000000001</v>
      </c>
      <c r="U67">
        <v>3.3000000000000002E-2</v>
      </c>
      <c r="V67">
        <v>35.052999999999997</v>
      </c>
      <c r="W67">
        <v>2E-3</v>
      </c>
      <c r="X67">
        <v>0.40699999999999997</v>
      </c>
      <c r="Y67">
        <v>6.3E-2</v>
      </c>
      <c r="Z67">
        <v>0.20300000000000001</v>
      </c>
      <c r="AA67">
        <v>84.548000000000002</v>
      </c>
    </row>
    <row r="68" spans="1:27" x14ac:dyDescent="0.3">
      <c r="A68" t="s">
        <v>234</v>
      </c>
      <c r="B68" t="s">
        <v>235</v>
      </c>
      <c r="C68" s="1" t="str">
        <f t="shared" si="11"/>
        <v>21:0293</v>
      </c>
      <c r="D68" s="1" t="str">
        <f t="shared" si="12"/>
        <v>21:0006</v>
      </c>
      <c r="E68" t="s">
        <v>226</v>
      </c>
      <c r="F68" t="s">
        <v>236</v>
      </c>
      <c r="H68">
        <v>64.958327800000006</v>
      </c>
      <c r="I68">
        <v>-110.1838948</v>
      </c>
      <c r="J68" s="1" t="str">
        <f t="shared" si="13"/>
        <v>Till</v>
      </c>
      <c r="K68" s="1" t="str">
        <f t="shared" si="14"/>
        <v>Grain Mount: 0.25 – 0.50 mm</v>
      </c>
      <c r="L68" t="s">
        <v>31</v>
      </c>
      <c r="M68" s="1" t="str">
        <f>HYPERLINK("https://geochem.nrcan.gc.ca/cdogs/content/kwd/kwd030533_e.htm", "Tur")</f>
        <v>Tur</v>
      </c>
      <c r="N68">
        <v>29.023</v>
      </c>
      <c r="O68">
        <v>2.6240000000000001</v>
      </c>
      <c r="P68">
        <v>1.0999999999999999E-2</v>
      </c>
      <c r="Q68">
        <v>1E-3</v>
      </c>
      <c r="R68">
        <v>12.273999999999999</v>
      </c>
      <c r="S68">
        <v>5.6559999999999997</v>
      </c>
      <c r="T68">
        <v>0.09</v>
      </c>
      <c r="U68">
        <v>0.127</v>
      </c>
      <c r="V68">
        <v>35.087000000000003</v>
      </c>
      <c r="W68">
        <v>2E-3</v>
      </c>
      <c r="X68">
        <v>0.54700000000000004</v>
      </c>
      <c r="Y68">
        <v>4.5999999999999999E-2</v>
      </c>
      <c r="Z68">
        <v>1E-3</v>
      </c>
      <c r="AA68">
        <v>85.489000000000004</v>
      </c>
    </row>
    <row r="69" spans="1:27" x14ac:dyDescent="0.3">
      <c r="A69" t="s">
        <v>237</v>
      </c>
      <c r="B69" t="s">
        <v>238</v>
      </c>
      <c r="C69" s="1" t="str">
        <f t="shared" si="11"/>
        <v>21:0293</v>
      </c>
      <c r="D69" s="1" t="str">
        <f t="shared" si="12"/>
        <v>21:0006</v>
      </c>
      <c r="E69" t="s">
        <v>226</v>
      </c>
      <c r="F69" t="s">
        <v>239</v>
      </c>
      <c r="H69">
        <v>64.958327800000006</v>
      </c>
      <c r="I69">
        <v>-110.1838948</v>
      </c>
      <c r="J69" s="1" t="str">
        <f t="shared" si="13"/>
        <v>Till</v>
      </c>
      <c r="K69" s="1" t="str">
        <f t="shared" si="14"/>
        <v>Grain Mount: 0.25 – 0.50 mm</v>
      </c>
      <c r="L69" t="s">
        <v>31</v>
      </c>
      <c r="M69" s="1" t="str">
        <f t="shared" ref="M69:M91" si="15">HYPERLINK("https://geochem.nrcan.gc.ca/cdogs/content/kwd/kwd030120_e.htm", "Ilm")</f>
        <v>Ilm</v>
      </c>
      <c r="N69">
        <v>3.7999999999999999E-2</v>
      </c>
      <c r="O69">
        <v>1E-3</v>
      </c>
      <c r="P69">
        <v>9.9000000000000005E-2</v>
      </c>
      <c r="Q69">
        <v>1E-3</v>
      </c>
      <c r="R69">
        <v>46.433</v>
      </c>
      <c r="S69">
        <v>2.7E-2</v>
      </c>
      <c r="T69">
        <v>0.32700000000000001</v>
      </c>
      <c r="U69">
        <v>9.1999999999999998E-2</v>
      </c>
      <c r="V69">
        <v>1.7000000000000001E-2</v>
      </c>
      <c r="W69">
        <v>1E-3</v>
      </c>
      <c r="X69">
        <v>52.23</v>
      </c>
      <c r="Y69">
        <v>0.38</v>
      </c>
      <c r="Z69">
        <v>9.7000000000000003E-2</v>
      </c>
      <c r="AA69">
        <v>99.739000000000004</v>
      </c>
    </row>
    <row r="70" spans="1:27" x14ac:dyDescent="0.3">
      <c r="A70" t="s">
        <v>240</v>
      </c>
      <c r="B70" t="s">
        <v>241</v>
      </c>
      <c r="C70" s="1" t="str">
        <f t="shared" si="11"/>
        <v>21:0293</v>
      </c>
      <c r="D70" s="1" t="str">
        <f t="shared" si="12"/>
        <v>21:0006</v>
      </c>
      <c r="E70" t="s">
        <v>226</v>
      </c>
      <c r="F70" t="s">
        <v>242</v>
      </c>
      <c r="H70">
        <v>64.958327800000006</v>
      </c>
      <c r="I70">
        <v>-110.1838948</v>
      </c>
      <c r="J70" s="1" t="str">
        <f t="shared" si="13"/>
        <v>Till</v>
      </c>
      <c r="K70" s="1" t="str">
        <f t="shared" si="14"/>
        <v>Grain Mount: 0.25 – 0.50 mm</v>
      </c>
      <c r="L70" t="s">
        <v>31</v>
      </c>
      <c r="M70" s="1" t="str">
        <f t="shared" si="15"/>
        <v>Ilm</v>
      </c>
      <c r="N70">
        <v>9.4E-2</v>
      </c>
      <c r="O70">
        <v>4.0000000000000001E-3</v>
      </c>
      <c r="P70">
        <v>1E-3</v>
      </c>
      <c r="Q70">
        <v>5.3999999999999999E-2</v>
      </c>
      <c r="R70">
        <v>48.625</v>
      </c>
      <c r="S70">
        <v>0.373</v>
      </c>
      <c r="T70">
        <v>0.55100000000000005</v>
      </c>
      <c r="U70">
        <v>1E-3</v>
      </c>
      <c r="V70">
        <v>1E-3</v>
      </c>
      <c r="W70">
        <v>1E-3</v>
      </c>
      <c r="X70">
        <v>50.307000000000002</v>
      </c>
      <c r="Y70">
        <v>0.34599999999999997</v>
      </c>
      <c r="Z70">
        <v>6.2E-2</v>
      </c>
      <c r="AA70">
        <v>100.417</v>
      </c>
    </row>
    <row r="71" spans="1:27" x14ac:dyDescent="0.3">
      <c r="A71" t="s">
        <v>243</v>
      </c>
      <c r="B71" t="s">
        <v>244</v>
      </c>
      <c r="C71" s="1" t="str">
        <f t="shared" si="11"/>
        <v>21:0293</v>
      </c>
      <c r="D71" s="1" t="str">
        <f t="shared" si="12"/>
        <v>21:0006</v>
      </c>
      <c r="E71" t="s">
        <v>245</v>
      </c>
      <c r="F71" t="s">
        <v>246</v>
      </c>
      <c r="H71">
        <v>64.998413999999997</v>
      </c>
      <c r="I71">
        <v>-110.5707093</v>
      </c>
      <c r="J71" s="1" t="str">
        <f t="shared" si="13"/>
        <v>Till</v>
      </c>
      <c r="K71" s="1" t="str">
        <f t="shared" si="14"/>
        <v>Grain Mount: 0.25 – 0.50 mm</v>
      </c>
      <c r="L71" t="s">
        <v>31</v>
      </c>
      <c r="M71" s="1" t="str">
        <f t="shared" si="15"/>
        <v>Ilm</v>
      </c>
      <c r="N71">
        <v>4.0000000000000001E-3</v>
      </c>
      <c r="O71">
        <v>2.8000000000000001E-2</v>
      </c>
      <c r="P71">
        <v>9.2999999999999999E-2</v>
      </c>
      <c r="Q71">
        <v>1E-3</v>
      </c>
      <c r="R71">
        <v>46.722000000000001</v>
      </c>
      <c r="S71">
        <v>0.433</v>
      </c>
      <c r="T71">
        <v>0.29599999999999999</v>
      </c>
      <c r="U71">
        <v>3.5999999999999997E-2</v>
      </c>
      <c r="V71">
        <v>1E-3</v>
      </c>
      <c r="W71">
        <v>1E-3</v>
      </c>
      <c r="X71">
        <v>52.231999999999999</v>
      </c>
      <c r="Y71">
        <v>0.315</v>
      </c>
      <c r="Z71">
        <v>1E-3</v>
      </c>
      <c r="AA71">
        <v>100.158</v>
      </c>
    </row>
    <row r="72" spans="1:27" x14ac:dyDescent="0.3">
      <c r="A72" t="s">
        <v>247</v>
      </c>
      <c r="B72" t="s">
        <v>248</v>
      </c>
      <c r="C72" s="1" t="str">
        <f t="shared" si="11"/>
        <v>21:0293</v>
      </c>
      <c r="D72" s="1" t="str">
        <f t="shared" si="12"/>
        <v>21:0006</v>
      </c>
      <c r="E72" t="s">
        <v>245</v>
      </c>
      <c r="F72" t="s">
        <v>249</v>
      </c>
      <c r="H72">
        <v>64.998413999999997</v>
      </c>
      <c r="I72">
        <v>-110.5707093</v>
      </c>
      <c r="J72" s="1" t="str">
        <f t="shared" si="13"/>
        <v>Till</v>
      </c>
      <c r="K72" s="1" t="str">
        <f t="shared" si="14"/>
        <v>Grain Mount: 0.25 – 0.50 mm</v>
      </c>
      <c r="L72" t="s">
        <v>31</v>
      </c>
      <c r="M72" s="1" t="str">
        <f t="shared" si="15"/>
        <v>Ilm</v>
      </c>
      <c r="N72">
        <v>7.3999999999999996E-2</v>
      </c>
      <c r="O72">
        <v>1E-3</v>
      </c>
      <c r="P72">
        <v>0.122</v>
      </c>
      <c r="Q72">
        <v>6.9000000000000006E-2</v>
      </c>
      <c r="R72">
        <v>49.813000000000002</v>
      </c>
      <c r="S72">
        <v>1.1519999999999999</v>
      </c>
      <c r="T72">
        <v>1.135</v>
      </c>
      <c r="U72">
        <v>1E-3</v>
      </c>
      <c r="V72">
        <v>1E-3</v>
      </c>
      <c r="W72">
        <v>4.4999999999999998E-2</v>
      </c>
      <c r="X72">
        <v>46.584000000000003</v>
      </c>
      <c r="Y72">
        <v>0.46500000000000002</v>
      </c>
      <c r="Z72">
        <v>1E-3</v>
      </c>
      <c r="AA72">
        <v>99.457999999999998</v>
      </c>
    </row>
    <row r="73" spans="1:27" x14ac:dyDescent="0.3">
      <c r="A73" t="s">
        <v>250</v>
      </c>
      <c r="B73" t="s">
        <v>251</v>
      </c>
      <c r="C73" s="1" t="str">
        <f t="shared" si="11"/>
        <v>21:0293</v>
      </c>
      <c r="D73" s="1" t="str">
        <f t="shared" si="12"/>
        <v>21:0006</v>
      </c>
      <c r="E73" t="s">
        <v>245</v>
      </c>
      <c r="F73" t="s">
        <v>252</v>
      </c>
      <c r="H73">
        <v>64.998413999999997</v>
      </c>
      <c r="I73">
        <v>-110.5707093</v>
      </c>
      <c r="J73" s="1" t="str">
        <f t="shared" si="13"/>
        <v>Till</v>
      </c>
      <c r="K73" s="1" t="str">
        <f t="shared" si="14"/>
        <v>Grain Mount: 0.25 – 0.50 mm</v>
      </c>
      <c r="L73" t="s">
        <v>31</v>
      </c>
      <c r="M73" s="1" t="str">
        <f t="shared" si="15"/>
        <v>Ilm</v>
      </c>
      <c r="N73">
        <v>5.0999999999999997E-2</v>
      </c>
      <c r="O73">
        <v>1E-3</v>
      </c>
      <c r="P73">
        <v>6.0999999999999999E-2</v>
      </c>
      <c r="Q73">
        <v>1E-3</v>
      </c>
      <c r="R73">
        <v>48.643000000000001</v>
      </c>
      <c r="S73">
        <v>0.69</v>
      </c>
      <c r="T73">
        <v>0.47399999999999998</v>
      </c>
      <c r="U73">
        <v>5.0000000000000001E-3</v>
      </c>
      <c r="V73">
        <v>1E-3</v>
      </c>
      <c r="W73">
        <v>5.7000000000000002E-2</v>
      </c>
      <c r="X73">
        <v>49.493000000000002</v>
      </c>
      <c r="Y73">
        <v>0.38200000000000001</v>
      </c>
      <c r="Z73">
        <v>8.6999999999999994E-2</v>
      </c>
      <c r="AA73">
        <v>99.944000000000003</v>
      </c>
    </row>
    <row r="74" spans="1:27" x14ac:dyDescent="0.3">
      <c r="A74" t="s">
        <v>253</v>
      </c>
      <c r="B74" t="s">
        <v>254</v>
      </c>
      <c r="C74" s="1" t="str">
        <f t="shared" si="11"/>
        <v>21:0293</v>
      </c>
      <c r="D74" s="1" t="str">
        <f t="shared" si="12"/>
        <v>21:0006</v>
      </c>
      <c r="E74" t="s">
        <v>245</v>
      </c>
      <c r="F74" t="s">
        <v>255</v>
      </c>
      <c r="H74">
        <v>64.998413999999997</v>
      </c>
      <c r="I74">
        <v>-110.5707093</v>
      </c>
      <c r="J74" s="1" t="str">
        <f t="shared" si="13"/>
        <v>Till</v>
      </c>
      <c r="K74" s="1" t="str">
        <f t="shared" si="14"/>
        <v>Grain Mount: 0.25 – 0.50 mm</v>
      </c>
      <c r="L74" t="s">
        <v>31</v>
      </c>
      <c r="M74" s="1" t="str">
        <f t="shared" si="15"/>
        <v>Ilm</v>
      </c>
      <c r="N74">
        <v>4.2999999999999997E-2</v>
      </c>
      <c r="O74">
        <v>1E-3</v>
      </c>
      <c r="P74">
        <v>0.14899999999999999</v>
      </c>
      <c r="Q74">
        <v>2.8000000000000001E-2</v>
      </c>
      <c r="R74">
        <v>47.268999999999998</v>
      </c>
      <c r="S74">
        <v>0.20399999999999999</v>
      </c>
      <c r="T74">
        <v>0.22900000000000001</v>
      </c>
      <c r="U74">
        <v>6.0000000000000001E-3</v>
      </c>
      <c r="V74">
        <v>1E-3</v>
      </c>
      <c r="W74">
        <v>2.1999999999999999E-2</v>
      </c>
      <c r="X74">
        <v>52.244999999999997</v>
      </c>
      <c r="Y74">
        <v>0.32200000000000001</v>
      </c>
      <c r="Z74">
        <v>1E-3</v>
      </c>
      <c r="AA74">
        <v>100.518</v>
      </c>
    </row>
    <row r="75" spans="1:27" x14ac:dyDescent="0.3">
      <c r="A75" t="s">
        <v>256</v>
      </c>
      <c r="B75" t="s">
        <v>257</v>
      </c>
      <c r="C75" s="1" t="str">
        <f t="shared" si="11"/>
        <v>21:0293</v>
      </c>
      <c r="D75" s="1" t="str">
        <f t="shared" si="12"/>
        <v>21:0006</v>
      </c>
      <c r="E75" t="s">
        <v>245</v>
      </c>
      <c r="F75" t="s">
        <v>258</v>
      </c>
      <c r="H75">
        <v>64.998413999999997</v>
      </c>
      <c r="I75">
        <v>-110.5707093</v>
      </c>
      <c r="J75" s="1" t="str">
        <f t="shared" si="13"/>
        <v>Till</v>
      </c>
      <c r="K75" s="1" t="str">
        <f t="shared" si="14"/>
        <v>Grain Mount: 0.25 – 0.50 mm</v>
      </c>
      <c r="L75" t="s">
        <v>31</v>
      </c>
      <c r="M75" s="1" t="str">
        <f t="shared" si="15"/>
        <v>Ilm</v>
      </c>
      <c r="N75">
        <v>6.4000000000000001E-2</v>
      </c>
      <c r="O75">
        <v>3.0000000000000001E-3</v>
      </c>
      <c r="P75">
        <v>9.4E-2</v>
      </c>
      <c r="Q75">
        <v>6.0000000000000001E-3</v>
      </c>
      <c r="R75">
        <v>51.85</v>
      </c>
      <c r="S75">
        <v>1.1659999999999999</v>
      </c>
      <c r="T75">
        <v>0.88400000000000001</v>
      </c>
      <c r="U75">
        <v>5.0999999999999997E-2</v>
      </c>
      <c r="V75">
        <v>1.9E-2</v>
      </c>
      <c r="W75">
        <v>1E-3</v>
      </c>
      <c r="X75">
        <v>44.395000000000003</v>
      </c>
      <c r="Y75">
        <v>0.39900000000000002</v>
      </c>
      <c r="Z75">
        <v>4.9000000000000002E-2</v>
      </c>
      <c r="AA75">
        <v>98.98</v>
      </c>
    </row>
    <row r="76" spans="1:27" x14ac:dyDescent="0.3">
      <c r="A76" t="s">
        <v>259</v>
      </c>
      <c r="B76" t="s">
        <v>260</v>
      </c>
      <c r="C76" s="1" t="str">
        <f t="shared" si="11"/>
        <v>21:0293</v>
      </c>
      <c r="D76" s="1" t="str">
        <f t="shared" si="12"/>
        <v>21:0006</v>
      </c>
      <c r="E76" t="s">
        <v>245</v>
      </c>
      <c r="F76" t="s">
        <v>261</v>
      </c>
      <c r="H76">
        <v>64.998413999999997</v>
      </c>
      <c r="I76">
        <v>-110.5707093</v>
      </c>
      <c r="J76" s="1" t="str">
        <f t="shared" si="13"/>
        <v>Till</v>
      </c>
      <c r="K76" s="1" t="str">
        <f t="shared" si="14"/>
        <v>Grain Mount: 0.25 – 0.50 mm</v>
      </c>
      <c r="L76" t="s">
        <v>31</v>
      </c>
      <c r="M76" s="1" t="str">
        <f t="shared" si="15"/>
        <v>Ilm</v>
      </c>
      <c r="N76">
        <v>6.6000000000000003E-2</v>
      </c>
      <c r="O76">
        <v>1E-3</v>
      </c>
      <c r="P76">
        <v>4.0000000000000001E-3</v>
      </c>
      <c r="Q76">
        <v>1E-3</v>
      </c>
      <c r="R76">
        <v>47.991999999999997</v>
      </c>
      <c r="S76">
        <v>0.63700000000000001</v>
      </c>
      <c r="T76">
        <v>0.41399999999999998</v>
      </c>
      <c r="U76">
        <v>0.15</v>
      </c>
      <c r="V76">
        <v>1E-3</v>
      </c>
      <c r="W76">
        <v>1E-3</v>
      </c>
      <c r="X76">
        <v>50.427</v>
      </c>
      <c r="Y76">
        <v>0.33</v>
      </c>
      <c r="Z76">
        <v>0.107</v>
      </c>
      <c r="AA76">
        <v>100.127</v>
      </c>
    </row>
    <row r="77" spans="1:27" x14ac:dyDescent="0.3">
      <c r="A77" t="s">
        <v>262</v>
      </c>
      <c r="B77" t="s">
        <v>263</v>
      </c>
      <c r="C77" s="1" t="str">
        <f t="shared" si="11"/>
        <v>21:0293</v>
      </c>
      <c r="D77" s="1" t="str">
        <f t="shared" si="12"/>
        <v>21:0006</v>
      </c>
      <c r="E77" t="s">
        <v>245</v>
      </c>
      <c r="F77" t="s">
        <v>264</v>
      </c>
      <c r="H77">
        <v>64.998413999999997</v>
      </c>
      <c r="I77">
        <v>-110.5707093</v>
      </c>
      <c r="J77" s="1" t="str">
        <f t="shared" si="13"/>
        <v>Till</v>
      </c>
      <c r="K77" s="1" t="str">
        <f t="shared" si="14"/>
        <v>Grain Mount: 0.25 – 0.50 mm</v>
      </c>
      <c r="L77" t="s">
        <v>31</v>
      </c>
      <c r="M77" s="1" t="str">
        <f t="shared" si="15"/>
        <v>Ilm</v>
      </c>
      <c r="N77">
        <v>2.5000000000000001E-2</v>
      </c>
      <c r="O77">
        <v>0.02</v>
      </c>
      <c r="P77">
        <v>1E-3</v>
      </c>
      <c r="Q77">
        <v>6.9000000000000006E-2</v>
      </c>
      <c r="R77">
        <v>47.054000000000002</v>
      </c>
      <c r="S77">
        <v>0.318</v>
      </c>
      <c r="T77">
        <v>0.34300000000000003</v>
      </c>
      <c r="U77">
        <v>0.02</v>
      </c>
      <c r="V77">
        <v>1E-3</v>
      </c>
      <c r="W77">
        <v>1E-3</v>
      </c>
      <c r="X77">
        <v>51.994999999999997</v>
      </c>
      <c r="Y77">
        <v>0.44400000000000001</v>
      </c>
      <c r="Z77">
        <v>1E-3</v>
      </c>
      <c r="AA77">
        <v>100.289</v>
      </c>
    </row>
    <row r="78" spans="1:27" x14ac:dyDescent="0.3">
      <c r="A78" t="s">
        <v>265</v>
      </c>
      <c r="B78" t="s">
        <v>266</v>
      </c>
      <c r="C78" s="1" t="str">
        <f t="shared" si="11"/>
        <v>21:0293</v>
      </c>
      <c r="D78" s="1" t="str">
        <f t="shared" si="12"/>
        <v>21:0006</v>
      </c>
      <c r="E78" t="s">
        <v>245</v>
      </c>
      <c r="F78" t="s">
        <v>267</v>
      </c>
      <c r="H78">
        <v>64.998413999999997</v>
      </c>
      <c r="I78">
        <v>-110.5707093</v>
      </c>
      <c r="J78" s="1" t="str">
        <f t="shared" si="13"/>
        <v>Till</v>
      </c>
      <c r="K78" s="1" t="str">
        <f t="shared" si="14"/>
        <v>Grain Mount: 0.25 – 0.50 mm</v>
      </c>
      <c r="L78" t="s">
        <v>31</v>
      </c>
      <c r="M78" s="1" t="str">
        <f t="shared" si="15"/>
        <v>Ilm</v>
      </c>
      <c r="N78">
        <v>5.5E-2</v>
      </c>
      <c r="O78">
        <v>2.1999999999999999E-2</v>
      </c>
      <c r="P78">
        <v>4.2000000000000003E-2</v>
      </c>
      <c r="Q78">
        <v>1E-3</v>
      </c>
      <c r="R78">
        <v>48.929000000000002</v>
      </c>
      <c r="S78">
        <v>0.19400000000000001</v>
      </c>
      <c r="T78">
        <v>0.47599999999999998</v>
      </c>
      <c r="U78">
        <v>1E-3</v>
      </c>
      <c r="V78">
        <v>0.03</v>
      </c>
      <c r="W78">
        <v>1.4999999999999999E-2</v>
      </c>
      <c r="X78">
        <v>49.646000000000001</v>
      </c>
      <c r="Y78">
        <v>0.39400000000000002</v>
      </c>
      <c r="Z78">
        <v>1E-3</v>
      </c>
      <c r="AA78">
        <v>99.804000000000002</v>
      </c>
    </row>
    <row r="79" spans="1:27" x14ac:dyDescent="0.3">
      <c r="A79" t="s">
        <v>268</v>
      </c>
      <c r="B79" t="s">
        <v>269</v>
      </c>
      <c r="C79" s="1" t="str">
        <f t="shared" si="11"/>
        <v>21:0293</v>
      </c>
      <c r="D79" s="1" t="str">
        <f t="shared" si="12"/>
        <v>21:0006</v>
      </c>
      <c r="E79" t="s">
        <v>245</v>
      </c>
      <c r="F79" t="s">
        <v>270</v>
      </c>
      <c r="H79">
        <v>64.998413999999997</v>
      </c>
      <c r="I79">
        <v>-110.5707093</v>
      </c>
      <c r="J79" s="1" t="str">
        <f t="shared" si="13"/>
        <v>Till</v>
      </c>
      <c r="K79" s="1" t="str">
        <f t="shared" si="14"/>
        <v>Grain Mount: 0.25 – 0.50 mm</v>
      </c>
      <c r="L79" t="s">
        <v>31</v>
      </c>
      <c r="M79" s="1" t="str">
        <f t="shared" si="15"/>
        <v>Ilm</v>
      </c>
      <c r="N79">
        <v>4.2000000000000003E-2</v>
      </c>
      <c r="O79">
        <v>1E-3</v>
      </c>
      <c r="P79">
        <v>8.7999999999999995E-2</v>
      </c>
      <c r="Q79">
        <v>4.2000000000000003E-2</v>
      </c>
      <c r="R79">
        <v>47.293999999999997</v>
      </c>
      <c r="S79">
        <v>0.224</v>
      </c>
      <c r="T79">
        <v>0.56399999999999995</v>
      </c>
      <c r="U79">
        <v>0.154</v>
      </c>
      <c r="V79">
        <v>1E-3</v>
      </c>
      <c r="W79">
        <v>1E-3</v>
      </c>
      <c r="X79">
        <v>51.436</v>
      </c>
      <c r="Y79">
        <v>0.45200000000000001</v>
      </c>
      <c r="Z79">
        <v>0.115</v>
      </c>
      <c r="AA79">
        <v>100.41</v>
      </c>
    </row>
    <row r="80" spans="1:27" x14ac:dyDescent="0.3">
      <c r="A80" t="s">
        <v>271</v>
      </c>
      <c r="B80" t="s">
        <v>272</v>
      </c>
      <c r="C80" s="1" t="str">
        <f t="shared" si="11"/>
        <v>21:0293</v>
      </c>
      <c r="D80" s="1" t="str">
        <f t="shared" si="12"/>
        <v>21:0006</v>
      </c>
      <c r="E80" t="s">
        <v>245</v>
      </c>
      <c r="F80" t="s">
        <v>273</v>
      </c>
      <c r="H80">
        <v>64.998413999999997</v>
      </c>
      <c r="I80">
        <v>-110.5707093</v>
      </c>
      <c r="J80" s="1" t="str">
        <f t="shared" si="13"/>
        <v>Till</v>
      </c>
      <c r="K80" s="1" t="str">
        <f t="shared" si="14"/>
        <v>Grain Mount: 0.25 – 0.50 mm</v>
      </c>
      <c r="L80" t="s">
        <v>31</v>
      </c>
      <c r="M80" s="1" t="str">
        <f t="shared" si="15"/>
        <v>Ilm</v>
      </c>
      <c r="N80">
        <v>0.06</v>
      </c>
      <c r="O80">
        <v>1E-3</v>
      </c>
      <c r="P80">
        <v>8.7999999999999995E-2</v>
      </c>
      <c r="Q80">
        <v>0.108</v>
      </c>
      <c r="R80">
        <v>47.604999999999997</v>
      </c>
      <c r="S80">
        <v>0.30299999999999999</v>
      </c>
      <c r="T80">
        <v>0.70799999999999996</v>
      </c>
      <c r="U80">
        <v>2.9000000000000001E-2</v>
      </c>
      <c r="V80">
        <v>1.4999999999999999E-2</v>
      </c>
      <c r="W80">
        <v>0.02</v>
      </c>
      <c r="X80">
        <v>51.223999999999997</v>
      </c>
      <c r="Y80">
        <v>0.56299999999999994</v>
      </c>
      <c r="Z80">
        <v>5.1999999999999998E-2</v>
      </c>
      <c r="AA80">
        <v>100.777</v>
      </c>
    </row>
    <row r="81" spans="1:27" x14ac:dyDescent="0.3">
      <c r="A81" t="s">
        <v>274</v>
      </c>
      <c r="B81" t="s">
        <v>275</v>
      </c>
      <c r="C81" s="1" t="str">
        <f t="shared" si="11"/>
        <v>21:0293</v>
      </c>
      <c r="D81" s="1" t="str">
        <f t="shared" si="12"/>
        <v>21:0006</v>
      </c>
      <c r="E81" t="s">
        <v>276</v>
      </c>
      <c r="F81" t="s">
        <v>277</v>
      </c>
      <c r="H81">
        <v>64.999546100000003</v>
      </c>
      <c r="I81">
        <v>-110.72725250000001</v>
      </c>
      <c r="J81" s="1" t="str">
        <f t="shared" si="13"/>
        <v>Till</v>
      </c>
      <c r="K81" s="1" t="str">
        <f t="shared" si="14"/>
        <v>Grain Mount: 0.25 – 0.50 mm</v>
      </c>
      <c r="L81" t="s">
        <v>31</v>
      </c>
      <c r="M81" s="1" t="str">
        <f t="shared" si="15"/>
        <v>Ilm</v>
      </c>
      <c r="N81">
        <v>8.9999999999999993E-3</v>
      </c>
      <c r="O81">
        <v>1E-3</v>
      </c>
      <c r="P81">
        <v>0.09</v>
      </c>
      <c r="Q81">
        <v>1E-3</v>
      </c>
      <c r="R81">
        <v>44.286999999999999</v>
      </c>
      <c r="S81">
        <v>0.192</v>
      </c>
      <c r="T81">
        <v>3.9540000000000002</v>
      </c>
      <c r="U81">
        <v>5.0000000000000001E-3</v>
      </c>
      <c r="V81">
        <v>1E-3</v>
      </c>
      <c r="W81">
        <v>7.0000000000000001E-3</v>
      </c>
      <c r="X81">
        <v>52.811999999999998</v>
      </c>
      <c r="Y81">
        <v>0.40300000000000002</v>
      </c>
      <c r="Z81">
        <v>0.13800000000000001</v>
      </c>
      <c r="AA81">
        <v>101.899</v>
      </c>
    </row>
    <row r="82" spans="1:27" x14ac:dyDescent="0.3">
      <c r="A82" t="s">
        <v>278</v>
      </c>
      <c r="B82" t="s">
        <v>279</v>
      </c>
      <c r="C82" s="1" t="str">
        <f t="shared" si="11"/>
        <v>21:0293</v>
      </c>
      <c r="D82" s="1" t="str">
        <f t="shared" si="12"/>
        <v>21:0006</v>
      </c>
      <c r="E82" t="s">
        <v>276</v>
      </c>
      <c r="F82" t="s">
        <v>280</v>
      </c>
      <c r="H82">
        <v>64.999546100000003</v>
      </c>
      <c r="I82">
        <v>-110.72725250000001</v>
      </c>
      <c r="J82" s="1" t="str">
        <f t="shared" si="13"/>
        <v>Till</v>
      </c>
      <c r="K82" s="1" t="str">
        <f t="shared" si="14"/>
        <v>Grain Mount: 0.25 – 0.50 mm</v>
      </c>
      <c r="L82" t="s">
        <v>31</v>
      </c>
      <c r="M82" s="1" t="str">
        <f t="shared" si="15"/>
        <v>Ilm</v>
      </c>
      <c r="N82">
        <v>8.9999999999999993E-3</v>
      </c>
      <c r="O82">
        <v>2.4E-2</v>
      </c>
      <c r="P82">
        <v>3.9E-2</v>
      </c>
      <c r="Q82">
        <v>1E-3</v>
      </c>
      <c r="R82">
        <v>46.195</v>
      </c>
      <c r="S82">
        <v>0.317</v>
      </c>
      <c r="T82">
        <v>1.8120000000000001</v>
      </c>
      <c r="U82">
        <v>0.02</v>
      </c>
      <c r="V82">
        <v>1E-3</v>
      </c>
      <c r="W82">
        <v>0.03</v>
      </c>
      <c r="X82">
        <v>52.536999999999999</v>
      </c>
      <c r="Y82">
        <v>0.25</v>
      </c>
      <c r="Z82">
        <v>1.4E-2</v>
      </c>
      <c r="AA82">
        <v>101.247</v>
      </c>
    </row>
    <row r="83" spans="1:27" x14ac:dyDescent="0.3">
      <c r="A83" t="s">
        <v>281</v>
      </c>
      <c r="B83" t="s">
        <v>282</v>
      </c>
      <c r="C83" s="1" t="str">
        <f t="shared" si="11"/>
        <v>21:0293</v>
      </c>
      <c r="D83" s="1" t="str">
        <f t="shared" si="12"/>
        <v>21:0006</v>
      </c>
      <c r="E83" t="s">
        <v>276</v>
      </c>
      <c r="F83" t="s">
        <v>283</v>
      </c>
      <c r="H83">
        <v>64.999546100000003</v>
      </c>
      <c r="I83">
        <v>-110.72725250000001</v>
      </c>
      <c r="J83" s="1" t="str">
        <f t="shared" si="13"/>
        <v>Till</v>
      </c>
      <c r="K83" s="1" t="str">
        <f t="shared" si="14"/>
        <v>Grain Mount: 0.25 – 0.50 mm</v>
      </c>
      <c r="L83" t="s">
        <v>31</v>
      </c>
      <c r="M83" s="1" t="str">
        <f t="shared" si="15"/>
        <v>Ilm</v>
      </c>
      <c r="N83">
        <v>2.8000000000000001E-2</v>
      </c>
      <c r="O83">
        <v>0.01</v>
      </c>
      <c r="P83">
        <v>9.2999999999999999E-2</v>
      </c>
      <c r="Q83">
        <v>3.0000000000000001E-3</v>
      </c>
      <c r="R83">
        <v>46.728999999999999</v>
      </c>
      <c r="S83">
        <v>0.29499999999999998</v>
      </c>
      <c r="T83">
        <v>0.56200000000000006</v>
      </c>
      <c r="U83">
        <v>1E-3</v>
      </c>
      <c r="V83">
        <v>1E-3</v>
      </c>
      <c r="W83">
        <v>1E-3</v>
      </c>
      <c r="X83">
        <v>52.478999999999999</v>
      </c>
      <c r="Y83">
        <v>0.55600000000000005</v>
      </c>
      <c r="Z83">
        <v>9.2999999999999999E-2</v>
      </c>
      <c r="AA83">
        <v>100.848</v>
      </c>
    </row>
    <row r="84" spans="1:27" x14ac:dyDescent="0.3">
      <c r="A84" t="s">
        <v>284</v>
      </c>
      <c r="B84" t="s">
        <v>285</v>
      </c>
      <c r="C84" s="1" t="str">
        <f t="shared" si="11"/>
        <v>21:0293</v>
      </c>
      <c r="D84" s="1" t="str">
        <f t="shared" si="12"/>
        <v>21:0006</v>
      </c>
      <c r="E84" t="s">
        <v>276</v>
      </c>
      <c r="F84" t="s">
        <v>286</v>
      </c>
      <c r="H84">
        <v>64.999546100000003</v>
      </c>
      <c r="I84">
        <v>-110.72725250000001</v>
      </c>
      <c r="J84" s="1" t="str">
        <f t="shared" si="13"/>
        <v>Till</v>
      </c>
      <c r="K84" s="1" t="str">
        <f t="shared" si="14"/>
        <v>Grain Mount: 0.25 – 0.50 mm</v>
      </c>
      <c r="L84" t="s">
        <v>31</v>
      </c>
      <c r="M84" s="1" t="str">
        <f t="shared" si="15"/>
        <v>Ilm</v>
      </c>
      <c r="N84">
        <v>0.03</v>
      </c>
      <c r="O84">
        <v>1E-3</v>
      </c>
      <c r="P84">
        <v>1E-3</v>
      </c>
      <c r="Q84">
        <v>8.2000000000000003E-2</v>
      </c>
      <c r="R84">
        <v>47.838999999999999</v>
      </c>
      <c r="S84">
        <v>0.36299999999999999</v>
      </c>
      <c r="T84">
        <v>0.65700000000000003</v>
      </c>
      <c r="U84">
        <v>1E-3</v>
      </c>
      <c r="V84">
        <v>1E-3</v>
      </c>
      <c r="W84">
        <v>0.02</v>
      </c>
      <c r="X84">
        <v>51.371000000000002</v>
      </c>
      <c r="Y84">
        <v>0.43099999999999999</v>
      </c>
      <c r="Z84">
        <v>3.5000000000000003E-2</v>
      </c>
      <c r="AA84">
        <v>100.82899999999999</v>
      </c>
    </row>
    <row r="85" spans="1:27" x14ac:dyDescent="0.3">
      <c r="A85" t="s">
        <v>287</v>
      </c>
      <c r="B85" t="s">
        <v>288</v>
      </c>
      <c r="C85" s="1" t="str">
        <f t="shared" si="11"/>
        <v>21:0293</v>
      </c>
      <c r="D85" s="1" t="str">
        <f t="shared" si="12"/>
        <v>21:0006</v>
      </c>
      <c r="E85" t="s">
        <v>276</v>
      </c>
      <c r="F85" t="s">
        <v>289</v>
      </c>
      <c r="H85">
        <v>64.999546100000003</v>
      </c>
      <c r="I85">
        <v>-110.72725250000001</v>
      </c>
      <c r="J85" s="1" t="str">
        <f t="shared" si="13"/>
        <v>Till</v>
      </c>
      <c r="K85" s="1" t="str">
        <f t="shared" si="14"/>
        <v>Grain Mount: 0.25 – 0.50 mm</v>
      </c>
      <c r="L85" t="s">
        <v>31</v>
      </c>
      <c r="M85" s="1" t="str">
        <f t="shared" si="15"/>
        <v>Ilm</v>
      </c>
      <c r="N85">
        <v>2.1000000000000001E-2</v>
      </c>
      <c r="O85">
        <v>1.0999999999999999E-2</v>
      </c>
      <c r="P85">
        <v>5.5E-2</v>
      </c>
      <c r="Q85">
        <v>0.06</v>
      </c>
      <c r="R85">
        <v>47.131999999999998</v>
      </c>
      <c r="S85">
        <v>0.61</v>
      </c>
      <c r="T85">
        <v>3.0680000000000001</v>
      </c>
      <c r="U85">
        <v>1E-3</v>
      </c>
      <c r="V85">
        <v>2.5999999999999999E-2</v>
      </c>
      <c r="W85">
        <v>1E-3</v>
      </c>
      <c r="X85">
        <v>48.548999999999999</v>
      </c>
      <c r="Y85">
        <v>0.34100000000000003</v>
      </c>
      <c r="Z85">
        <v>0.115</v>
      </c>
      <c r="AA85">
        <v>99.986999999999995</v>
      </c>
    </row>
    <row r="86" spans="1:27" x14ac:dyDescent="0.3">
      <c r="A86" t="s">
        <v>290</v>
      </c>
      <c r="B86" t="s">
        <v>291</v>
      </c>
      <c r="C86" s="1" t="str">
        <f t="shared" si="11"/>
        <v>21:0293</v>
      </c>
      <c r="D86" s="1" t="str">
        <f t="shared" si="12"/>
        <v>21:0006</v>
      </c>
      <c r="E86" t="s">
        <v>276</v>
      </c>
      <c r="F86" t="s">
        <v>292</v>
      </c>
      <c r="H86">
        <v>64.999546100000003</v>
      </c>
      <c r="I86">
        <v>-110.72725250000001</v>
      </c>
      <c r="J86" s="1" t="str">
        <f t="shared" si="13"/>
        <v>Till</v>
      </c>
      <c r="K86" s="1" t="str">
        <f t="shared" si="14"/>
        <v>Grain Mount: 0.25 – 0.50 mm</v>
      </c>
      <c r="L86" t="s">
        <v>31</v>
      </c>
      <c r="M86" s="1" t="str">
        <f t="shared" si="15"/>
        <v>Ilm</v>
      </c>
      <c r="N86">
        <v>7.1999999999999995E-2</v>
      </c>
      <c r="O86">
        <v>1E-3</v>
      </c>
      <c r="P86">
        <v>3.2000000000000001E-2</v>
      </c>
      <c r="Q86">
        <v>6.6000000000000003E-2</v>
      </c>
      <c r="R86">
        <v>47.905999999999999</v>
      </c>
      <c r="S86">
        <v>0.83199999999999996</v>
      </c>
      <c r="T86">
        <v>0.42499999999999999</v>
      </c>
      <c r="U86">
        <v>3.5999999999999997E-2</v>
      </c>
      <c r="V86">
        <v>2.5999999999999999E-2</v>
      </c>
      <c r="W86">
        <v>1E-3</v>
      </c>
      <c r="X86">
        <v>50.49</v>
      </c>
      <c r="Y86">
        <v>0.48</v>
      </c>
      <c r="Z86">
        <v>0.122</v>
      </c>
      <c r="AA86">
        <v>100.486</v>
      </c>
    </row>
    <row r="87" spans="1:27" x14ac:dyDescent="0.3">
      <c r="A87" t="s">
        <v>293</v>
      </c>
      <c r="B87" t="s">
        <v>294</v>
      </c>
      <c r="C87" s="1" t="str">
        <f t="shared" si="11"/>
        <v>21:0293</v>
      </c>
      <c r="D87" s="1" t="str">
        <f t="shared" si="12"/>
        <v>21:0006</v>
      </c>
      <c r="E87" t="s">
        <v>276</v>
      </c>
      <c r="F87" t="s">
        <v>295</v>
      </c>
      <c r="H87">
        <v>64.999546100000003</v>
      </c>
      <c r="I87">
        <v>-110.72725250000001</v>
      </c>
      <c r="J87" s="1" t="str">
        <f t="shared" si="13"/>
        <v>Till</v>
      </c>
      <c r="K87" s="1" t="str">
        <f t="shared" si="14"/>
        <v>Grain Mount: 0.25 – 0.50 mm</v>
      </c>
      <c r="L87" t="s">
        <v>31</v>
      </c>
      <c r="M87" s="1" t="str">
        <f t="shared" si="15"/>
        <v>Ilm</v>
      </c>
      <c r="N87">
        <v>3.4000000000000002E-2</v>
      </c>
      <c r="O87">
        <v>3.2000000000000001E-2</v>
      </c>
      <c r="P87">
        <v>0.112</v>
      </c>
      <c r="Q87">
        <v>1E-3</v>
      </c>
      <c r="R87">
        <v>47.204999999999998</v>
      </c>
      <c r="S87">
        <v>0.27900000000000003</v>
      </c>
      <c r="T87">
        <v>2.4020000000000001</v>
      </c>
      <c r="U87">
        <v>1E-3</v>
      </c>
      <c r="V87">
        <v>1E-3</v>
      </c>
      <c r="W87">
        <v>2E-3</v>
      </c>
      <c r="X87">
        <v>49.86</v>
      </c>
      <c r="Y87">
        <v>0.30499999999999999</v>
      </c>
      <c r="Z87">
        <v>0.01</v>
      </c>
      <c r="AA87">
        <v>100.24</v>
      </c>
    </row>
    <row r="88" spans="1:27" x14ac:dyDescent="0.3">
      <c r="A88" t="s">
        <v>296</v>
      </c>
      <c r="B88" t="s">
        <v>297</v>
      </c>
      <c r="C88" s="1" t="str">
        <f t="shared" si="11"/>
        <v>21:0293</v>
      </c>
      <c r="D88" s="1" t="str">
        <f t="shared" si="12"/>
        <v>21:0006</v>
      </c>
      <c r="E88" t="s">
        <v>298</v>
      </c>
      <c r="F88" t="s">
        <v>299</v>
      </c>
      <c r="H88">
        <v>64.937174400000004</v>
      </c>
      <c r="I88">
        <v>-110.0405382</v>
      </c>
      <c r="J88" s="1" t="str">
        <f t="shared" si="13"/>
        <v>Till</v>
      </c>
      <c r="K88" s="1" t="str">
        <f t="shared" si="14"/>
        <v>Grain Mount: 0.25 – 0.50 mm</v>
      </c>
      <c r="L88" t="s">
        <v>31</v>
      </c>
      <c r="M88" s="1" t="str">
        <f t="shared" si="15"/>
        <v>Ilm</v>
      </c>
      <c r="N88">
        <v>3.4000000000000002E-2</v>
      </c>
      <c r="O88">
        <v>1.7999999999999999E-2</v>
      </c>
      <c r="P88">
        <v>0.02</v>
      </c>
      <c r="Q88">
        <v>3.4000000000000002E-2</v>
      </c>
      <c r="R88">
        <v>48.180999999999997</v>
      </c>
      <c r="S88">
        <v>3.5999999999999997E-2</v>
      </c>
      <c r="T88">
        <v>1.756</v>
      </c>
      <c r="U88">
        <v>0.14399999999999999</v>
      </c>
      <c r="V88">
        <v>1E-3</v>
      </c>
      <c r="W88">
        <v>1E-3</v>
      </c>
      <c r="X88">
        <v>50.241999999999997</v>
      </c>
      <c r="Y88">
        <v>0.38100000000000001</v>
      </c>
      <c r="Z88">
        <v>1E-3</v>
      </c>
      <c r="AA88">
        <v>100.84699999999999</v>
      </c>
    </row>
    <row r="89" spans="1:27" x14ac:dyDescent="0.3">
      <c r="A89" t="s">
        <v>300</v>
      </c>
      <c r="B89" t="s">
        <v>301</v>
      </c>
      <c r="C89" s="1" t="str">
        <f t="shared" si="11"/>
        <v>21:0293</v>
      </c>
      <c r="D89" s="1" t="str">
        <f t="shared" si="12"/>
        <v>21:0006</v>
      </c>
      <c r="E89" t="s">
        <v>298</v>
      </c>
      <c r="F89" t="s">
        <v>302</v>
      </c>
      <c r="H89">
        <v>64.937174400000004</v>
      </c>
      <c r="I89">
        <v>-110.0405382</v>
      </c>
      <c r="J89" s="1" t="str">
        <f t="shared" si="13"/>
        <v>Till</v>
      </c>
      <c r="K89" s="1" t="str">
        <f t="shared" si="14"/>
        <v>Grain Mount: 0.25 – 0.50 mm</v>
      </c>
      <c r="L89" t="s">
        <v>31</v>
      </c>
      <c r="M89" s="1" t="str">
        <f t="shared" si="15"/>
        <v>Ilm</v>
      </c>
      <c r="N89">
        <v>0.03</v>
      </c>
      <c r="O89">
        <v>7.0000000000000001E-3</v>
      </c>
      <c r="P89">
        <v>5.1999999999999998E-2</v>
      </c>
      <c r="Q89">
        <v>0.10199999999999999</v>
      </c>
      <c r="R89">
        <v>48.36</v>
      </c>
      <c r="S89">
        <v>1.169</v>
      </c>
      <c r="T89">
        <v>0.31</v>
      </c>
      <c r="U89">
        <v>1E-3</v>
      </c>
      <c r="V89">
        <v>6.0000000000000001E-3</v>
      </c>
      <c r="W89">
        <v>2E-3</v>
      </c>
      <c r="X89">
        <v>48.851999999999997</v>
      </c>
      <c r="Y89">
        <v>0.48</v>
      </c>
      <c r="Z89">
        <v>7.2999999999999995E-2</v>
      </c>
      <c r="AA89">
        <v>99.444999999999993</v>
      </c>
    </row>
    <row r="90" spans="1:27" x14ac:dyDescent="0.3">
      <c r="A90" t="s">
        <v>303</v>
      </c>
      <c r="B90" t="s">
        <v>304</v>
      </c>
      <c r="C90" s="1" t="str">
        <f t="shared" si="11"/>
        <v>21:0293</v>
      </c>
      <c r="D90" s="1" t="str">
        <f t="shared" si="12"/>
        <v>21:0006</v>
      </c>
      <c r="E90" t="s">
        <v>298</v>
      </c>
      <c r="F90" t="s">
        <v>305</v>
      </c>
      <c r="H90">
        <v>64.937174400000004</v>
      </c>
      <c r="I90">
        <v>-110.0405382</v>
      </c>
      <c r="J90" s="1" t="str">
        <f t="shared" si="13"/>
        <v>Till</v>
      </c>
      <c r="K90" s="1" t="str">
        <f t="shared" si="14"/>
        <v>Grain Mount: 0.25 – 0.50 mm</v>
      </c>
      <c r="L90" t="s">
        <v>31</v>
      </c>
      <c r="M90" s="1" t="str">
        <f t="shared" si="15"/>
        <v>Ilm</v>
      </c>
      <c r="N90">
        <v>3.2000000000000001E-2</v>
      </c>
      <c r="O90">
        <v>1.4999999999999999E-2</v>
      </c>
      <c r="P90">
        <v>1.2999999999999999E-2</v>
      </c>
      <c r="Q90">
        <v>1E-3</v>
      </c>
      <c r="R90">
        <v>49.185000000000002</v>
      </c>
      <c r="S90">
        <v>0.308</v>
      </c>
      <c r="T90">
        <v>1.9810000000000001</v>
      </c>
      <c r="U90">
        <v>1E-3</v>
      </c>
      <c r="V90">
        <v>1E-3</v>
      </c>
      <c r="W90">
        <v>5.7000000000000002E-2</v>
      </c>
      <c r="X90">
        <v>48.435000000000002</v>
      </c>
      <c r="Y90">
        <v>0.32100000000000001</v>
      </c>
      <c r="Z90">
        <v>1E-3</v>
      </c>
      <c r="AA90">
        <v>100.348</v>
      </c>
    </row>
    <row r="91" spans="1:27" x14ac:dyDescent="0.3">
      <c r="A91" t="s">
        <v>306</v>
      </c>
      <c r="B91" t="s">
        <v>307</v>
      </c>
      <c r="C91" s="1" t="str">
        <f t="shared" si="11"/>
        <v>21:0293</v>
      </c>
      <c r="D91" s="1" t="str">
        <f t="shared" si="12"/>
        <v>21:0006</v>
      </c>
      <c r="E91" t="s">
        <v>298</v>
      </c>
      <c r="F91" t="s">
        <v>308</v>
      </c>
      <c r="H91">
        <v>64.937174400000004</v>
      </c>
      <c r="I91">
        <v>-110.0405382</v>
      </c>
      <c r="J91" s="1" t="str">
        <f t="shared" si="13"/>
        <v>Till</v>
      </c>
      <c r="K91" s="1" t="str">
        <f t="shared" si="14"/>
        <v>Grain Mount: 0.25 – 0.50 mm</v>
      </c>
      <c r="L91" t="s">
        <v>31</v>
      </c>
      <c r="M91" s="1" t="str">
        <f t="shared" si="15"/>
        <v>Ilm</v>
      </c>
      <c r="N91">
        <v>5.5E-2</v>
      </c>
      <c r="O91">
        <v>1E-3</v>
      </c>
      <c r="P91">
        <v>5.0999999999999997E-2</v>
      </c>
      <c r="Q91">
        <v>1E-3</v>
      </c>
      <c r="R91">
        <v>47.091999999999999</v>
      </c>
      <c r="S91">
        <v>0.51400000000000001</v>
      </c>
      <c r="T91">
        <v>0.55800000000000005</v>
      </c>
      <c r="U91">
        <v>8.8999999999999996E-2</v>
      </c>
      <c r="V91">
        <v>1E-3</v>
      </c>
      <c r="W91">
        <v>2E-3</v>
      </c>
      <c r="X91">
        <v>52.149000000000001</v>
      </c>
      <c r="Y91">
        <v>0.41499999999999998</v>
      </c>
      <c r="Z91">
        <v>1E-3</v>
      </c>
      <c r="AA91">
        <v>100.92400000000001</v>
      </c>
    </row>
    <row r="92" spans="1:27" x14ac:dyDescent="0.3">
      <c r="A92" t="s">
        <v>309</v>
      </c>
      <c r="B92" t="s">
        <v>310</v>
      </c>
      <c r="C92" s="1" t="str">
        <f t="shared" si="11"/>
        <v>21:0293</v>
      </c>
      <c r="D92" s="1" t="str">
        <f t="shared" si="12"/>
        <v>21:0006</v>
      </c>
      <c r="E92" t="s">
        <v>311</v>
      </c>
      <c r="F92" t="s">
        <v>312</v>
      </c>
      <c r="H92">
        <v>64.718974900000006</v>
      </c>
      <c r="I92">
        <v>-111.5429266</v>
      </c>
      <c r="J92" s="1" t="str">
        <f t="shared" si="13"/>
        <v>Till</v>
      </c>
      <c r="K92" s="1" t="str">
        <f t="shared" si="14"/>
        <v>Grain Mount: 0.25 – 0.50 mm</v>
      </c>
      <c r="L92" t="s">
        <v>31</v>
      </c>
      <c r="M92" s="1" t="str">
        <f>HYPERLINK("https://geochem.nrcan.gc.ca/cdogs/content/kwd/kwd030115_e.htm", "Chr")</f>
        <v>Chr</v>
      </c>
      <c r="N92">
        <v>10.673999999999999</v>
      </c>
      <c r="O92">
        <v>1.7000000000000001E-2</v>
      </c>
      <c r="P92">
        <v>0.12</v>
      </c>
      <c r="Q92">
        <v>40.93</v>
      </c>
      <c r="R92">
        <v>36.698</v>
      </c>
      <c r="S92">
        <v>9.9209999999999994</v>
      </c>
      <c r="T92">
        <v>0.27200000000000002</v>
      </c>
      <c r="U92">
        <v>0.29299999999999998</v>
      </c>
      <c r="V92">
        <v>0.312</v>
      </c>
      <c r="W92">
        <v>0.03</v>
      </c>
      <c r="X92">
        <v>0.3</v>
      </c>
      <c r="Y92">
        <v>0.39100000000000001</v>
      </c>
      <c r="Z92">
        <v>0.10199999999999999</v>
      </c>
      <c r="AA92">
        <v>100.06100000000001</v>
      </c>
    </row>
    <row r="93" spans="1:27" x14ac:dyDescent="0.3">
      <c r="A93" t="s">
        <v>313</v>
      </c>
      <c r="B93" t="s">
        <v>314</v>
      </c>
      <c r="C93" s="1" t="str">
        <f t="shared" si="11"/>
        <v>21:0293</v>
      </c>
      <c r="D93" s="1" t="str">
        <f t="shared" si="12"/>
        <v>21:0006</v>
      </c>
      <c r="E93" t="s">
        <v>311</v>
      </c>
      <c r="F93" t="s">
        <v>315</v>
      </c>
      <c r="H93">
        <v>64.718974900000006</v>
      </c>
      <c r="I93">
        <v>-111.5429266</v>
      </c>
      <c r="J93" s="1" t="str">
        <f t="shared" si="13"/>
        <v>Till</v>
      </c>
      <c r="K93" s="1" t="str">
        <f t="shared" si="14"/>
        <v>Grain Mount: 0.25 – 0.50 mm</v>
      </c>
      <c r="L93" t="s">
        <v>31</v>
      </c>
      <c r="M93" s="1" t="str">
        <f>HYPERLINK("https://geochem.nrcan.gc.ca/cdogs/content/kwd/kwd030533_e.htm", "Tur")</f>
        <v>Tur</v>
      </c>
      <c r="N93">
        <v>30.22</v>
      </c>
      <c r="O93">
        <v>1.0029999999999999</v>
      </c>
      <c r="P93">
        <v>1.7999999999999999E-2</v>
      </c>
      <c r="Q93">
        <v>1E-3</v>
      </c>
      <c r="R93">
        <v>12.401999999999999</v>
      </c>
      <c r="S93">
        <v>5.2850000000000001</v>
      </c>
      <c r="T93">
        <v>9.6000000000000002E-2</v>
      </c>
      <c r="U93">
        <v>3.7999999999999999E-2</v>
      </c>
      <c r="V93">
        <v>34.466999999999999</v>
      </c>
      <c r="W93">
        <v>0.01</v>
      </c>
      <c r="X93">
        <v>0.98099999999999998</v>
      </c>
      <c r="Y93">
        <v>0.128</v>
      </c>
      <c r="Z93">
        <v>1.4999999999999999E-2</v>
      </c>
      <c r="AA93">
        <v>84.661000000000001</v>
      </c>
    </row>
    <row r="94" spans="1:27" x14ac:dyDescent="0.3">
      <c r="A94" t="s">
        <v>316</v>
      </c>
      <c r="B94" t="s">
        <v>317</v>
      </c>
      <c r="C94" s="1" t="str">
        <f t="shared" si="11"/>
        <v>21:0293</v>
      </c>
      <c r="D94" s="1" t="str">
        <f t="shared" si="12"/>
        <v>21:0006</v>
      </c>
      <c r="E94" t="s">
        <v>311</v>
      </c>
      <c r="F94" t="s">
        <v>318</v>
      </c>
      <c r="H94">
        <v>64.718974900000006</v>
      </c>
      <c r="I94">
        <v>-111.5429266</v>
      </c>
      <c r="J94" s="1" t="str">
        <f t="shared" si="13"/>
        <v>Till</v>
      </c>
      <c r="K94" s="1" t="str">
        <f t="shared" si="14"/>
        <v>Grain Mount: 0.25 – 0.50 mm</v>
      </c>
      <c r="L94" t="s">
        <v>31</v>
      </c>
      <c r="M94" s="1" t="str">
        <f>HYPERLINK("https://geochem.nrcan.gc.ca/cdogs/content/kwd/kwd030541_e.htm", "Ti_Mag")</f>
        <v>Ti_Mag</v>
      </c>
      <c r="N94">
        <v>7.0000000000000007E-2</v>
      </c>
      <c r="O94">
        <v>1E-3</v>
      </c>
      <c r="P94">
        <v>0.106</v>
      </c>
      <c r="Q94">
        <v>2.1999999999999999E-2</v>
      </c>
      <c r="R94">
        <v>74.284999999999997</v>
      </c>
      <c r="S94">
        <v>2.5000000000000001E-2</v>
      </c>
      <c r="T94">
        <v>2.5000000000000001E-2</v>
      </c>
      <c r="U94">
        <v>2.1999999999999999E-2</v>
      </c>
      <c r="V94">
        <v>2.8000000000000001E-2</v>
      </c>
      <c r="W94">
        <v>6.2E-2</v>
      </c>
      <c r="X94">
        <v>18.042999999999999</v>
      </c>
      <c r="Y94">
        <v>0.374</v>
      </c>
      <c r="Z94">
        <v>1E-3</v>
      </c>
      <c r="AA94">
        <v>93.061000000000007</v>
      </c>
    </row>
    <row r="95" spans="1:27" x14ac:dyDescent="0.3">
      <c r="A95" t="s">
        <v>319</v>
      </c>
      <c r="B95" t="s">
        <v>320</v>
      </c>
      <c r="C95" s="1" t="str">
        <f t="shared" si="11"/>
        <v>21:0293</v>
      </c>
      <c r="D95" s="1" t="str">
        <f t="shared" si="12"/>
        <v>21:0006</v>
      </c>
      <c r="E95" t="s">
        <v>311</v>
      </c>
      <c r="F95" t="s">
        <v>321</v>
      </c>
      <c r="H95">
        <v>64.718974900000006</v>
      </c>
      <c r="I95">
        <v>-111.5429266</v>
      </c>
      <c r="J95" s="1" t="str">
        <f t="shared" si="13"/>
        <v>Till</v>
      </c>
      <c r="K95" s="1" t="str">
        <f t="shared" si="14"/>
        <v>Grain Mount: 0.25 – 0.50 mm</v>
      </c>
      <c r="L95" t="s">
        <v>31</v>
      </c>
      <c r="M95" s="1" t="str">
        <f>HYPERLINK("https://geochem.nrcan.gc.ca/cdogs/content/kwd/kwd030538_e.htm", "Mg_Ilm")</f>
        <v>Mg_Ilm</v>
      </c>
      <c r="N95">
        <v>0.629</v>
      </c>
      <c r="O95">
        <v>2.4E-2</v>
      </c>
      <c r="P95">
        <v>9.7000000000000003E-2</v>
      </c>
      <c r="Q95">
        <v>2.1030000000000002</v>
      </c>
      <c r="R95">
        <v>32.348999999999997</v>
      </c>
      <c r="S95">
        <v>11.861000000000001</v>
      </c>
      <c r="T95">
        <v>0.28899999999999998</v>
      </c>
      <c r="U95">
        <v>0.109</v>
      </c>
      <c r="V95">
        <v>1E-3</v>
      </c>
      <c r="W95">
        <v>5.5E-2</v>
      </c>
      <c r="X95">
        <v>51.103000000000002</v>
      </c>
      <c r="Y95">
        <v>0.68400000000000005</v>
      </c>
      <c r="Z95">
        <v>0.123</v>
      </c>
      <c r="AA95">
        <v>99.426000000000002</v>
      </c>
    </row>
    <row r="96" spans="1:27" x14ac:dyDescent="0.3">
      <c r="A96" t="s">
        <v>322</v>
      </c>
      <c r="B96" t="s">
        <v>323</v>
      </c>
      <c r="C96" s="1" t="str">
        <f t="shared" si="11"/>
        <v>21:0293</v>
      </c>
      <c r="D96" s="1" t="str">
        <f t="shared" si="12"/>
        <v>21:0006</v>
      </c>
      <c r="E96" t="s">
        <v>311</v>
      </c>
      <c r="F96" t="s">
        <v>324</v>
      </c>
      <c r="H96">
        <v>64.718974900000006</v>
      </c>
      <c r="I96">
        <v>-111.5429266</v>
      </c>
      <c r="J96" s="1" t="str">
        <f t="shared" si="13"/>
        <v>Till</v>
      </c>
      <c r="K96" s="1" t="str">
        <f t="shared" si="14"/>
        <v>Grain Mount: 0.25 – 0.50 mm</v>
      </c>
      <c r="L96" t="s">
        <v>31</v>
      </c>
      <c r="M96" s="1" t="str">
        <f>HYPERLINK("https://geochem.nrcan.gc.ca/cdogs/content/kwd/kwd030120_e.htm", "Ilm")</f>
        <v>Ilm</v>
      </c>
      <c r="N96">
        <v>4.9000000000000002E-2</v>
      </c>
      <c r="O96">
        <v>3.1E-2</v>
      </c>
      <c r="P96">
        <v>0.11799999999999999</v>
      </c>
      <c r="Q96">
        <v>6.0000000000000001E-3</v>
      </c>
      <c r="R96">
        <v>46.731000000000002</v>
      </c>
      <c r="S96">
        <v>1.1970000000000001</v>
      </c>
      <c r="T96">
        <v>1.819</v>
      </c>
      <c r="U96">
        <v>1E-3</v>
      </c>
      <c r="V96">
        <v>3.5999999999999997E-2</v>
      </c>
      <c r="W96">
        <v>1E-3</v>
      </c>
      <c r="X96">
        <v>49.375</v>
      </c>
      <c r="Y96">
        <v>0.33800000000000002</v>
      </c>
      <c r="Z96">
        <v>1E-3</v>
      </c>
      <c r="AA96">
        <v>99.700999999999993</v>
      </c>
    </row>
    <row r="97" spans="1:27" x14ac:dyDescent="0.3">
      <c r="A97" t="s">
        <v>325</v>
      </c>
      <c r="B97" t="s">
        <v>326</v>
      </c>
      <c r="C97" s="1" t="str">
        <f t="shared" si="11"/>
        <v>21:0293</v>
      </c>
      <c r="D97" s="1" t="str">
        <f t="shared" si="12"/>
        <v>21:0006</v>
      </c>
      <c r="E97" t="s">
        <v>311</v>
      </c>
      <c r="F97" t="s">
        <v>327</v>
      </c>
      <c r="H97">
        <v>64.718974900000006</v>
      </c>
      <c r="I97">
        <v>-111.5429266</v>
      </c>
      <c r="J97" s="1" t="str">
        <f t="shared" si="13"/>
        <v>Till</v>
      </c>
      <c r="K97" s="1" t="str">
        <f t="shared" si="14"/>
        <v>Grain Mount: 0.25 – 0.50 mm</v>
      </c>
      <c r="L97" t="s">
        <v>31</v>
      </c>
      <c r="M97" s="1" t="str">
        <f>HYPERLINK("https://geochem.nrcan.gc.ca/cdogs/content/kwd/kwd030533_e.htm", "Tur")</f>
        <v>Tur</v>
      </c>
      <c r="N97">
        <v>32.497999999999998</v>
      </c>
      <c r="O97">
        <v>0.80600000000000005</v>
      </c>
      <c r="P97">
        <v>2.5000000000000001E-2</v>
      </c>
      <c r="Q97">
        <v>5.2999999999999999E-2</v>
      </c>
      <c r="R97">
        <v>10.045</v>
      </c>
      <c r="S97">
        <v>5.0590000000000002</v>
      </c>
      <c r="T97">
        <v>7.1999999999999995E-2</v>
      </c>
      <c r="U97">
        <v>4.2999999999999997E-2</v>
      </c>
      <c r="V97">
        <v>34.895000000000003</v>
      </c>
      <c r="W97">
        <v>7.0000000000000001E-3</v>
      </c>
      <c r="X97">
        <v>0.79600000000000004</v>
      </c>
      <c r="Y97">
        <v>2.8000000000000001E-2</v>
      </c>
      <c r="Z97">
        <v>9.0999999999999998E-2</v>
      </c>
      <c r="AA97">
        <v>84.418000000000006</v>
      </c>
    </row>
    <row r="98" spans="1:27" x14ac:dyDescent="0.3">
      <c r="A98" t="s">
        <v>328</v>
      </c>
      <c r="B98" t="s">
        <v>329</v>
      </c>
      <c r="C98" s="1" t="str">
        <f t="shared" ref="C98:C117" si="16">HYPERLINK("https://geochem.nrcan.gc.ca/cdogs/content/bdl/bdl210293_e.htm", "21:0293")</f>
        <v>21:0293</v>
      </c>
      <c r="D98" s="1" t="str">
        <f t="shared" ref="D98:D117" si="17">HYPERLINK("https://geochem.nrcan.gc.ca/cdogs/content/svy/svy210006_e.htm", "21:0006")</f>
        <v>21:0006</v>
      </c>
      <c r="E98" t="s">
        <v>311</v>
      </c>
      <c r="F98" t="s">
        <v>330</v>
      </c>
      <c r="H98">
        <v>64.718974900000006</v>
      </c>
      <c r="I98">
        <v>-111.5429266</v>
      </c>
      <c r="J98" s="1" t="str">
        <f t="shared" ref="J98:J118" si="18">HYPERLINK("https://geochem.nrcan.gc.ca/cdogs/content/kwd/kwd020044_e.htm", "Till")</f>
        <v>Till</v>
      </c>
      <c r="K98" s="1" t="str">
        <f t="shared" ref="K98:K118" si="19">HYPERLINK("https://geochem.nrcan.gc.ca/cdogs/content/kwd/kwd080043_e.htm", "Grain Mount: 0.25 – 0.50 mm")</f>
        <v>Grain Mount: 0.25 – 0.50 mm</v>
      </c>
      <c r="L98" t="s">
        <v>31</v>
      </c>
      <c r="M98" s="1" t="str">
        <f>HYPERLINK("https://geochem.nrcan.gc.ca/cdogs/content/kwd/kwd030120_e.htm", "Ilm")</f>
        <v>Ilm</v>
      </c>
      <c r="N98">
        <v>8.9999999999999993E-3</v>
      </c>
      <c r="O98">
        <v>1.2999999999999999E-2</v>
      </c>
      <c r="P98">
        <v>0.158</v>
      </c>
      <c r="Q98">
        <v>3.9E-2</v>
      </c>
      <c r="R98">
        <v>46.865000000000002</v>
      </c>
      <c r="S98">
        <v>0.4</v>
      </c>
      <c r="T98">
        <v>0.55500000000000005</v>
      </c>
      <c r="U98">
        <v>8.9999999999999993E-3</v>
      </c>
      <c r="V98">
        <v>1.0999999999999999E-2</v>
      </c>
      <c r="W98">
        <v>1.4999999999999999E-2</v>
      </c>
      <c r="X98">
        <v>52.186999999999998</v>
      </c>
      <c r="Y98">
        <v>0.35499999999999998</v>
      </c>
      <c r="Z98">
        <v>6.2E-2</v>
      </c>
      <c r="AA98">
        <v>100.678</v>
      </c>
    </row>
    <row r="99" spans="1:27" x14ac:dyDescent="0.3">
      <c r="A99" t="s">
        <v>331</v>
      </c>
      <c r="B99" t="s">
        <v>332</v>
      </c>
      <c r="C99" s="1" t="str">
        <f t="shared" si="16"/>
        <v>21:0293</v>
      </c>
      <c r="D99" s="1" t="str">
        <f t="shared" si="17"/>
        <v>21:0006</v>
      </c>
      <c r="E99" t="s">
        <v>311</v>
      </c>
      <c r="F99" t="s">
        <v>333</v>
      </c>
      <c r="H99">
        <v>64.718974900000006</v>
      </c>
      <c r="I99">
        <v>-111.5429266</v>
      </c>
      <c r="J99" s="1" t="str">
        <f t="shared" si="18"/>
        <v>Till</v>
      </c>
      <c r="K99" s="1" t="str">
        <f t="shared" si="19"/>
        <v>Grain Mount: 0.25 – 0.50 mm</v>
      </c>
      <c r="L99" t="s">
        <v>31</v>
      </c>
      <c r="M99" s="1" t="str">
        <f>HYPERLINK("https://geochem.nrcan.gc.ca/cdogs/content/kwd/kwd030120_e.htm", "Ilm")</f>
        <v>Ilm</v>
      </c>
      <c r="N99">
        <v>4.2000000000000003E-2</v>
      </c>
      <c r="O99">
        <v>2.1000000000000001E-2</v>
      </c>
      <c r="P99">
        <v>5.0999999999999997E-2</v>
      </c>
      <c r="Q99">
        <v>0.10199999999999999</v>
      </c>
      <c r="R99">
        <v>45.978999999999999</v>
      </c>
      <c r="S99">
        <v>0.89900000000000002</v>
      </c>
      <c r="T99">
        <v>0.38700000000000001</v>
      </c>
      <c r="U99">
        <v>5.0000000000000001E-3</v>
      </c>
      <c r="V99">
        <v>1E-3</v>
      </c>
      <c r="W99">
        <v>2.1999999999999999E-2</v>
      </c>
      <c r="X99">
        <v>51.976999999999997</v>
      </c>
      <c r="Y99">
        <v>0.66600000000000004</v>
      </c>
      <c r="Z99">
        <v>9.7000000000000003E-2</v>
      </c>
      <c r="AA99">
        <v>100.248</v>
      </c>
    </row>
    <row r="100" spans="1:27" x14ac:dyDescent="0.3">
      <c r="A100" t="s">
        <v>334</v>
      </c>
      <c r="B100" t="s">
        <v>335</v>
      </c>
      <c r="C100" s="1" t="str">
        <f t="shared" si="16"/>
        <v>21:0293</v>
      </c>
      <c r="D100" s="1" t="str">
        <f t="shared" si="17"/>
        <v>21:0006</v>
      </c>
      <c r="E100" t="s">
        <v>311</v>
      </c>
      <c r="F100" t="s">
        <v>336</v>
      </c>
      <c r="H100">
        <v>64.718974900000006</v>
      </c>
      <c r="I100">
        <v>-111.5429266</v>
      </c>
      <c r="J100" s="1" t="str">
        <f t="shared" si="18"/>
        <v>Till</v>
      </c>
      <c r="K100" s="1" t="str">
        <f t="shared" si="19"/>
        <v>Grain Mount: 0.25 – 0.50 mm</v>
      </c>
      <c r="L100" t="s">
        <v>31</v>
      </c>
      <c r="M100" s="1" t="str">
        <f>HYPERLINK("https://geochem.nrcan.gc.ca/cdogs/content/kwd/kwd030125_e.htm", "Rt")</f>
        <v>Rt</v>
      </c>
      <c r="N100">
        <v>0.19800000000000001</v>
      </c>
      <c r="O100">
        <v>1E-3</v>
      </c>
      <c r="P100">
        <v>1.4999999999999999E-2</v>
      </c>
      <c r="Q100">
        <v>0.29399999999999998</v>
      </c>
      <c r="R100">
        <v>1.169</v>
      </c>
      <c r="S100">
        <v>0.02</v>
      </c>
      <c r="T100">
        <v>5.8000000000000003E-2</v>
      </c>
      <c r="U100">
        <v>2.5000000000000001E-2</v>
      </c>
      <c r="V100">
        <v>1E-3</v>
      </c>
      <c r="W100">
        <v>4.7E-2</v>
      </c>
      <c r="X100">
        <v>94.522000000000006</v>
      </c>
      <c r="Y100">
        <v>0.84299999999999997</v>
      </c>
      <c r="Z100">
        <v>1E-3</v>
      </c>
      <c r="AA100">
        <v>97.194000000000003</v>
      </c>
    </row>
    <row r="101" spans="1:27" x14ac:dyDescent="0.3">
      <c r="A101" t="s">
        <v>337</v>
      </c>
      <c r="B101" t="s">
        <v>338</v>
      </c>
      <c r="C101" s="1" t="str">
        <f t="shared" si="16"/>
        <v>21:0293</v>
      </c>
      <c r="D101" s="1" t="str">
        <f t="shared" si="17"/>
        <v>21:0006</v>
      </c>
      <c r="E101" t="s">
        <v>311</v>
      </c>
      <c r="F101" t="s">
        <v>339</v>
      </c>
      <c r="H101">
        <v>64.718974900000006</v>
      </c>
      <c r="I101">
        <v>-111.5429266</v>
      </c>
      <c r="J101" s="1" t="str">
        <f t="shared" si="18"/>
        <v>Till</v>
      </c>
      <c r="K101" s="1" t="str">
        <f t="shared" si="19"/>
        <v>Grain Mount: 0.25 – 0.50 mm</v>
      </c>
      <c r="L101" t="s">
        <v>31</v>
      </c>
      <c r="M101" s="1" t="str">
        <f>HYPERLINK("https://geochem.nrcan.gc.ca/cdogs/content/kwd/kwd030533_e.htm", "Tur")</f>
        <v>Tur</v>
      </c>
      <c r="N101">
        <v>35.42</v>
      </c>
      <c r="O101">
        <v>8.1000000000000003E-2</v>
      </c>
      <c r="P101">
        <v>1E-3</v>
      </c>
      <c r="Q101">
        <v>1E-3</v>
      </c>
      <c r="R101">
        <v>10.372</v>
      </c>
      <c r="S101">
        <v>3.0289999999999999</v>
      </c>
      <c r="T101">
        <v>0.2</v>
      </c>
      <c r="U101">
        <v>6.7000000000000004E-2</v>
      </c>
      <c r="V101">
        <v>36.283000000000001</v>
      </c>
      <c r="W101">
        <v>1E-3</v>
      </c>
      <c r="X101">
        <v>0.17199999999999999</v>
      </c>
      <c r="Y101">
        <v>1E-3</v>
      </c>
      <c r="Z101">
        <v>8.6999999999999994E-2</v>
      </c>
      <c r="AA101">
        <v>85.710999999999999</v>
      </c>
    </row>
    <row r="102" spans="1:27" x14ac:dyDescent="0.3">
      <c r="A102" t="s">
        <v>340</v>
      </c>
      <c r="B102" t="s">
        <v>341</v>
      </c>
      <c r="C102" s="1" t="str">
        <f t="shared" si="16"/>
        <v>21:0293</v>
      </c>
      <c r="D102" s="1" t="str">
        <f t="shared" si="17"/>
        <v>21:0006</v>
      </c>
      <c r="E102" t="s">
        <v>311</v>
      </c>
      <c r="F102" t="s">
        <v>342</v>
      </c>
      <c r="H102">
        <v>64.718974900000006</v>
      </c>
      <c r="I102">
        <v>-111.5429266</v>
      </c>
      <c r="J102" s="1" t="str">
        <f t="shared" si="18"/>
        <v>Till</v>
      </c>
      <c r="K102" s="1" t="str">
        <f t="shared" si="19"/>
        <v>Grain Mount: 0.25 – 0.50 mm</v>
      </c>
      <c r="L102" t="s">
        <v>31</v>
      </c>
      <c r="M102" s="1" t="str">
        <f>HYPERLINK("https://geochem.nrcan.gc.ca/cdogs/content/kwd/kwd030538_e.htm", "Mg_Ilm")</f>
        <v>Mg_Ilm</v>
      </c>
      <c r="N102">
        <v>0.63300000000000001</v>
      </c>
      <c r="O102">
        <v>2.1999999999999999E-2</v>
      </c>
      <c r="P102">
        <v>4.2999999999999997E-2</v>
      </c>
      <c r="Q102">
        <v>2.105</v>
      </c>
      <c r="R102">
        <v>32.392000000000003</v>
      </c>
      <c r="S102">
        <v>12.259</v>
      </c>
      <c r="T102">
        <v>0.31900000000000001</v>
      </c>
      <c r="U102">
        <v>0.17100000000000001</v>
      </c>
      <c r="V102">
        <v>1E-3</v>
      </c>
      <c r="W102">
        <v>1E-3</v>
      </c>
      <c r="X102">
        <v>51.838000000000001</v>
      </c>
      <c r="Y102">
        <v>0.59299999999999997</v>
      </c>
      <c r="Z102">
        <v>1.7000000000000001E-2</v>
      </c>
      <c r="AA102">
        <v>100.392</v>
      </c>
    </row>
    <row r="103" spans="1:27" x14ac:dyDescent="0.3">
      <c r="A103" t="s">
        <v>343</v>
      </c>
      <c r="B103" t="s">
        <v>344</v>
      </c>
      <c r="C103" s="1" t="str">
        <f t="shared" si="16"/>
        <v>21:0293</v>
      </c>
      <c r="D103" s="1" t="str">
        <f t="shared" si="17"/>
        <v>21:0006</v>
      </c>
      <c r="E103" t="s">
        <v>311</v>
      </c>
      <c r="F103" t="s">
        <v>345</v>
      </c>
      <c r="H103">
        <v>64.718974900000006</v>
      </c>
      <c r="I103">
        <v>-111.5429266</v>
      </c>
      <c r="J103" s="1" t="str">
        <f t="shared" si="18"/>
        <v>Till</v>
      </c>
      <c r="K103" s="1" t="str">
        <f t="shared" si="19"/>
        <v>Grain Mount: 0.25 – 0.50 mm</v>
      </c>
      <c r="L103" t="s">
        <v>31</v>
      </c>
      <c r="M103" s="1" t="str">
        <f>HYPERLINK("https://geochem.nrcan.gc.ca/cdogs/content/kwd/kwd030538_e.htm", "Mg_Ilm")</f>
        <v>Mg_Ilm</v>
      </c>
      <c r="N103">
        <v>0.627</v>
      </c>
      <c r="O103">
        <v>2.7E-2</v>
      </c>
      <c r="P103">
        <v>1.9E-2</v>
      </c>
      <c r="Q103">
        <v>4.1040000000000001</v>
      </c>
      <c r="R103">
        <v>31.42</v>
      </c>
      <c r="S103">
        <v>12.199</v>
      </c>
      <c r="T103">
        <v>0.19900000000000001</v>
      </c>
      <c r="U103">
        <v>0.26600000000000001</v>
      </c>
      <c r="V103">
        <v>2.1000000000000001E-2</v>
      </c>
      <c r="W103">
        <v>9.7000000000000003E-2</v>
      </c>
      <c r="X103">
        <v>50.744</v>
      </c>
      <c r="Y103">
        <v>0.53100000000000003</v>
      </c>
      <c r="Z103">
        <v>1E-3</v>
      </c>
      <c r="AA103">
        <v>100.255</v>
      </c>
    </row>
    <row r="104" spans="1:27" x14ac:dyDescent="0.3">
      <c r="A104" t="s">
        <v>346</v>
      </c>
      <c r="B104" t="s">
        <v>347</v>
      </c>
      <c r="C104" s="1" t="str">
        <f t="shared" si="16"/>
        <v>21:0293</v>
      </c>
      <c r="D104" s="1" t="str">
        <f t="shared" si="17"/>
        <v>21:0006</v>
      </c>
      <c r="E104" t="s">
        <v>311</v>
      </c>
      <c r="F104" t="s">
        <v>348</v>
      </c>
      <c r="H104">
        <v>64.718974900000006</v>
      </c>
      <c r="I104">
        <v>-111.5429266</v>
      </c>
      <c r="J104" s="1" t="str">
        <f t="shared" si="18"/>
        <v>Till</v>
      </c>
      <c r="K104" s="1" t="str">
        <f t="shared" si="19"/>
        <v>Grain Mount: 0.25 – 0.50 mm</v>
      </c>
      <c r="L104" t="s">
        <v>31</v>
      </c>
      <c r="M104" s="1" t="str">
        <f>HYPERLINK("https://geochem.nrcan.gc.ca/cdogs/content/kwd/kwd030538_e.htm", "Mg_Ilm")</f>
        <v>Mg_Ilm</v>
      </c>
      <c r="N104">
        <v>0.47599999999999998</v>
      </c>
      <c r="O104">
        <v>1.7000000000000001E-2</v>
      </c>
      <c r="P104">
        <v>5.2999999999999999E-2</v>
      </c>
      <c r="Q104">
        <v>1.2150000000000001</v>
      </c>
      <c r="R104">
        <v>34.345999999999997</v>
      </c>
      <c r="S104">
        <v>10.805</v>
      </c>
      <c r="T104">
        <v>0.20100000000000001</v>
      </c>
      <c r="U104">
        <v>7.4999999999999997E-2</v>
      </c>
      <c r="V104">
        <v>0.72099999999999997</v>
      </c>
      <c r="W104">
        <v>0.112</v>
      </c>
      <c r="X104">
        <v>50.244</v>
      </c>
      <c r="Y104">
        <v>0.77200000000000002</v>
      </c>
      <c r="Z104">
        <v>0.13100000000000001</v>
      </c>
      <c r="AA104">
        <v>99.168000000000006</v>
      </c>
    </row>
    <row r="105" spans="1:27" x14ac:dyDescent="0.3">
      <c r="A105" t="s">
        <v>349</v>
      </c>
      <c r="B105" t="s">
        <v>350</v>
      </c>
      <c r="C105" s="1" t="str">
        <f t="shared" si="16"/>
        <v>21:0293</v>
      </c>
      <c r="D105" s="1" t="str">
        <f t="shared" si="17"/>
        <v>21:0006</v>
      </c>
      <c r="E105" t="s">
        <v>351</v>
      </c>
      <c r="F105" t="s">
        <v>352</v>
      </c>
      <c r="H105">
        <v>64.797654100000003</v>
      </c>
      <c r="I105">
        <v>-111.55046249999999</v>
      </c>
      <c r="J105" s="1" t="str">
        <f t="shared" si="18"/>
        <v>Till</v>
      </c>
      <c r="K105" s="1" t="str">
        <f t="shared" si="19"/>
        <v>Grain Mount: 0.25 – 0.50 mm</v>
      </c>
      <c r="L105" t="s">
        <v>31</v>
      </c>
      <c r="M105" s="1" t="str">
        <f>HYPERLINK("https://geochem.nrcan.gc.ca/cdogs/content/kwd/kwd030532_e.htm", "Amp")</f>
        <v>Amp</v>
      </c>
      <c r="N105">
        <v>11.625999999999999</v>
      </c>
      <c r="O105">
        <v>11.955</v>
      </c>
      <c r="P105">
        <v>8.5999999999999993E-2</v>
      </c>
      <c r="Q105">
        <v>8.7999999999999995E-2</v>
      </c>
      <c r="R105">
        <v>17.074000000000002</v>
      </c>
      <c r="S105">
        <v>9.7319999999999993</v>
      </c>
      <c r="T105">
        <v>0.495</v>
      </c>
      <c r="U105">
        <v>1E-3</v>
      </c>
      <c r="V105">
        <v>42.645000000000003</v>
      </c>
      <c r="W105">
        <v>3.5000000000000003E-2</v>
      </c>
      <c r="X105">
        <v>0.84399999999999997</v>
      </c>
      <c r="Y105">
        <v>0.17799999999999999</v>
      </c>
      <c r="Z105">
        <v>4.4999999999999998E-2</v>
      </c>
      <c r="AA105">
        <v>94.802000000000007</v>
      </c>
    </row>
    <row r="106" spans="1:27" x14ac:dyDescent="0.3">
      <c r="A106" t="s">
        <v>353</v>
      </c>
      <c r="B106" t="s">
        <v>354</v>
      </c>
      <c r="C106" s="1" t="str">
        <f t="shared" si="16"/>
        <v>21:0293</v>
      </c>
      <c r="D106" s="1" t="str">
        <f t="shared" si="17"/>
        <v>21:0006</v>
      </c>
      <c r="E106" t="s">
        <v>351</v>
      </c>
      <c r="F106" t="s">
        <v>355</v>
      </c>
      <c r="H106">
        <v>64.797654100000003</v>
      </c>
      <c r="I106">
        <v>-111.55046249999999</v>
      </c>
      <c r="J106" s="1" t="str">
        <f t="shared" si="18"/>
        <v>Till</v>
      </c>
      <c r="K106" s="1" t="str">
        <f t="shared" si="19"/>
        <v>Grain Mount: 0.25 – 0.50 mm</v>
      </c>
      <c r="L106" t="s">
        <v>31</v>
      </c>
      <c r="M106" s="1" t="str">
        <f>HYPERLINK("https://geochem.nrcan.gc.ca/cdogs/content/kwd/kwd030120_e.htm", "Ilm")</f>
        <v>Ilm</v>
      </c>
      <c r="N106">
        <v>7.3999999999999996E-2</v>
      </c>
      <c r="O106">
        <v>2.9000000000000001E-2</v>
      </c>
      <c r="P106">
        <v>1E-3</v>
      </c>
      <c r="Q106">
        <v>0.10199999999999999</v>
      </c>
      <c r="R106">
        <v>48.558</v>
      </c>
      <c r="S106">
        <v>0.39</v>
      </c>
      <c r="T106">
        <v>0.57299999999999995</v>
      </c>
      <c r="U106">
        <v>0.123</v>
      </c>
      <c r="V106">
        <v>1E-3</v>
      </c>
      <c r="W106">
        <v>1E-3</v>
      </c>
      <c r="X106">
        <v>50.021999999999998</v>
      </c>
      <c r="Y106">
        <v>0.44700000000000001</v>
      </c>
      <c r="Z106">
        <v>0.09</v>
      </c>
      <c r="AA106">
        <v>100.40900000000001</v>
      </c>
    </row>
    <row r="107" spans="1:27" x14ac:dyDescent="0.3">
      <c r="A107" t="s">
        <v>356</v>
      </c>
      <c r="B107" t="s">
        <v>357</v>
      </c>
      <c r="C107" s="1" t="str">
        <f t="shared" si="16"/>
        <v>21:0293</v>
      </c>
      <c r="D107" s="1" t="str">
        <f t="shared" si="17"/>
        <v>21:0006</v>
      </c>
      <c r="E107" t="s">
        <v>351</v>
      </c>
      <c r="F107" t="s">
        <v>358</v>
      </c>
      <c r="H107">
        <v>64.797654100000003</v>
      </c>
      <c r="I107">
        <v>-111.55046249999999</v>
      </c>
      <c r="J107" s="1" t="str">
        <f t="shared" si="18"/>
        <v>Till</v>
      </c>
      <c r="K107" s="1" t="str">
        <f t="shared" si="19"/>
        <v>Grain Mount: 0.25 – 0.50 mm</v>
      </c>
      <c r="L107" t="s">
        <v>31</v>
      </c>
      <c r="M107" s="1" t="str">
        <f>HYPERLINK("https://geochem.nrcan.gc.ca/cdogs/content/kwd/kwd030120_e.htm", "Ilm")</f>
        <v>Ilm</v>
      </c>
      <c r="N107">
        <v>3.4000000000000002E-2</v>
      </c>
      <c r="O107">
        <v>6.0000000000000001E-3</v>
      </c>
      <c r="P107">
        <v>7.8E-2</v>
      </c>
      <c r="Q107">
        <v>1E-3</v>
      </c>
      <c r="R107">
        <v>48.594000000000001</v>
      </c>
      <c r="S107">
        <v>0.23499999999999999</v>
      </c>
      <c r="T107">
        <v>0.753</v>
      </c>
      <c r="U107">
        <v>1E-3</v>
      </c>
      <c r="V107">
        <v>3.9E-2</v>
      </c>
      <c r="W107">
        <v>7.0000000000000001E-3</v>
      </c>
      <c r="X107">
        <v>49.685000000000002</v>
      </c>
      <c r="Y107">
        <v>0.35699999999999998</v>
      </c>
      <c r="Z107">
        <v>5.8999999999999997E-2</v>
      </c>
      <c r="AA107">
        <v>99.846000000000004</v>
      </c>
    </row>
    <row r="108" spans="1:27" x14ac:dyDescent="0.3">
      <c r="A108" t="s">
        <v>359</v>
      </c>
      <c r="B108" t="s">
        <v>360</v>
      </c>
      <c r="C108" s="1" t="str">
        <f t="shared" si="16"/>
        <v>21:0293</v>
      </c>
      <c r="D108" s="1" t="str">
        <f t="shared" si="17"/>
        <v>21:0006</v>
      </c>
      <c r="E108" t="s">
        <v>351</v>
      </c>
      <c r="F108" t="s">
        <v>361</v>
      </c>
      <c r="H108">
        <v>64.797654100000003</v>
      </c>
      <c r="I108">
        <v>-111.55046249999999</v>
      </c>
      <c r="J108" s="1" t="str">
        <f t="shared" si="18"/>
        <v>Till</v>
      </c>
      <c r="K108" s="1" t="str">
        <f t="shared" si="19"/>
        <v>Grain Mount: 0.25 – 0.50 mm</v>
      </c>
      <c r="L108" t="s">
        <v>31</v>
      </c>
      <c r="M108" s="1" t="str">
        <f>HYPERLINK("https://geochem.nrcan.gc.ca/cdogs/content/kwd/kwd030541_e.htm", "Ti_Mag")</f>
        <v>Ti_Mag</v>
      </c>
      <c r="N108">
        <v>0.111</v>
      </c>
      <c r="O108">
        <v>1E-3</v>
      </c>
      <c r="P108">
        <v>0.13200000000000001</v>
      </c>
      <c r="Q108">
        <v>6.7000000000000004E-2</v>
      </c>
      <c r="R108">
        <v>81.718999999999994</v>
      </c>
      <c r="S108">
        <v>6.5000000000000002E-2</v>
      </c>
      <c r="T108">
        <v>0.17799999999999999</v>
      </c>
      <c r="U108">
        <v>2.4E-2</v>
      </c>
      <c r="V108">
        <v>8.5999999999999993E-2</v>
      </c>
      <c r="W108">
        <v>0.02</v>
      </c>
      <c r="X108">
        <v>10.17</v>
      </c>
      <c r="Y108">
        <v>0.39600000000000002</v>
      </c>
      <c r="Z108">
        <v>0.11</v>
      </c>
      <c r="AA108">
        <v>93.078999999999994</v>
      </c>
    </row>
    <row r="109" spans="1:27" x14ac:dyDescent="0.3">
      <c r="A109" t="s">
        <v>362</v>
      </c>
      <c r="B109" t="s">
        <v>363</v>
      </c>
      <c r="C109" s="1" t="str">
        <f t="shared" si="16"/>
        <v>21:0293</v>
      </c>
      <c r="D109" s="1" t="str">
        <f t="shared" si="17"/>
        <v>21:0006</v>
      </c>
      <c r="E109" t="s">
        <v>364</v>
      </c>
      <c r="F109" t="s">
        <v>365</v>
      </c>
      <c r="H109">
        <v>64.844562800000006</v>
      </c>
      <c r="I109">
        <v>-111.5418263</v>
      </c>
      <c r="J109" s="1" t="str">
        <f t="shared" si="18"/>
        <v>Till</v>
      </c>
      <c r="K109" s="1" t="str">
        <f t="shared" si="19"/>
        <v>Grain Mount: 0.25 – 0.50 mm</v>
      </c>
      <c r="L109" t="s">
        <v>31</v>
      </c>
      <c r="M109" s="1" t="str">
        <f>HYPERLINK("https://geochem.nrcan.gc.ca/cdogs/content/kwd/kwd030120_e.htm", "Ilm")</f>
        <v>Ilm</v>
      </c>
      <c r="N109">
        <v>1.9E-2</v>
      </c>
      <c r="O109">
        <v>0.02</v>
      </c>
      <c r="P109">
        <v>6.0999999999999999E-2</v>
      </c>
      <c r="Q109">
        <v>1E-3</v>
      </c>
      <c r="R109">
        <v>47.472000000000001</v>
      </c>
      <c r="S109">
        <v>5.2999999999999999E-2</v>
      </c>
      <c r="T109">
        <v>0.374</v>
      </c>
      <c r="U109">
        <v>1E-3</v>
      </c>
      <c r="V109">
        <v>1E-3</v>
      </c>
      <c r="W109">
        <v>1E-3</v>
      </c>
      <c r="X109">
        <v>52.731999999999999</v>
      </c>
      <c r="Y109">
        <v>0.34300000000000003</v>
      </c>
      <c r="Z109">
        <v>0.254</v>
      </c>
      <c r="AA109">
        <v>101.32899999999999</v>
      </c>
    </row>
    <row r="110" spans="1:27" x14ac:dyDescent="0.3">
      <c r="A110" t="s">
        <v>366</v>
      </c>
      <c r="B110" t="s">
        <v>367</v>
      </c>
      <c r="C110" s="1" t="str">
        <f t="shared" si="16"/>
        <v>21:0293</v>
      </c>
      <c r="D110" s="1" t="str">
        <f t="shared" si="17"/>
        <v>21:0006</v>
      </c>
      <c r="E110" t="s">
        <v>364</v>
      </c>
      <c r="F110" t="s">
        <v>368</v>
      </c>
      <c r="H110">
        <v>64.844562800000006</v>
      </c>
      <c r="I110">
        <v>-111.5418263</v>
      </c>
      <c r="J110" s="1" t="str">
        <f t="shared" si="18"/>
        <v>Till</v>
      </c>
      <c r="K110" s="1" t="str">
        <f t="shared" si="19"/>
        <v>Grain Mount: 0.25 – 0.50 mm</v>
      </c>
      <c r="L110" t="s">
        <v>31</v>
      </c>
      <c r="M110" s="1" t="str">
        <f>HYPERLINK("https://geochem.nrcan.gc.ca/cdogs/content/kwd/kwd030532_e.htm", "Amp")</f>
        <v>Amp</v>
      </c>
      <c r="N110">
        <v>9.657</v>
      </c>
      <c r="O110">
        <v>11.91</v>
      </c>
      <c r="P110">
        <v>1E-3</v>
      </c>
      <c r="Q110">
        <v>0.104</v>
      </c>
      <c r="R110">
        <v>18.75</v>
      </c>
      <c r="S110">
        <v>9.8580000000000005</v>
      </c>
      <c r="T110">
        <v>0.40300000000000002</v>
      </c>
      <c r="U110">
        <v>0.05</v>
      </c>
      <c r="V110">
        <v>42.610999999999997</v>
      </c>
      <c r="W110">
        <v>0.03</v>
      </c>
      <c r="X110">
        <v>0.95399999999999996</v>
      </c>
      <c r="Y110">
        <v>0.14099999999999999</v>
      </c>
      <c r="Z110">
        <v>0.06</v>
      </c>
      <c r="AA110">
        <v>94.528000000000006</v>
      </c>
    </row>
    <row r="111" spans="1:27" x14ac:dyDescent="0.3">
      <c r="A111" t="s">
        <v>369</v>
      </c>
      <c r="B111" t="s">
        <v>370</v>
      </c>
      <c r="C111" s="1" t="str">
        <f t="shared" si="16"/>
        <v>21:0293</v>
      </c>
      <c r="D111" s="1" t="str">
        <f t="shared" si="17"/>
        <v>21:0006</v>
      </c>
      <c r="E111" t="s">
        <v>371</v>
      </c>
      <c r="F111" t="s">
        <v>372</v>
      </c>
      <c r="H111">
        <v>64.778793800000003</v>
      </c>
      <c r="I111">
        <v>-110.9195505</v>
      </c>
      <c r="J111" s="1" t="str">
        <f t="shared" si="18"/>
        <v>Till</v>
      </c>
      <c r="K111" s="1" t="str">
        <f t="shared" si="19"/>
        <v>Grain Mount: 0.25 – 0.50 mm</v>
      </c>
      <c r="L111" t="s">
        <v>31</v>
      </c>
      <c r="M111" s="1" t="str">
        <f>HYPERLINK("https://geochem.nrcan.gc.ca/cdogs/content/kwd/kwd030541_e.htm", "Ti_Mag")</f>
        <v>Ti_Mag</v>
      </c>
      <c r="N111">
        <v>0.115</v>
      </c>
      <c r="O111">
        <v>4.1000000000000002E-2</v>
      </c>
      <c r="P111">
        <v>0.186</v>
      </c>
      <c r="Q111">
        <v>6.6000000000000003E-2</v>
      </c>
      <c r="R111">
        <v>77.230999999999995</v>
      </c>
      <c r="S111">
        <v>0.216</v>
      </c>
      <c r="T111">
        <v>0.182</v>
      </c>
      <c r="U111">
        <v>1.0999999999999999E-2</v>
      </c>
      <c r="V111">
        <v>7.2999999999999995E-2</v>
      </c>
      <c r="W111">
        <v>1E-3</v>
      </c>
      <c r="X111">
        <v>14.071999999999999</v>
      </c>
      <c r="Y111">
        <v>0.871</v>
      </c>
      <c r="Z111">
        <v>3.4000000000000002E-2</v>
      </c>
      <c r="AA111">
        <v>93.096999999999994</v>
      </c>
    </row>
    <row r="112" spans="1:27" x14ac:dyDescent="0.3">
      <c r="A112" t="s">
        <v>373</v>
      </c>
      <c r="B112" t="s">
        <v>374</v>
      </c>
      <c r="C112" s="1" t="str">
        <f t="shared" si="16"/>
        <v>21:0293</v>
      </c>
      <c r="D112" s="1" t="str">
        <f t="shared" si="17"/>
        <v>21:0006</v>
      </c>
      <c r="E112" t="s">
        <v>371</v>
      </c>
      <c r="F112" t="s">
        <v>375</v>
      </c>
      <c r="H112">
        <v>64.778793800000003</v>
      </c>
      <c r="I112">
        <v>-110.9195505</v>
      </c>
      <c r="J112" s="1" t="str">
        <f t="shared" si="18"/>
        <v>Till</v>
      </c>
      <c r="K112" s="1" t="str">
        <f t="shared" si="19"/>
        <v>Grain Mount: 0.25 – 0.50 mm</v>
      </c>
      <c r="L112" t="s">
        <v>31</v>
      </c>
      <c r="M112" s="1" t="str">
        <f>HYPERLINK("https://geochem.nrcan.gc.ca/cdogs/content/kwd/kwd030120_e.htm", "Ilm")</f>
        <v>Ilm</v>
      </c>
      <c r="N112">
        <v>0.1</v>
      </c>
      <c r="O112">
        <v>2.5000000000000001E-2</v>
      </c>
      <c r="P112">
        <v>4.2000000000000003E-2</v>
      </c>
      <c r="Q112">
        <v>6.6000000000000003E-2</v>
      </c>
      <c r="R112">
        <v>48.552999999999997</v>
      </c>
      <c r="S112">
        <v>0.43099999999999999</v>
      </c>
      <c r="T112">
        <v>0.439</v>
      </c>
      <c r="U112">
        <v>3.0000000000000001E-3</v>
      </c>
      <c r="V112">
        <v>1E-3</v>
      </c>
      <c r="W112">
        <v>1E-3</v>
      </c>
      <c r="X112">
        <v>49.628</v>
      </c>
      <c r="Y112">
        <v>0.54700000000000004</v>
      </c>
      <c r="Z112">
        <v>1E-3</v>
      </c>
      <c r="AA112">
        <v>99.834000000000003</v>
      </c>
    </row>
    <row r="113" spans="1:27" x14ac:dyDescent="0.3">
      <c r="A113" t="s">
        <v>376</v>
      </c>
      <c r="B113" t="s">
        <v>377</v>
      </c>
      <c r="C113" s="1" t="str">
        <f t="shared" si="16"/>
        <v>21:0293</v>
      </c>
      <c r="D113" s="1" t="str">
        <f t="shared" si="17"/>
        <v>21:0006</v>
      </c>
      <c r="E113" t="s">
        <v>371</v>
      </c>
      <c r="F113" t="s">
        <v>378</v>
      </c>
      <c r="H113">
        <v>64.778793800000003</v>
      </c>
      <c r="I113">
        <v>-110.9195505</v>
      </c>
      <c r="J113" s="1" t="str">
        <f t="shared" si="18"/>
        <v>Till</v>
      </c>
      <c r="K113" s="1" t="str">
        <f t="shared" si="19"/>
        <v>Grain Mount: 0.25 – 0.50 mm</v>
      </c>
      <c r="L113" t="s">
        <v>31</v>
      </c>
      <c r="M113" s="1" t="str">
        <f>HYPERLINK("https://geochem.nrcan.gc.ca/cdogs/content/kwd/kwd030536_e.htm", "Lcx")</f>
        <v>Lcx</v>
      </c>
      <c r="N113">
        <v>3.2000000000000001E-2</v>
      </c>
      <c r="O113">
        <v>3.2000000000000001E-2</v>
      </c>
      <c r="P113">
        <v>9.5000000000000001E-2</v>
      </c>
      <c r="Q113">
        <v>2.9000000000000001E-2</v>
      </c>
      <c r="R113">
        <v>54.311</v>
      </c>
      <c r="S113">
        <v>1.0860000000000001</v>
      </c>
      <c r="T113">
        <v>0.73</v>
      </c>
      <c r="U113">
        <v>4.7E-2</v>
      </c>
      <c r="V113">
        <v>6.0000000000000001E-3</v>
      </c>
      <c r="W113">
        <v>1E-3</v>
      </c>
      <c r="X113">
        <v>41.354999999999997</v>
      </c>
      <c r="Y113">
        <v>0.52500000000000002</v>
      </c>
      <c r="Z113">
        <v>9.2999999999999999E-2</v>
      </c>
      <c r="AA113">
        <v>98.341999999999999</v>
      </c>
    </row>
    <row r="114" spans="1:27" x14ac:dyDescent="0.3">
      <c r="A114" t="s">
        <v>379</v>
      </c>
      <c r="B114" t="s">
        <v>380</v>
      </c>
      <c r="C114" s="1" t="str">
        <f t="shared" si="16"/>
        <v>21:0293</v>
      </c>
      <c r="D114" s="1" t="str">
        <f t="shared" si="17"/>
        <v>21:0006</v>
      </c>
      <c r="E114" t="s">
        <v>371</v>
      </c>
      <c r="F114" t="s">
        <v>381</v>
      </c>
      <c r="H114">
        <v>64.778793800000003</v>
      </c>
      <c r="I114">
        <v>-110.9195505</v>
      </c>
      <c r="J114" s="1" t="str">
        <f t="shared" si="18"/>
        <v>Till</v>
      </c>
      <c r="K114" s="1" t="str">
        <f t="shared" si="19"/>
        <v>Grain Mount: 0.25 – 0.50 mm</v>
      </c>
      <c r="L114" t="s">
        <v>31</v>
      </c>
      <c r="M114" s="1" t="str">
        <f>HYPERLINK("https://geochem.nrcan.gc.ca/cdogs/content/kwd/kwd030115_e.htm", "Chr")</f>
        <v>Chr</v>
      </c>
      <c r="N114">
        <v>13.808999999999999</v>
      </c>
      <c r="O114">
        <v>6.0000000000000001E-3</v>
      </c>
      <c r="P114">
        <v>0.10199999999999999</v>
      </c>
      <c r="Q114">
        <v>53.143000000000001</v>
      </c>
      <c r="R114">
        <v>23.184000000000001</v>
      </c>
      <c r="S114">
        <v>9.83</v>
      </c>
      <c r="T114">
        <v>0.34499999999999997</v>
      </c>
      <c r="U114">
        <v>0.23200000000000001</v>
      </c>
      <c r="V114">
        <v>6.8000000000000005E-2</v>
      </c>
      <c r="W114">
        <v>1E-3</v>
      </c>
      <c r="X114">
        <v>0.46</v>
      </c>
      <c r="Y114">
        <v>0.35599999999999998</v>
      </c>
      <c r="Z114">
        <v>0.20899999999999999</v>
      </c>
      <c r="AA114">
        <v>101.74299999999999</v>
      </c>
    </row>
    <row r="115" spans="1:27" x14ac:dyDescent="0.3">
      <c r="A115" t="s">
        <v>382</v>
      </c>
      <c r="B115" t="s">
        <v>383</v>
      </c>
      <c r="C115" s="1" t="str">
        <f t="shared" si="16"/>
        <v>21:0293</v>
      </c>
      <c r="D115" s="1" t="str">
        <f t="shared" si="17"/>
        <v>21:0006</v>
      </c>
      <c r="E115" t="s">
        <v>384</v>
      </c>
      <c r="F115" t="s">
        <v>385</v>
      </c>
      <c r="H115">
        <v>64.638571999999996</v>
      </c>
      <c r="I115">
        <v>-110.2899867</v>
      </c>
      <c r="J115" s="1" t="str">
        <f t="shared" si="18"/>
        <v>Till</v>
      </c>
      <c r="K115" s="1" t="str">
        <f t="shared" si="19"/>
        <v>Grain Mount: 0.25 – 0.50 mm</v>
      </c>
      <c r="L115" t="s">
        <v>31</v>
      </c>
      <c r="M115" s="1" t="str">
        <f>HYPERLINK("https://geochem.nrcan.gc.ca/cdogs/content/kwd/kwd030120_e.htm", "Ilm")</f>
        <v>Ilm</v>
      </c>
      <c r="N115">
        <v>6.0000000000000001E-3</v>
      </c>
      <c r="O115">
        <v>1E-3</v>
      </c>
      <c r="P115">
        <v>0.09</v>
      </c>
      <c r="Q115">
        <v>0.17100000000000001</v>
      </c>
      <c r="R115">
        <v>47.22</v>
      </c>
      <c r="S115">
        <v>0.56899999999999995</v>
      </c>
      <c r="T115">
        <v>0.61499999999999999</v>
      </c>
      <c r="U115">
        <v>1E-3</v>
      </c>
      <c r="V115">
        <v>1E-3</v>
      </c>
      <c r="W115">
        <v>1E-3</v>
      </c>
      <c r="X115">
        <v>51.213999999999999</v>
      </c>
      <c r="Y115">
        <v>0.46300000000000002</v>
      </c>
      <c r="Z115">
        <v>1E-3</v>
      </c>
      <c r="AA115">
        <v>100.348</v>
      </c>
    </row>
    <row r="116" spans="1:27" x14ac:dyDescent="0.3">
      <c r="A116" t="s">
        <v>386</v>
      </c>
      <c r="B116" t="s">
        <v>387</v>
      </c>
      <c r="C116" s="1" t="str">
        <f t="shared" si="16"/>
        <v>21:0293</v>
      </c>
      <c r="D116" s="1" t="str">
        <f t="shared" si="17"/>
        <v>21:0006</v>
      </c>
      <c r="E116" t="s">
        <v>388</v>
      </c>
      <c r="F116" t="s">
        <v>389</v>
      </c>
      <c r="H116">
        <v>64.823788500000006</v>
      </c>
      <c r="I116">
        <v>-111.7574216</v>
      </c>
      <c r="J116" s="1" t="str">
        <f t="shared" si="18"/>
        <v>Till</v>
      </c>
      <c r="K116" s="1" t="str">
        <f t="shared" si="19"/>
        <v>Grain Mount: 0.25 – 0.50 mm</v>
      </c>
      <c r="L116" t="s">
        <v>31</v>
      </c>
      <c r="M116" s="1" t="str">
        <f>HYPERLINK("https://geochem.nrcan.gc.ca/cdogs/content/kwd/kwd030533_e.htm", "Tur")</f>
        <v>Tur</v>
      </c>
      <c r="N116">
        <v>33.942</v>
      </c>
      <c r="O116">
        <v>9.4E-2</v>
      </c>
      <c r="P116">
        <v>2.5000000000000001E-2</v>
      </c>
      <c r="Q116">
        <v>7.6999999999999999E-2</v>
      </c>
      <c r="R116">
        <v>12.752000000000001</v>
      </c>
      <c r="S116">
        <v>2.3780000000000001</v>
      </c>
      <c r="T116">
        <v>0.127</v>
      </c>
      <c r="U116">
        <v>1E-3</v>
      </c>
      <c r="V116">
        <v>35.325000000000003</v>
      </c>
      <c r="W116">
        <v>1E-3</v>
      </c>
      <c r="X116">
        <v>0.29199999999999998</v>
      </c>
      <c r="Y116">
        <v>8.9999999999999993E-3</v>
      </c>
      <c r="Z116">
        <v>0.14699999999999999</v>
      </c>
      <c r="AA116">
        <v>85.167000000000002</v>
      </c>
    </row>
    <row r="117" spans="1:27" x14ac:dyDescent="0.3">
      <c r="A117" t="s">
        <v>390</v>
      </c>
      <c r="B117" t="s">
        <v>391</v>
      </c>
      <c r="C117" s="1" t="str">
        <f t="shared" si="16"/>
        <v>21:0293</v>
      </c>
      <c r="D117" s="1" t="str">
        <f t="shared" si="17"/>
        <v>21:0006</v>
      </c>
      <c r="E117" t="s">
        <v>388</v>
      </c>
      <c r="F117" t="s">
        <v>392</v>
      </c>
      <c r="H117">
        <v>64.823788500000006</v>
      </c>
      <c r="I117">
        <v>-111.7574216</v>
      </c>
      <c r="J117" s="1" t="str">
        <f t="shared" si="18"/>
        <v>Till</v>
      </c>
      <c r="K117" s="1" t="str">
        <f t="shared" si="19"/>
        <v>Grain Mount: 0.25 – 0.50 mm</v>
      </c>
      <c r="L117" t="s">
        <v>31</v>
      </c>
      <c r="M117" s="1" t="str">
        <f>HYPERLINK("https://geochem.nrcan.gc.ca/cdogs/content/kwd/kwd030533_e.htm", "Tur")</f>
        <v>Tur</v>
      </c>
      <c r="N117">
        <v>34.365000000000002</v>
      </c>
      <c r="O117">
        <v>0.158</v>
      </c>
      <c r="P117">
        <v>6.6000000000000003E-2</v>
      </c>
      <c r="Q117">
        <v>1E-3</v>
      </c>
      <c r="R117">
        <v>11.515000000000001</v>
      </c>
      <c r="S117">
        <v>3.0310000000000001</v>
      </c>
      <c r="T117">
        <v>0.16300000000000001</v>
      </c>
      <c r="U117">
        <v>1E-3</v>
      </c>
      <c r="V117">
        <v>35.78</v>
      </c>
      <c r="W117">
        <v>7.0000000000000001E-3</v>
      </c>
      <c r="X117">
        <v>8.5000000000000006E-2</v>
      </c>
      <c r="Y117">
        <v>1E-3</v>
      </c>
      <c r="Z117">
        <v>3.4000000000000002E-2</v>
      </c>
      <c r="AA117">
        <v>85.204999999999998</v>
      </c>
    </row>
    <row r="118" spans="1:27" hidden="1" x14ac:dyDescent="0.3">
      <c r="A118" t="s">
        <v>393</v>
      </c>
      <c r="B118" t="s">
        <v>394</v>
      </c>
      <c r="C118" s="1" t="str">
        <f>HYPERLINK("https://geochem.nrcan.gc.ca/cdogs/content/bdl/bdl210298_e.htm", "21:0298")</f>
        <v>21:0298</v>
      </c>
      <c r="D118" s="1" t="str">
        <f>HYPERLINK("https://geochem.nrcan.gc.ca/cdogs/content/svy/svy210001_e.htm", "21:0001")</f>
        <v>21:0001</v>
      </c>
      <c r="E118" t="s">
        <v>395</v>
      </c>
      <c r="F118" t="s">
        <v>396</v>
      </c>
      <c r="H118">
        <v>64.642680299999995</v>
      </c>
      <c r="I118">
        <v>-109.87758580000001</v>
      </c>
      <c r="J118" s="1" t="str">
        <f t="shared" si="18"/>
        <v>Till</v>
      </c>
      <c r="K118" s="1" t="str">
        <f t="shared" si="19"/>
        <v>Grain Mount: 0.25 – 0.50 mm</v>
      </c>
      <c r="L118" t="s">
        <v>31</v>
      </c>
      <c r="M118" s="1" t="str">
        <f>HYPERLINK("https://geochem.nrcan.gc.ca/cdogs/content/kwd/kwd030533_e.htm", "Tur")</f>
        <v>Tur</v>
      </c>
      <c r="N118">
        <v>32.67</v>
      </c>
      <c r="O118">
        <v>0.32</v>
      </c>
      <c r="P118">
        <v>7.0000000000000007E-2</v>
      </c>
      <c r="Q118">
        <v>0.04</v>
      </c>
      <c r="R118">
        <v>12</v>
      </c>
      <c r="S118">
        <v>3.39</v>
      </c>
      <c r="T118">
        <v>0.12</v>
      </c>
      <c r="U118">
        <v>1E-3</v>
      </c>
      <c r="V118">
        <v>35.26</v>
      </c>
      <c r="W118">
        <v>1E-3</v>
      </c>
      <c r="X118">
        <v>0.53</v>
      </c>
      <c r="Y118">
        <v>1E-3</v>
      </c>
      <c r="Z118">
        <v>1E-3</v>
      </c>
      <c r="AA118">
        <v>84.4</v>
      </c>
    </row>
  </sheetData>
  <autoFilter ref="A1:M118">
    <filterColumn colId="0" hiddenButton="1"/>
    <filterColumn colId="1" hiddenButton="1"/>
    <filterColumn colId="2">
      <filters>
        <filter val="21:0293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bdl210293_pkg_0249b.xlsx</vt:lpstr>
      <vt:lpstr>pkg_0249b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2025-05-23T10:38:38Z</dcterms:created>
  <dcterms:modified xsi:type="dcterms:W3CDTF">2025-05-30T07:25:14Z</dcterms:modified>
</cp:coreProperties>
</file>